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ecentralization-my.sharepoint.com/personal/editor_decentralization_net/Documents/Documents/Downloads/"/>
    </mc:Choice>
  </mc:AlternateContent>
  <xr:revisionPtr revIDLastSave="37" documentId="11_3571AB4DE627A858293774FADF237E515E067546" xr6:coauthVersionLast="47" xr6:coauthVersionMax="47" xr10:uidLastSave="{0B90A07A-7265-4CB2-AB98-55B6F942BF54}"/>
  <bookViews>
    <workbookView xWindow="-96" yWindow="-96" windowWidth="19392" windowHeight="10272" xr2:uid="{00000000-000D-0000-FFFF-FFFF00000000}"/>
  </bookViews>
  <sheets>
    <sheet name="IGP1 Structure" sheetId="31" r:id="rId1"/>
    <sheet name="IGP2 Governance" sheetId="53" r:id="rId2"/>
    <sheet name="IGP3 Functions" sheetId="34" state="hidden" r:id="rId3"/>
    <sheet name="IGP Info" sheetId="40" r:id="rId4"/>
    <sheet name="IGP Country Notes" sheetId="56" state="hidden" r:id="rId5"/>
    <sheet name="IGP Extract" sheetId="55" state="hidden" r:id="rId6"/>
  </sheets>
  <externalReferences>
    <externalReference r:id="rId7"/>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 i="34" l="1"/>
  <c r="M13" i="34"/>
  <c r="N12" i="34"/>
  <c r="M12" i="34"/>
  <c r="N11" i="34"/>
  <c r="M11" i="34"/>
  <c r="N10" i="34"/>
  <c r="M10" i="34"/>
  <c r="N9" i="34"/>
  <c r="M9" i="34"/>
  <c r="E183" i="55" l="1"/>
  <c r="D183" i="55"/>
  <c r="C183" i="55"/>
  <c r="B183" i="55"/>
  <c r="A183" i="55"/>
  <c r="E182" i="55"/>
  <c r="D182" i="55"/>
  <c r="C182" i="55"/>
  <c r="B182" i="55"/>
  <c r="A182" i="55"/>
  <c r="E181" i="55"/>
  <c r="D181" i="55"/>
  <c r="C181" i="55"/>
  <c r="B181" i="55"/>
  <c r="A181" i="55"/>
  <c r="E180" i="55"/>
  <c r="D180" i="55"/>
  <c r="C180" i="55"/>
  <c r="B180" i="55"/>
  <c r="A180" i="55"/>
  <c r="E179" i="55"/>
  <c r="D179" i="55"/>
  <c r="C179" i="55"/>
  <c r="B179" i="55"/>
  <c r="A179" i="55"/>
  <c r="E178" i="55"/>
  <c r="D178" i="55"/>
  <c r="C178" i="55"/>
  <c r="B178" i="55"/>
  <c r="A178" i="55"/>
  <c r="E177" i="55"/>
  <c r="D177" i="55"/>
  <c r="C177" i="55"/>
  <c r="B177" i="55"/>
  <c r="A177" i="55"/>
  <c r="E176" i="55"/>
  <c r="D176" i="55"/>
  <c r="C176" i="55"/>
  <c r="B176" i="55"/>
  <c r="A176" i="55"/>
  <c r="E175" i="55"/>
  <c r="D175" i="55"/>
  <c r="C175" i="55"/>
  <c r="B175" i="55"/>
  <c r="A175" i="55"/>
  <c r="E174" i="55"/>
  <c r="D174" i="55"/>
  <c r="C174" i="55"/>
  <c r="B174" i="55"/>
  <c r="A174" i="55"/>
  <c r="E173" i="55"/>
  <c r="D173" i="55"/>
  <c r="C173" i="55"/>
  <c r="B173" i="55"/>
  <c r="A173" i="55"/>
  <c r="E172" i="55"/>
  <c r="D172" i="55"/>
  <c r="C172" i="55"/>
  <c r="B172" i="55"/>
  <c r="A172" i="55"/>
  <c r="E171" i="55"/>
  <c r="D171" i="55"/>
  <c r="C171" i="55"/>
  <c r="B171" i="55"/>
  <c r="A171" i="55"/>
  <c r="E170" i="55"/>
  <c r="D170" i="55"/>
  <c r="C170" i="55"/>
  <c r="B170" i="55"/>
  <c r="A170" i="55"/>
  <c r="E169" i="55"/>
  <c r="D169" i="55"/>
  <c r="C169" i="55"/>
  <c r="B169" i="55"/>
  <c r="A169" i="55"/>
  <c r="E168" i="55"/>
  <c r="D168" i="55"/>
  <c r="C168" i="55"/>
  <c r="B168" i="55"/>
  <c r="A168" i="55"/>
  <c r="E167" i="55"/>
  <c r="D167" i="55"/>
  <c r="C167" i="55"/>
  <c r="B167" i="55"/>
  <c r="A167" i="55"/>
  <c r="E166" i="55"/>
  <c r="D166" i="55"/>
  <c r="C166" i="55"/>
  <c r="B166" i="55"/>
  <c r="A166" i="55"/>
  <c r="E165" i="55"/>
  <c r="D165" i="55"/>
  <c r="C165" i="55"/>
  <c r="B165" i="55"/>
  <c r="A165" i="55"/>
  <c r="E164" i="55"/>
  <c r="D164" i="55"/>
  <c r="C164" i="55"/>
  <c r="B164" i="55"/>
  <c r="A164" i="55"/>
  <c r="E163" i="55"/>
  <c r="D163" i="55"/>
  <c r="C163" i="55"/>
  <c r="B163" i="55"/>
  <c r="A163" i="55"/>
  <c r="E162" i="55"/>
  <c r="D162" i="55"/>
  <c r="C162" i="55"/>
  <c r="B162" i="55"/>
  <c r="A162" i="55"/>
  <c r="E161" i="55"/>
  <c r="D161" i="55"/>
  <c r="C161" i="55"/>
  <c r="B161" i="55"/>
  <c r="A161" i="55"/>
  <c r="E160" i="55"/>
  <c r="D160" i="55"/>
  <c r="C160" i="55"/>
  <c r="B160" i="55"/>
  <c r="A160" i="55"/>
  <c r="E159" i="55"/>
  <c r="D159" i="55"/>
  <c r="C159" i="55"/>
  <c r="B159" i="55"/>
  <c r="A159" i="55"/>
  <c r="E158" i="55"/>
  <c r="D158" i="55"/>
  <c r="C158" i="55"/>
  <c r="B158" i="55"/>
  <c r="A158" i="55"/>
  <c r="E157" i="55"/>
  <c r="D157" i="55"/>
  <c r="C157" i="55"/>
  <c r="B157" i="55"/>
  <c r="A157" i="55"/>
  <c r="E156" i="55"/>
  <c r="D156" i="55"/>
  <c r="C156" i="55"/>
  <c r="B156" i="55"/>
  <c r="A156" i="55"/>
  <c r="E155" i="55"/>
  <c r="D155" i="55"/>
  <c r="C155" i="55"/>
  <c r="B155" i="55"/>
  <c r="A155" i="55"/>
  <c r="E154" i="55"/>
  <c r="D154" i="55"/>
  <c r="C154" i="55"/>
  <c r="B154" i="55"/>
  <c r="A154" i="55"/>
  <c r="E153" i="55"/>
  <c r="D153" i="55"/>
  <c r="C153" i="55"/>
  <c r="B153" i="55"/>
  <c r="A153" i="55"/>
  <c r="E152" i="55"/>
  <c r="D152" i="55"/>
  <c r="C152" i="55"/>
  <c r="B152" i="55"/>
  <c r="A152" i="55"/>
  <c r="K151" i="55"/>
  <c r="J151" i="55"/>
  <c r="I151" i="55"/>
  <c r="H151" i="55"/>
  <c r="G151" i="55"/>
  <c r="F151" i="55"/>
  <c r="E151" i="55"/>
  <c r="D151" i="55"/>
  <c r="C151" i="55"/>
  <c r="B151" i="55"/>
  <c r="A151" i="55"/>
  <c r="K150" i="55"/>
  <c r="J150" i="55"/>
  <c r="I150" i="55"/>
  <c r="H150" i="55"/>
  <c r="G150" i="55"/>
  <c r="F150" i="55"/>
  <c r="E150" i="55"/>
  <c r="D150" i="55"/>
  <c r="C150" i="55"/>
  <c r="B150" i="55"/>
  <c r="A150" i="55"/>
  <c r="K149" i="55"/>
  <c r="J149" i="55"/>
  <c r="I149" i="55"/>
  <c r="H149" i="55"/>
  <c r="G149" i="55"/>
  <c r="F149" i="55"/>
  <c r="E149" i="55"/>
  <c r="D149" i="55"/>
  <c r="C149" i="55"/>
  <c r="B149" i="55"/>
  <c r="A149" i="55"/>
  <c r="K148" i="55"/>
  <c r="J148" i="55"/>
  <c r="I148" i="55"/>
  <c r="H148" i="55"/>
  <c r="G148" i="55"/>
  <c r="F148" i="55"/>
  <c r="E148" i="55"/>
  <c r="D148" i="55"/>
  <c r="C148" i="55"/>
  <c r="B148" i="55"/>
  <c r="A148" i="55"/>
  <c r="K147" i="55"/>
  <c r="J147" i="55"/>
  <c r="I147" i="55"/>
  <c r="H147" i="55"/>
  <c r="G147" i="55"/>
  <c r="F147" i="55"/>
  <c r="E147" i="55"/>
  <c r="D147" i="55"/>
  <c r="C147" i="55"/>
  <c r="B147" i="55"/>
  <c r="A147" i="55"/>
  <c r="K146" i="55"/>
  <c r="J146" i="55"/>
  <c r="I146" i="55"/>
  <c r="H146" i="55"/>
  <c r="G146" i="55"/>
  <c r="F146" i="55"/>
  <c r="E146" i="55"/>
  <c r="D146" i="55"/>
  <c r="C146" i="55"/>
  <c r="B146" i="55"/>
  <c r="A146" i="55"/>
  <c r="K145" i="55"/>
  <c r="J145" i="55"/>
  <c r="I145" i="55"/>
  <c r="H145" i="55"/>
  <c r="G145" i="55"/>
  <c r="F145" i="55"/>
  <c r="E145" i="55"/>
  <c r="D145" i="55"/>
  <c r="C145" i="55"/>
  <c r="B145" i="55"/>
  <c r="A145" i="55"/>
  <c r="K144" i="55"/>
  <c r="J144" i="55"/>
  <c r="I144" i="55"/>
  <c r="H144" i="55"/>
  <c r="G144" i="55"/>
  <c r="F144" i="55"/>
  <c r="E144" i="55"/>
  <c r="D144" i="55"/>
  <c r="C144" i="55"/>
  <c r="B144" i="55"/>
  <c r="A144" i="55"/>
  <c r="K143" i="55"/>
  <c r="J143" i="55"/>
  <c r="I143" i="55"/>
  <c r="H143" i="55"/>
  <c r="G143" i="55"/>
  <c r="F143" i="55"/>
  <c r="E143" i="55"/>
  <c r="D143" i="55"/>
  <c r="C143" i="55"/>
  <c r="B143" i="55"/>
  <c r="A143" i="55"/>
  <c r="K142" i="55"/>
  <c r="J142" i="55"/>
  <c r="I142" i="55"/>
  <c r="H142" i="55"/>
  <c r="G142" i="55"/>
  <c r="F142" i="55"/>
  <c r="E142" i="55"/>
  <c r="D142" i="55"/>
  <c r="C142" i="55"/>
  <c r="B142" i="55"/>
  <c r="A142" i="55"/>
  <c r="K141" i="55"/>
  <c r="J141" i="55"/>
  <c r="I141" i="55"/>
  <c r="H141" i="55"/>
  <c r="G141" i="55"/>
  <c r="F141" i="55"/>
  <c r="E141" i="55"/>
  <c r="D141" i="55"/>
  <c r="C141" i="55"/>
  <c r="B141" i="55"/>
  <c r="A141" i="55"/>
  <c r="K140" i="55"/>
  <c r="J140" i="55"/>
  <c r="I140" i="55"/>
  <c r="H140" i="55"/>
  <c r="G140" i="55"/>
  <c r="F140" i="55"/>
  <c r="E140" i="55"/>
  <c r="D140" i="55"/>
  <c r="C140" i="55"/>
  <c r="B140" i="55"/>
  <c r="A140" i="55"/>
  <c r="K139" i="55"/>
  <c r="J139" i="55"/>
  <c r="I139" i="55"/>
  <c r="H139" i="55"/>
  <c r="G139" i="55"/>
  <c r="F139" i="55"/>
  <c r="E139" i="55"/>
  <c r="D139" i="55"/>
  <c r="C139" i="55"/>
  <c r="B139" i="55"/>
  <c r="A139" i="55"/>
  <c r="K138" i="55"/>
  <c r="J138" i="55"/>
  <c r="I138" i="55"/>
  <c r="H138" i="55"/>
  <c r="G138" i="55"/>
  <c r="F138" i="55"/>
  <c r="E138" i="55"/>
  <c r="D138" i="55"/>
  <c r="C138" i="55"/>
  <c r="B138" i="55"/>
  <c r="A138" i="55"/>
  <c r="K137" i="55"/>
  <c r="J137" i="55"/>
  <c r="I137" i="55"/>
  <c r="H137" i="55"/>
  <c r="G137" i="55"/>
  <c r="F137" i="55"/>
  <c r="E137" i="55"/>
  <c r="D137" i="55"/>
  <c r="C137" i="55"/>
  <c r="B137" i="55"/>
  <c r="A137" i="55"/>
  <c r="K136" i="55"/>
  <c r="J136" i="55"/>
  <c r="I136" i="55"/>
  <c r="H136" i="55"/>
  <c r="G136" i="55"/>
  <c r="F136" i="55"/>
  <c r="E136" i="55"/>
  <c r="D136" i="55"/>
  <c r="C136" i="55"/>
  <c r="B136" i="55"/>
  <c r="A136" i="55"/>
  <c r="K135" i="55"/>
  <c r="J135" i="55"/>
  <c r="I135" i="55"/>
  <c r="H135" i="55"/>
  <c r="G135" i="55"/>
  <c r="F135" i="55"/>
  <c r="E135" i="55"/>
  <c r="D135" i="55"/>
  <c r="C135" i="55"/>
  <c r="B135" i="55"/>
  <c r="A135" i="55"/>
  <c r="K134" i="55"/>
  <c r="J134" i="55"/>
  <c r="I134" i="55"/>
  <c r="H134" i="55"/>
  <c r="G134" i="55"/>
  <c r="F134" i="55"/>
  <c r="E134" i="55"/>
  <c r="D134" i="55"/>
  <c r="C134" i="55"/>
  <c r="B134" i="55"/>
  <c r="A134" i="55"/>
  <c r="K133" i="55"/>
  <c r="J133" i="55"/>
  <c r="I133" i="55"/>
  <c r="H133" i="55"/>
  <c r="G133" i="55"/>
  <c r="F133" i="55"/>
  <c r="E133" i="55"/>
  <c r="D133" i="55"/>
  <c r="C133" i="55"/>
  <c r="B133" i="55"/>
  <c r="A133" i="55"/>
  <c r="K132" i="55"/>
  <c r="J132" i="55"/>
  <c r="I132" i="55"/>
  <c r="H132" i="55"/>
  <c r="G132" i="55"/>
  <c r="F132" i="55"/>
  <c r="E132" i="55"/>
  <c r="D132" i="55"/>
  <c r="C132" i="55"/>
  <c r="B132" i="55"/>
  <c r="A132" i="55"/>
  <c r="K131" i="55"/>
  <c r="J131" i="55"/>
  <c r="I131" i="55"/>
  <c r="H131" i="55"/>
  <c r="G131" i="55"/>
  <c r="F131" i="55"/>
  <c r="E131" i="55"/>
  <c r="D131" i="55"/>
  <c r="C131" i="55"/>
  <c r="B131" i="55"/>
  <c r="A131" i="55"/>
  <c r="K130" i="55"/>
  <c r="J130" i="55"/>
  <c r="I130" i="55"/>
  <c r="H130" i="55"/>
  <c r="G130" i="55"/>
  <c r="F130" i="55"/>
  <c r="E130" i="55"/>
  <c r="D130" i="55"/>
  <c r="C130" i="55"/>
  <c r="B130" i="55"/>
  <c r="A130" i="55"/>
  <c r="K129" i="55"/>
  <c r="J129" i="55"/>
  <c r="I129" i="55"/>
  <c r="H129" i="55"/>
  <c r="G129" i="55"/>
  <c r="F129" i="55"/>
  <c r="E129" i="55"/>
  <c r="D129" i="55"/>
  <c r="C129" i="55"/>
  <c r="B129" i="55"/>
  <c r="A129" i="55"/>
  <c r="K128" i="55"/>
  <c r="J128" i="55"/>
  <c r="I128" i="55"/>
  <c r="H128" i="55"/>
  <c r="G128" i="55"/>
  <c r="F128" i="55"/>
  <c r="E128" i="55"/>
  <c r="D128" i="55"/>
  <c r="C128" i="55"/>
  <c r="B128" i="55"/>
  <c r="A128" i="55"/>
  <c r="K127" i="55"/>
  <c r="J127" i="55"/>
  <c r="I127" i="55"/>
  <c r="H127" i="55"/>
  <c r="G127" i="55"/>
  <c r="F127" i="55"/>
  <c r="E127" i="55"/>
  <c r="D127" i="55"/>
  <c r="C127" i="55"/>
  <c r="B127" i="55"/>
  <c r="A127" i="55"/>
  <c r="K126" i="55"/>
  <c r="J126" i="55"/>
  <c r="I126" i="55"/>
  <c r="H126" i="55"/>
  <c r="G126" i="55"/>
  <c r="F126" i="55"/>
  <c r="E126" i="55"/>
  <c r="D126" i="55"/>
  <c r="C126" i="55"/>
  <c r="B126" i="55"/>
  <c r="A126" i="55"/>
  <c r="K125" i="55"/>
  <c r="J125" i="55"/>
  <c r="I125" i="55"/>
  <c r="H125" i="55"/>
  <c r="G125" i="55"/>
  <c r="F125" i="55"/>
  <c r="E125" i="55"/>
  <c r="D125" i="55"/>
  <c r="C125" i="55"/>
  <c r="B125" i="55"/>
  <c r="A125" i="55"/>
  <c r="M124" i="55"/>
  <c r="L124" i="55"/>
  <c r="K124" i="55"/>
  <c r="J124" i="55"/>
  <c r="I124" i="55"/>
  <c r="H124" i="55"/>
  <c r="G124" i="55"/>
  <c r="F124" i="55"/>
  <c r="E124" i="55"/>
  <c r="D124" i="55"/>
  <c r="C124" i="55"/>
  <c r="B124" i="55"/>
  <c r="A124" i="55"/>
  <c r="M123" i="55"/>
  <c r="L123" i="55"/>
  <c r="K123" i="55"/>
  <c r="J123" i="55"/>
  <c r="I123" i="55"/>
  <c r="H123" i="55"/>
  <c r="G123" i="55"/>
  <c r="F123" i="55"/>
  <c r="E123" i="55"/>
  <c r="D123" i="55"/>
  <c r="C123" i="55"/>
  <c r="B123" i="55"/>
  <c r="A123" i="55"/>
  <c r="M122" i="55"/>
  <c r="L122" i="55"/>
  <c r="K122" i="55"/>
  <c r="J122" i="55"/>
  <c r="I122" i="55"/>
  <c r="H122" i="55"/>
  <c r="G122" i="55"/>
  <c r="F122" i="55"/>
  <c r="E122" i="55"/>
  <c r="D122" i="55"/>
  <c r="C122" i="55"/>
  <c r="B122" i="55"/>
  <c r="A122" i="55"/>
  <c r="M121" i="55"/>
  <c r="L121" i="55"/>
  <c r="K121" i="55"/>
  <c r="J121" i="55"/>
  <c r="I121" i="55"/>
  <c r="H121" i="55"/>
  <c r="G121" i="55"/>
  <c r="F121" i="55"/>
  <c r="E121" i="55"/>
  <c r="D121" i="55"/>
  <c r="C121" i="55"/>
  <c r="B121" i="55"/>
  <c r="A121" i="55"/>
  <c r="M120" i="55"/>
  <c r="L120" i="55"/>
  <c r="K120" i="55"/>
  <c r="J120" i="55"/>
  <c r="I120" i="55"/>
  <c r="H120" i="55"/>
  <c r="G120" i="55"/>
  <c r="F120" i="55"/>
  <c r="E120" i="55"/>
  <c r="D120" i="55"/>
  <c r="C120" i="55"/>
  <c r="B120" i="55"/>
  <c r="A120" i="55"/>
  <c r="M119" i="55"/>
  <c r="L119" i="55"/>
  <c r="K119" i="55"/>
  <c r="J119" i="55"/>
  <c r="I119" i="55"/>
  <c r="H119" i="55"/>
  <c r="G119" i="55"/>
  <c r="F119" i="55"/>
  <c r="E119" i="55"/>
  <c r="D119" i="55"/>
  <c r="C119" i="55"/>
  <c r="B119" i="55"/>
  <c r="A119" i="55"/>
  <c r="M118" i="55"/>
  <c r="L118" i="55"/>
  <c r="K118" i="55"/>
  <c r="J118" i="55"/>
  <c r="I118" i="55"/>
  <c r="H118" i="55"/>
  <c r="G118" i="55"/>
  <c r="F118" i="55"/>
  <c r="E118" i="55"/>
  <c r="D118" i="55"/>
  <c r="C118" i="55"/>
  <c r="B118" i="55"/>
  <c r="A118" i="55"/>
  <c r="M117" i="55"/>
  <c r="L117" i="55"/>
  <c r="K117" i="55"/>
  <c r="J117" i="55"/>
  <c r="I117" i="55"/>
  <c r="H117" i="55"/>
  <c r="G117" i="55"/>
  <c r="F117" i="55"/>
  <c r="E117" i="55"/>
  <c r="D117" i="55"/>
  <c r="C117" i="55"/>
  <c r="B117" i="55"/>
  <c r="A117" i="55"/>
  <c r="M116" i="55"/>
  <c r="L116" i="55"/>
  <c r="K116" i="55"/>
  <c r="J116" i="55"/>
  <c r="I116" i="55"/>
  <c r="H116" i="55"/>
  <c r="G116" i="55"/>
  <c r="F116" i="55"/>
  <c r="E116" i="55"/>
  <c r="D116" i="55"/>
  <c r="C116" i="55"/>
  <c r="B116" i="55"/>
  <c r="A116" i="55"/>
  <c r="M115" i="55"/>
  <c r="L115" i="55"/>
  <c r="K115" i="55"/>
  <c r="J115" i="55"/>
  <c r="I115" i="55"/>
  <c r="H115" i="55"/>
  <c r="G115" i="55"/>
  <c r="F115" i="55"/>
  <c r="E115" i="55"/>
  <c r="D115" i="55"/>
  <c r="C115" i="55"/>
  <c r="B115" i="55"/>
  <c r="A115" i="55"/>
  <c r="M114" i="55"/>
  <c r="L114" i="55"/>
  <c r="K114" i="55"/>
  <c r="J114" i="55"/>
  <c r="I114" i="55"/>
  <c r="H114" i="55"/>
  <c r="G114" i="55"/>
  <c r="F114" i="55"/>
  <c r="E114" i="55"/>
  <c r="D114" i="55"/>
  <c r="C114" i="55"/>
  <c r="B114" i="55"/>
  <c r="A114" i="55"/>
  <c r="M113" i="55"/>
  <c r="L113" i="55"/>
  <c r="K113" i="55"/>
  <c r="J113" i="55"/>
  <c r="I113" i="55"/>
  <c r="H113" i="55"/>
  <c r="G113" i="55"/>
  <c r="F113" i="55"/>
  <c r="E113" i="55"/>
  <c r="D113" i="55"/>
  <c r="C113" i="55"/>
  <c r="B113" i="55"/>
  <c r="A113" i="55"/>
  <c r="M112" i="55"/>
  <c r="L112" i="55"/>
  <c r="K112" i="55"/>
  <c r="J112" i="55"/>
  <c r="I112" i="55"/>
  <c r="H112" i="55"/>
  <c r="G112" i="55"/>
  <c r="F112" i="55"/>
  <c r="E112" i="55"/>
  <c r="D112" i="55"/>
  <c r="C112" i="55"/>
  <c r="B112" i="55"/>
  <c r="A112" i="55"/>
  <c r="M111" i="55"/>
  <c r="L111" i="55"/>
  <c r="K111" i="55"/>
  <c r="J111" i="55"/>
  <c r="I111" i="55"/>
  <c r="H111" i="55"/>
  <c r="G111" i="55"/>
  <c r="F111" i="55"/>
  <c r="E111" i="55"/>
  <c r="D111" i="55"/>
  <c r="C111" i="55"/>
  <c r="B111" i="55"/>
  <c r="A111" i="55"/>
  <c r="M110" i="55"/>
  <c r="L110" i="55"/>
  <c r="K110" i="55"/>
  <c r="J110" i="55"/>
  <c r="I110" i="55"/>
  <c r="H110" i="55"/>
  <c r="G110" i="55"/>
  <c r="F110" i="55"/>
  <c r="E110" i="55"/>
  <c r="D110" i="55"/>
  <c r="C110" i="55"/>
  <c r="B110" i="55"/>
  <c r="A110" i="55"/>
  <c r="M109" i="55"/>
  <c r="L109" i="55"/>
  <c r="K109" i="55"/>
  <c r="J109" i="55"/>
  <c r="I109" i="55"/>
  <c r="H109" i="55"/>
  <c r="G109" i="55"/>
  <c r="F109" i="55"/>
  <c r="E109" i="55"/>
  <c r="D109" i="55"/>
  <c r="C109" i="55"/>
  <c r="B109" i="55"/>
  <c r="A109" i="55"/>
  <c r="M108" i="55"/>
  <c r="L108" i="55"/>
  <c r="K108" i="55"/>
  <c r="J108" i="55"/>
  <c r="I108" i="55"/>
  <c r="H108" i="55"/>
  <c r="G108" i="55"/>
  <c r="F108" i="55"/>
  <c r="E108" i="55"/>
  <c r="D108" i="55"/>
  <c r="C108" i="55"/>
  <c r="B108" i="55"/>
  <c r="A108" i="55"/>
  <c r="M107" i="55"/>
  <c r="L107" i="55"/>
  <c r="K107" i="55"/>
  <c r="J107" i="55"/>
  <c r="I107" i="55"/>
  <c r="H107" i="55"/>
  <c r="G107" i="55"/>
  <c r="F107" i="55"/>
  <c r="E107" i="55"/>
  <c r="D107" i="55"/>
  <c r="C107" i="55"/>
  <c r="B107" i="55"/>
  <c r="A107" i="55"/>
  <c r="M106" i="55"/>
  <c r="L106" i="55"/>
  <c r="K106" i="55"/>
  <c r="J106" i="55"/>
  <c r="I106" i="55"/>
  <c r="H106" i="55"/>
  <c r="G106" i="55"/>
  <c r="F106" i="55"/>
  <c r="E106" i="55"/>
  <c r="D106" i="55"/>
  <c r="C106" i="55"/>
  <c r="B106" i="55"/>
  <c r="A106" i="55"/>
  <c r="M105" i="55"/>
  <c r="L105" i="55"/>
  <c r="K105" i="55"/>
  <c r="J105" i="55"/>
  <c r="I105" i="55"/>
  <c r="H105" i="55"/>
  <c r="G105" i="55"/>
  <c r="F105" i="55"/>
  <c r="E105" i="55"/>
  <c r="D105" i="55"/>
  <c r="C105" i="55"/>
  <c r="B105" i="55"/>
  <c r="A105" i="55"/>
  <c r="M104" i="55"/>
  <c r="L104" i="55"/>
  <c r="K104" i="55"/>
  <c r="J104" i="55"/>
  <c r="I104" i="55"/>
  <c r="H104" i="55"/>
  <c r="G104" i="55"/>
  <c r="F104" i="55"/>
  <c r="E104" i="55"/>
  <c r="D104" i="55"/>
  <c r="C104" i="55"/>
  <c r="B104" i="55"/>
  <c r="A104" i="55"/>
  <c r="M103" i="55"/>
  <c r="L103" i="55"/>
  <c r="K103" i="55"/>
  <c r="J103" i="55"/>
  <c r="I103" i="55"/>
  <c r="H103" i="55"/>
  <c r="G103" i="55"/>
  <c r="F103" i="55"/>
  <c r="E103" i="55"/>
  <c r="D103" i="55"/>
  <c r="C103" i="55"/>
  <c r="B103" i="55"/>
  <c r="A103" i="55"/>
  <c r="M102" i="55"/>
  <c r="L102" i="55"/>
  <c r="K102" i="55"/>
  <c r="J102" i="55"/>
  <c r="I102" i="55"/>
  <c r="H102" i="55"/>
  <c r="G102" i="55"/>
  <c r="F102" i="55"/>
  <c r="E102" i="55"/>
  <c r="D102" i="55"/>
  <c r="C102" i="55"/>
  <c r="B102" i="55"/>
  <c r="A102" i="55"/>
  <c r="M101" i="55"/>
  <c r="L101" i="55"/>
  <c r="K101" i="55"/>
  <c r="J101" i="55"/>
  <c r="I101" i="55"/>
  <c r="H101" i="55"/>
  <c r="G101" i="55"/>
  <c r="F101" i="55"/>
  <c r="E101" i="55"/>
  <c r="D101" i="55"/>
  <c r="C101" i="55"/>
  <c r="B101" i="55"/>
  <c r="A101" i="55"/>
  <c r="M100" i="55"/>
  <c r="L100" i="55"/>
  <c r="K100" i="55"/>
  <c r="J100" i="55"/>
  <c r="I100" i="55"/>
  <c r="H100" i="55"/>
  <c r="G100" i="55"/>
  <c r="F100" i="55"/>
  <c r="E100" i="55"/>
  <c r="D100" i="55"/>
  <c r="C100" i="55"/>
  <c r="B100" i="55"/>
  <c r="A100" i="55"/>
  <c r="M99" i="55"/>
  <c r="L99" i="55"/>
  <c r="K99" i="55"/>
  <c r="J99" i="55"/>
  <c r="I99" i="55"/>
  <c r="H99" i="55"/>
  <c r="G99" i="55"/>
  <c r="F99" i="55"/>
  <c r="E99" i="55"/>
  <c r="D99" i="55"/>
  <c r="C99" i="55"/>
  <c r="B99" i="55"/>
  <c r="A99" i="55"/>
  <c r="M98" i="55"/>
  <c r="L98" i="55"/>
  <c r="K98" i="55"/>
  <c r="J98" i="55"/>
  <c r="I98" i="55"/>
  <c r="H98" i="55"/>
  <c r="G98" i="55"/>
  <c r="F98" i="55"/>
  <c r="E98" i="55"/>
  <c r="D98" i="55"/>
  <c r="C98" i="55"/>
  <c r="B98" i="55"/>
  <c r="A98" i="55"/>
  <c r="M97" i="55"/>
  <c r="L97" i="55"/>
  <c r="K97" i="55"/>
  <c r="J97" i="55"/>
  <c r="I97" i="55"/>
  <c r="H97" i="55"/>
  <c r="G97" i="55"/>
  <c r="F97" i="55"/>
  <c r="E97" i="55"/>
  <c r="D97" i="55"/>
  <c r="C97" i="55"/>
  <c r="B97" i="55"/>
  <c r="A97" i="55"/>
  <c r="M96" i="55"/>
  <c r="L96" i="55"/>
  <c r="K96" i="55"/>
  <c r="J96" i="55"/>
  <c r="I96" i="55"/>
  <c r="H96" i="55"/>
  <c r="G96" i="55"/>
  <c r="F96" i="55"/>
  <c r="E96" i="55"/>
  <c r="D96" i="55"/>
  <c r="C96" i="55"/>
  <c r="B96" i="55"/>
  <c r="A96" i="55"/>
  <c r="M94" i="55"/>
  <c r="L94" i="55"/>
  <c r="K94" i="55"/>
  <c r="J94" i="55"/>
  <c r="I94" i="55"/>
  <c r="H94" i="55"/>
  <c r="G94" i="55"/>
  <c r="F94" i="55"/>
  <c r="E94" i="55"/>
  <c r="D94" i="55"/>
  <c r="C94" i="55"/>
  <c r="B94" i="55"/>
  <c r="A94" i="55"/>
  <c r="M93" i="55"/>
  <c r="L93" i="55"/>
  <c r="K93" i="55"/>
  <c r="J93" i="55"/>
  <c r="I93" i="55"/>
  <c r="H93" i="55"/>
  <c r="G93" i="55"/>
  <c r="F93" i="55"/>
  <c r="E93" i="55"/>
  <c r="D93" i="55"/>
  <c r="C93" i="55"/>
  <c r="B93" i="55"/>
  <c r="A93" i="55"/>
  <c r="M92" i="55"/>
  <c r="L92" i="55"/>
  <c r="K92" i="55"/>
  <c r="J92" i="55"/>
  <c r="I92" i="55"/>
  <c r="H92" i="55"/>
  <c r="G92" i="55"/>
  <c r="F92" i="55"/>
  <c r="E92" i="55"/>
  <c r="D92" i="55"/>
  <c r="C92" i="55"/>
  <c r="B92" i="55"/>
  <c r="A92" i="55"/>
  <c r="M91" i="55"/>
  <c r="L91" i="55"/>
  <c r="K91" i="55"/>
  <c r="J91" i="55"/>
  <c r="I91" i="55"/>
  <c r="H91" i="55"/>
  <c r="G91" i="55"/>
  <c r="F91" i="55"/>
  <c r="E91" i="55"/>
  <c r="D91" i="55"/>
  <c r="C91" i="55"/>
  <c r="B91" i="55"/>
  <c r="A91" i="55"/>
  <c r="M90" i="55"/>
  <c r="L90" i="55"/>
  <c r="K90" i="55"/>
  <c r="J90" i="55"/>
  <c r="I90" i="55"/>
  <c r="H90" i="55"/>
  <c r="G90" i="55"/>
  <c r="F90" i="55"/>
  <c r="E90" i="55"/>
  <c r="D90" i="55"/>
  <c r="C90" i="55"/>
  <c r="B90" i="55"/>
  <c r="A90" i="55"/>
  <c r="M89" i="55"/>
  <c r="L89" i="55"/>
  <c r="K89" i="55"/>
  <c r="J89" i="55"/>
  <c r="I89" i="55"/>
  <c r="H89" i="55"/>
  <c r="G89" i="55"/>
  <c r="F89" i="55"/>
  <c r="E89" i="55"/>
  <c r="D89" i="55"/>
  <c r="C89" i="55"/>
  <c r="B89" i="55"/>
  <c r="A89" i="55"/>
  <c r="M88" i="55"/>
  <c r="L88" i="55"/>
  <c r="K88" i="55"/>
  <c r="J88" i="55"/>
  <c r="I88" i="55"/>
  <c r="H88" i="55"/>
  <c r="G88" i="55"/>
  <c r="F88" i="55"/>
  <c r="E88" i="55"/>
  <c r="D88" i="55"/>
  <c r="C88" i="55"/>
  <c r="B88" i="55"/>
  <c r="A88" i="55"/>
  <c r="M87" i="55"/>
  <c r="L87" i="55"/>
  <c r="K87" i="55"/>
  <c r="J87" i="55"/>
  <c r="I87" i="55"/>
  <c r="H87" i="55"/>
  <c r="G87" i="55"/>
  <c r="F87" i="55"/>
  <c r="E87" i="55"/>
  <c r="D87" i="55"/>
  <c r="C87" i="55"/>
  <c r="B87" i="55"/>
  <c r="A87" i="55"/>
  <c r="M86" i="55"/>
  <c r="L86" i="55"/>
  <c r="K86" i="55"/>
  <c r="J86" i="55"/>
  <c r="I86" i="55"/>
  <c r="H86" i="55"/>
  <c r="G86" i="55"/>
  <c r="F86" i="55"/>
  <c r="E86" i="55"/>
  <c r="D86" i="55"/>
  <c r="C86" i="55"/>
  <c r="B86" i="55"/>
  <c r="A86" i="55"/>
  <c r="M85" i="55"/>
  <c r="L85" i="55"/>
  <c r="K85" i="55"/>
  <c r="J85" i="55"/>
  <c r="I85" i="55"/>
  <c r="H85" i="55"/>
  <c r="G85" i="55"/>
  <c r="F85" i="55"/>
  <c r="E85" i="55"/>
  <c r="D85" i="55"/>
  <c r="C85" i="55"/>
  <c r="B85" i="55"/>
  <c r="A85" i="55"/>
  <c r="M84" i="55"/>
  <c r="L84" i="55"/>
  <c r="K84" i="55"/>
  <c r="J84" i="55"/>
  <c r="I84" i="55"/>
  <c r="H84" i="55"/>
  <c r="G84" i="55"/>
  <c r="F84" i="55"/>
  <c r="E84" i="55"/>
  <c r="D84" i="55"/>
  <c r="C84" i="55"/>
  <c r="B84" i="55"/>
  <c r="A84" i="55"/>
  <c r="M83" i="55"/>
  <c r="L83" i="55"/>
  <c r="K83" i="55"/>
  <c r="J83" i="55"/>
  <c r="I83" i="55"/>
  <c r="H83" i="55"/>
  <c r="G83" i="55"/>
  <c r="F83" i="55"/>
  <c r="E83" i="55"/>
  <c r="D83" i="55"/>
  <c r="C83" i="55"/>
  <c r="B83" i="55"/>
  <c r="A83" i="55"/>
  <c r="M82" i="55"/>
  <c r="L82" i="55"/>
  <c r="K82" i="55"/>
  <c r="J82" i="55"/>
  <c r="I82" i="55"/>
  <c r="H82" i="55"/>
  <c r="G82" i="55"/>
  <c r="F82" i="55"/>
  <c r="E82" i="55"/>
  <c r="D82" i="55"/>
  <c r="C82" i="55"/>
  <c r="B82" i="55"/>
  <c r="A82" i="55"/>
  <c r="M81" i="55"/>
  <c r="L81" i="55"/>
  <c r="K81" i="55"/>
  <c r="J81" i="55"/>
  <c r="I81" i="55"/>
  <c r="H81" i="55"/>
  <c r="G81" i="55"/>
  <c r="F81" i="55"/>
  <c r="E81" i="55"/>
  <c r="D81" i="55"/>
  <c r="C81" i="55"/>
  <c r="B81" i="55"/>
  <c r="A81" i="55"/>
  <c r="M80" i="55"/>
  <c r="L80" i="55"/>
  <c r="K80" i="55"/>
  <c r="J80" i="55"/>
  <c r="I80" i="55"/>
  <c r="H80" i="55"/>
  <c r="G80" i="55"/>
  <c r="F80" i="55"/>
  <c r="E80" i="55"/>
  <c r="D80" i="55"/>
  <c r="C80" i="55"/>
  <c r="B80" i="55"/>
  <c r="A80" i="55"/>
  <c r="M79" i="55"/>
  <c r="L79" i="55"/>
  <c r="K79" i="55"/>
  <c r="J79" i="55"/>
  <c r="I79" i="55"/>
  <c r="H79" i="55"/>
  <c r="G79" i="55"/>
  <c r="F79" i="55"/>
  <c r="E79" i="55"/>
  <c r="D79" i="55"/>
  <c r="C79" i="55"/>
  <c r="B79" i="55"/>
  <c r="A79" i="55"/>
  <c r="M78" i="55"/>
  <c r="L78" i="55"/>
  <c r="K78" i="55"/>
  <c r="J78" i="55"/>
  <c r="I78" i="55"/>
  <c r="H78" i="55"/>
  <c r="G78" i="55"/>
  <c r="F78" i="55"/>
  <c r="E78" i="55"/>
  <c r="D78" i="55"/>
  <c r="C78" i="55"/>
  <c r="B78" i="55"/>
  <c r="A78" i="55"/>
  <c r="I77" i="55"/>
  <c r="G77" i="55"/>
  <c r="F77" i="55"/>
  <c r="E77" i="55"/>
  <c r="D77" i="55"/>
  <c r="C77" i="55"/>
  <c r="B77" i="55"/>
  <c r="A77" i="55"/>
  <c r="M76" i="55"/>
  <c r="L76" i="55"/>
  <c r="K76" i="55"/>
  <c r="J76" i="55"/>
  <c r="I76" i="55"/>
  <c r="H76" i="55"/>
  <c r="G76" i="55"/>
  <c r="F76" i="55"/>
  <c r="E76" i="55"/>
  <c r="D76" i="55"/>
  <c r="C76" i="55"/>
  <c r="B76" i="55"/>
  <c r="A76" i="55"/>
  <c r="M75" i="55"/>
  <c r="L75" i="55"/>
  <c r="K75" i="55"/>
  <c r="J75" i="55"/>
  <c r="I75" i="55"/>
  <c r="H75" i="55"/>
  <c r="G75" i="55"/>
  <c r="F75" i="55"/>
  <c r="E75" i="55"/>
  <c r="D75" i="55"/>
  <c r="C75" i="55"/>
  <c r="B75" i="55"/>
  <c r="A75" i="55"/>
  <c r="M74" i="55"/>
  <c r="L74" i="55"/>
  <c r="K74" i="55"/>
  <c r="J74" i="55"/>
  <c r="I74" i="55"/>
  <c r="H74" i="55"/>
  <c r="G74" i="55"/>
  <c r="F74" i="55"/>
  <c r="E74" i="55"/>
  <c r="D74" i="55"/>
  <c r="C74" i="55"/>
  <c r="B74" i="55"/>
  <c r="A74" i="55"/>
  <c r="M73" i="55"/>
  <c r="L73" i="55"/>
  <c r="K73" i="55"/>
  <c r="J73" i="55"/>
  <c r="I73" i="55"/>
  <c r="H73" i="55"/>
  <c r="G73" i="55"/>
  <c r="F73" i="55"/>
  <c r="E73" i="55"/>
  <c r="D73" i="55"/>
  <c r="C73" i="55"/>
  <c r="B73" i="55"/>
  <c r="A73" i="55"/>
  <c r="L72" i="55"/>
  <c r="K72" i="55"/>
  <c r="J72" i="55"/>
  <c r="I72" i="55"/>
  <c r="H72" i="55"/>
  <c r="G72" i="55"/>
  <c r="F72" i="55"/>
  <c r="E72" i="55"/>
  <c r="D72" i="55"/>
  <c r="C72" i="55"/>
  <c r="B72" i="55"/>
  <c r="A72" i="55"/>
  <c r="L71" i="55"/>
  <c r="K71" i="55"/>
  <c r="J71" i="55"/>
  <c r="I71" i="55"/>
  <c r="H71" i="55"/>
  <c r="G71" i="55"/>
  <c r="F71" i="55"/>
  <c r="E71" i="55"/>
  <c r="D71" i="55"/>
  <c r="C71" i="55"/>
  <c r="B71" i="55"/>
  <c r="A71" i="55"/>
  <c r="L70" i="55"/>
  <c r="K70" i="55"/>
  <c r="J70" i="55"/>
  <c r="I70" i="55"/>
  <c r="H70" i="55"/>
  <c r="G70" i="55"/>
  <c r="F70" i="55"/>
  <c r="E70" i="55"/>
  <c r="D70" i="55"/>
  <c r="C70" i="55"/>
  <c r="B70" i="55"/>
  <c r="A70" i="55"/>
  <c r="L69" i="55"/>
  <c r="K69" i="55"/>
  <c r="J69" i="55"/>
  <c r="I69" i="55"/>
  <c r="H69" i="55"/>
  <c r="G69" i="55"/>
  <c r="F69" i="55"/>
  <c r="E69" i="55"/>
  <c r="D69" i="55"/>
  <c r="C69" i="55"/>
  <c r="B69" i="55"/>
  <c r="A69" i="55"/>
  <c r="L68" i="55"/>
  <c r="K68" i="55"/>
  <c r="J68" i="55"/>
  <c r="I68" i="55"/>
  <c r="H68" i="55"/>
  <c r="G68" i="55"/>
  <c r="F68" i="55"/>
  <c r="E68" i="55"/>
  <c r="D68" i="55"/>
  <c r="C68" i="55"/>
  <c r="B68" i="55"/>
  <c r="A68" i="55"/>
  <c r="L67" i="55"/>
  <c r="K67" i="55"/>
  <c r="J67" i="55"/>
  <c r="I67" i="55"/>
  <c r="H67" i="55"/>
  <c r="G67" i="55"/>
  <c r="F67" i="55"/>
  <c r="E67" i="55"/>
  <c r="D67" i="55"/>
  <c r="C67" i="55"/>
  <c r="B67" i="55"/>
  <c r="A67" i="55"/>
  <c r="L66" i="55"/>
  <c r="K66" i="55"/>
  <c r="J66" i="55"/>
  <c r="I66" i="55"/>
  <c r="H66" i="55"/>
  <c r="G66" i="55"/>
  <c r="F66" i="55"/>
  <c r="E66" i="55"/>
  <c r="D66" i="55"/>
  <c r="C66" i="55"/>
  <c r="B66" i="55"/>
  <c r="A66" i="55"/>
  <c r="L65" i="55"/>
  <c r="K65" i="55"/>
  <c r="J65" i="55"/>
  <c r="I65" i="55"/>
  <c r="H65" i="55"/>
  <c r="G65" i="55"/>
  <c r="F65" i="55"/>
  <c r="E65" i="55"/>
  <c r="D65" i="55"/>
  <c r="C65" i="55"/>
  <c r="B65" i="55"/>
  <c r="A65" i="55"/>
  <c r="L64" i="55"/>
  <c r="K64" i="55"/>
  <c r="J64" i="55"/>
  <c r="I64" i="55"/>
  <c r="H64" i="55"/>
  <c r="G64" i="55"/>
  <c r="F64" i="55"/>
  <c r="E64" i="55"/>
  <c r="D64" i="55"/>
  <c r="C64" i="55"/>
  <c r="B64" i="55"/>
  <c r="A64" i="55"/>
  <c r="L63" i="55"/>
  <c r="K63" i="55"/>
  <c r="J63" i="55"/>
  <c r="I63" i="55"/>
  <c r="H63" i="55"/>
  <c r="G63" i="55"/>
  <c r="F63" i="55"/>
  <c r="E63" i="55"/>
  <c r="D63" i="55"/>
  <c r="C63" i="55"/>
  <c r="B63" i="55"/>
  <c r="A63" i="55"/>
  <c r="L62" i="55"/>
  <c r="K62" i="55"/>
  <c r="J62" i="55"/>
  <c r="I62" i="55"/>
  <c r="H62" i="55"/>
  <c r="G62" i="55"/>
  <c r="F62" i="55"/>
  <c r="E62" i="55"/>
  <c r="D62" i="55"/>
  <c r="C62" i="55"/>
  <c r="B62" i="55"/>
  <c r="A62" i="55"/>
  <c r="L61" i="55"/>
  <c r="K61" i="55"/>
  <c r="J61" i="55"/>
  <c r="I61" i="55"/>
  <c r="H61" i="55"/>
  <c r="G61" i="55"/>
  <c r="F61" i="55"/>
  <c r="E61" i="55"/>
  <c r="D61" i="55"/>
  <c r="C61" i="55"/>
  <c r="B61" i="55"/>
  <c r="A61" i="55"/>
  <c r="L60" i="55"/>
  <c r="K60" i="55"/>
  <c r="J60" i="55"/>
  <c r="I60" i="55"/>
  <c r="H60" i="55"/>
  <c r="G60" i="55"/>
  <c r="F60" i="55"/>
  <c r="E60" i="55"/>
  <c r="D60" i="55"/>
  <c r="C60" i="55"/>
  <c r="B60" i="55"/>
  <c r="A60" i="55"/>
  <c r="L59" i="55"/>
  <c r="K59" i="55"/>
  <c r="J59" i="55"/>
  <c r="I59" i="55"/>
  <c r="H59" i="55"/>
  <c r="G59" i="55"/>
  <c r="F59" i="55"/>
  <c r="E59" i="55"/>
  <c r="D59" i="55"/>
  <c r="C59" i="55"/>
  <c r="B59" i="55"/>
  <c r="A59" i="55"/>
  <c r="L58" i="55"/>
  <c r="K58" i="55"/>
  <c r="J58" i="55"/>
  <c r="I58" i="55"/>
  <c r="H58" i="55"/>
  <c r="G58" i="55"/>
  <c r="F58" i="55"/>
  <c r="E58" i="55"/>
  <c r="D58" i="55"/>
  <c r="C58" i="55"/>
  <c r="B58" i="55"/>
  <c r="A58" i="55"/>
  <c r="L57" i="55"/>
  <c r="K57" i="55"/>
  <c r="J57" i="55"/>
  <c r="I57" i="55"/>
  <c r="H57" i="55"/>
  <c r="G57" i="55"/>
  <c r="F57" i="55"/>
  <c r="E57" i="55"/>
  <c r="D57" i="55"/>
  <c r="C57" i="55"/>
  <c r="B57" i="55"/>
  <c r="A57" i="55"/>
  <c r="L56" i="55"/>
  <c r="K56" i="55"/>
  <c r="J56" i="55"/>
  <c r="I56" i="55"/>
  <c r="H56" i="55"/>
  <c r="G56" i="55"/>
  <c r="F56" i="55"/>
  <c r="E56" i="55"/>
  <c r="D56" i="55"/>
  <c r="C56" i="55"/>
  <c r="B56" i="55"/>
  <c r="A56" i="55"/>
  <c r="L55" i="55"/>
  <c r="K55" i="55"/>
  <c r="J55" i="55"/>
  <c r="I55" i="55"/>
  <c r="H55" i="55"/>
  <c r="G55" i="55"/>
  <c r="F55" i="55"/>
  <c r="E55" i="55"/>
  <c r="D55" i="55"/>
  <c r="C55" i="55"/>
  <c r="B55" i="55"/>
  <c r="A55" i="55"/>
  <c r="L54" i="55"/>
  <c r="K54" i="55"/>
  <c r="J54" i="55"/>
  <c r="I54" i="55"/>
  <c r="H54" i="55"/>
  <c r="G54" i="55"/>
  <c r="F54" i="55"/>
  <c r="E54" i="55"/>
  <c r="D54" i="55"/>
  <c r="C54" i="55"/>
  <c r="B54" i="55"/>
  <c r="A54" i="55"/>
  <c r="L53" i="55"/>
  <c r="K53" i="55"/>
  <c r="J53" i="55"/>
  <c r="I53" i="55"/>
  <c r="H53" i="55"/>
  <c r="G53" i="55"/>
  <c r="F53" i="55"/>
  <c r="E53" i="55"/>
  <c r="D53" i="55"/>
  <c r="C53" i="55"/>
  <c r="B53" i="55"/>
  <c r="A53" i="55"/>
  <c r="L52" i="55"/>
  <c r="K52" i="55"/>
  <c r="J52" i="55"/>
  <c r="I52" i="55"/>
  <c r="H52" i="55"/>
  <c r="G52" i="55"/>
  <c r="F52" i="55"/>
  <c r="E52" i="55"/>
  <c r="D52" i="55"/>
  <c r="C52" i="55"/>
  <c r="B52" i="55"/>
  <c r="A52" i="55"/>
  <c r="L51" i="55"/>
  <c r="K51" i="55"/>
  <c r="J51" i="55"/>
  <c r="I51" i="55"/>
  <c r="H51" i="55"/>
  <c r="G51" i="55"/>
  <c r="F51" i="55"/>
  <c r="E51" i="55"/>
  <c r="D51" i="55"/>
  <c r="C51" i="55"/>
  <c r="B51" i="55"/>
  <c r="A51" i="55"/>
  <c r="L50" i="55"/>
  <c r="K50" i="55"/>
  <c r="J50" i="55"/>
  <c r="I50" i="55"/>
  <c r="H50" i="55"/>
  <c r="G50" i="55"/>
  <c r="F50" i="55"/>
  <c r="E50" i="55"/>
  <c r="D50" i="55"/>
  <c r="C50" i="55"/>
  <c r="B50" i="55"/>
  <c r="A50" i="55"/>
  <c r="L49" i="55"/>
  <c r="K49" i="55"/>
  <c r="J49" i="55"/>
  <c r="I49" i="55"/>
  <c r="H49" i="55"/>
  <c r="G49" i="55"/>
  <c r="F49" i="55"/>
  <c r="E49" i="55"/>
  <c r="D49" i="55"/>
  <c r="C49" i="55"/>
  <c r="B49" i="55"/>
  <c r="A49" i="55"/>
  <c r="L48" i="55"/>
  <c r="K48" i="55"/>
  <c r="J48" i="55"/>
  <c r="I48" i="55"/>
  <c r="H48" i="55"/>
  <c r="G48" i="55"/>
  <c r="F48" i="55"/>
  <c r="E48" i="55"/>
  <c r="D48" i="55"/>
  <c r="C48" i="55"/>
  <c r="B48" i="55"/>
  <c r="A48" i="55"/>
  <c r="L47" i="55"/>
  <c r="K47" i="55"/>
  <c r="J47" i="55"/>
  <c r="I47" i="55"/>
  <c r="H47" i="55"/>
  <c r="G47" i="55"/>
  <c r="F47" i="55"/>
  <c r="E47" i="55"/>
  <c r="D47" i="55"/>
  <c r="C47" i="55"/>
  <c r="B47" i="55"/>
  <c r="A47" i="55"/>
  <c r="L46" i="55"/>
  <c r="K46" i="55"/>
  <c r="J46" i="55"/>
  <c r="I46" i="55"/>
  <c r="H46" i="55"/>
  <c r="G46" i="55"/>
  <c r="F46" i="55"/>
  <c r="E46" i="55"/>
  <c r="D46" i="55"/>
  <c r="C46" i="55"/>
  <c r="B46" i="55"/>
  <c r="A46" i="55"/>
  <c r="Q36" i="55"/>
  <c r="P36" i="55"/>
  <c r="O36" i="55"/>
  <c r="N36" i="55"/>
  <c r="M36" i="55"/>
  <c r="L36" i="55"/>
  <c r="K36" i="55"/>
  <c r="J36" i="55"/>
  <c r="I36" i="55"/>
  <c r="H36" i="55"/>
  <c r="G36" i="55"/>
  <c r="F36" i="55"/>
  <c r="Q35" i="55"/>
  <c r="P35" i="55"/>
  <c r="O35" i="55"/>
  <c r="N35" i="55"/>
  <c r="M35" i="55"/>
  <c r="L35" i="55"/>
  <c r="K35" i="55"/>
  <c r="J35" i="55"/>
  <c r="I35" i="55"/>
  <c r="H35" i="55"/>
  <c r="G35" i="55"/>
  <c r="F35" i="55"/>
  <c r="U34" i="55"/>
  <c r="Q34" i="55"/>
  <c r="P34" i="55"/>
  <c r="O34" i="55"/>
  <c r="N34" i="55"/>
  <c r="M34" i="55"/>
  <c r="L34" i="55"/>
  <c r="K34" i="55"/>
  <c r="J34" i="55"/>
  <c r="I34" i="55"/>
  <c r="H34" i="55"/>
  <c r="G34" i="55"/>
  <c r="F34" i="55"/>
  <c r="Q33" i="55"/>
  <c r="P33" i="55"/>
  <c r="O33" i="55"/>
  <c r="N33" i="55"/>
  <c r="M33" i="55"/>
  <c r="L33" i="55"/>
  <c r="K33" i="55"/>
  <c r="J33" i="55"/>
  <c r="I33" i="55"/>
  <c r="H33" i="55"/>
  <c r="G33" i="55"/>
  <c r="F33" i="55"/>
  <c r="E33" i="55"/>
  <c r="Q32" i="55"/>
  <c r="P32" i="55"/>
  <c r="O32" i="55"/>
  <c r="N32" i="55"/>
  <c r="M32" i="55"/>
  <c r="L32" i="55"/>
  <c r="K32" i="55"/>
  <c r="J32" i="55"/>
  <c r="I32" i="55"/>
  <c r="H32" i="55"/>
  <c r="G32" i="55"/>
  <c r="F32" i="55"/>
  <c r="Q31" i="55"/>
  <c r="P31" i="55"/>
  <c r="O31" i="55"/>
  <c r="N31" i="55"/>
  <c r="M31" i="55"/>
  <c r="L31" i="55"/>
  <c r="K31" i="55"/>
  <c r="J31" i="55"/>
  <c r="I31" i="55"/>
  <c r="H31" i="55"/>
  <c r="G31" i="55"/>
  <c r="F31" i="55"/>
  <c r="Q30" i="55"/>
  <c r="P30" i="55"/>
  <c r="O30" i="55"/>
  <c r="N30" i="55"/>
  <c r="M30" i="55"/>
  <c r="L30" i="55"/>
  <c r="K30" i="55"/>
  <c r="J30" i="55"/>
  <c r="I30" i="55"/>
  <c r="H30" i="55"/>
  <c r="G30" i="55"/>
  <c r="F30" i="55"/>
  <c r="E30" i="55"/>
  <c r="E27" i="55"/>
  <c r="G24" i="55"/>
  <c r="C11" i="55"/>
  <c r="C14" i="55" s="1"/>
  <c r="C17" i="55" s="1"/>
  <c r="E8" i="55"/>
  <c r="D8" i="55"/>
  <c r="D11" i="55" s="1"/>
  <c r="D14" i="55" s="1"/>
  <c r="D17" i="55" s="1"/>
  <c r="C8" i="55"/>
  <c r="C2" i="55"/>
  <c r="B77" i="56"/>
  <c r="C77" i="56" s="1"/>
  <c r="B76" i="56"/>
  <c r="C76" i="56" s="1"/>
  <c r="B75" i="56"/>
  <c r="C75" i="56" s="1"/>
  <c r="B74" i="56"/>
  <c r="C74" i="56" s="1"/>
  <c r="B73" i="56"/>
  <c r="C73" i="56" s="1"/>
  <c r="B72" i="56"/>
  <c r="C72" i="56" s="1"/>
  <c r="B65" i="56"/>
  <c r="C65" i="56" s="1"/>
  <c r="B64" i="56"/>
  <c r="C64" i="56" s="1"/>
  <c r="B59" i="56"/>
  <c r="C59" i="56" s="1"/>
  <c r="C57" i="56"/>
  <c r="B57" i="56"/>
  <c r="B55" i="56"/>
  <c r="B50" i="56"/>
  <c r="C48" i="56"/>
  <c r="B45" i="56"/>
  <c r="C41" i="56"/>
  <c r="B41" i="56"/>
  <c r="B36" i="56"/>
  <c r="C36" i="56" s="1"/>
  <c r="C34" i="56"/>
  <c r="C25" i="56"/>
  <c r="B25" i="56"/>
  <c r="B24" i="56"/>
  <c r="B32" i="56" s="1"/>
  <c r="C32" i="56" s="1"/>
  <c r="C15" i="56"/>
  <c r="B15" i="56"/>
  <c r="B14" i="56"/>
  <c r="C14" i="56" s="1"/>
  <c r="C13" i="56"/>
  <c r="B13" i="56"/>
  <c r="C12" i="56"/>
  <c r="B12" i="56"/>
  <c r="C11" i="56"/>
  <c r="B11" i="56"/>
  <c r="C7" i="56"/>
  <c r="B7" i="56"/>
  <c r="B6" i="56"/>
  <c r="C5" i="56"/>
  <c r="C2" i="56"/>
  <c r="M74" i="53"/>
  <c r="L74" i="53"/>
  <c r="K74" i="53"/>
  <c r="J74" i="53"/>
  <c r="M73" i="53"/>
  <c r="L73" i="53"/>
  <c r="K73" i="53"/>
  <c r="J73" i="53"/>
  <c r="M72" i="53"/>
  <c r="L72" i="53"/>
  <c r="K72" i="53"/>
  <c r="J72" i="53"/>
  <c r="H72" i="53"/>
  <c r="H73" i="53" s="1"/>
  <c r="G72" i="53"/>
  <c r="G73" i="53" s="1"/>
  <c r="F72" i="53"/>
  <c r="F73" i="53" s="1"/>
  <c r="E72" i="53"/>
  <c r="E73" i="53" s="1"/>
  <c r="M71" i="53"/>
  <c r="L71" i="53"/>
  <c r="K71" i="53"/>
  <c r="J71" i="53"/>
  <c r="H71" i="53"/>
  <c r="G71" i="53"/>
  <c r="F71" i="53"/>
  <c r="H65" i="53"/>
  <c r="G65" i="53"/>
  <c r="F65" i="53"/>
  <c r="E65" i="53"/>
  <c r="H64" i="53"/>
  <c r="H69" i="53" s="1"/>
  <c r="M69" i="53" s="1"/>
  <c r="G64" i="53"/>
  <c r="F64" i="53"/>
  <c r="F69" i="53" s="1"/>
  <c r="K69" i="53" s="1"/>
  <c r="E64" i="53"/>
  <c r="H63" i="53"/>
  <c r="G63" i="53"/>
  <c r="G69" i="53" s="1"/>
  <c r="L69" i="53" s="1"/>
  <c r="F63" i="53"/>
  <c r="E63" i="53"/>
  <c r="E69" i="53" s="1"/>
  <c r="J69" i="53" s="1"/>
  <c r="H62" i="53"/>
  <c r="G62" i="53"/>
  <c r="F62" i="53"/>
  <c r="E62" i="53"/>
  <c r="H61" i="53"/>
  <c r="G61" i="53"/>
  <c r="F61" i="53"/>
  <c r="E61" i="53"/>
  <c r="H60" i="53"/>
  <c r="H68" i="53" s="1"/>
  <c r="M68" i="53" s="1"/>
  <c r="G60" i="53"/>
  <c r="G68" i="53" s="1"/>
  <c r="L68" i="53" s="1"/>
  <c r="F60" i="53"/>
  <c r="F68" i="53" s="1"/>
  <c r="K68" i="53" s="1"/>
  <c r="E60" i="53"/>
  <c r="E68" i="53" s="1"/>
  <c r="J68" i="53" s="1"/>
  <c r="H59" i="53"/>
  <c r="G59" i="53"/>
  <c r="F59" i="53"/>
  <c r="E59" i="53"/>
  <c r="H58" i="53"/>
  <c r="H67" i="53" s="1"/>
  <c r="M67" i="53" s="1"/>
  <c r="G58" i="53"/>
  <c r="F58" i="53"/>
  <c r="F67" i="53" s="1"/>
  <c r="K67" i="53" s="1"/>
  <c r="E58" i="53"/>
  <c r="H57" i="53"/>
  <c r="G57" i="53"/>
  <c r="G67" i="53" s="1"/>
  <c r="L67" i="53" s="1"/>
  <c r="F57" i="53"/>
  <c r="E57" i="53"/>
  <c r="E67" i="53" s="1"/>
  <c r="J67" i="53" s="1"/>
  <c r="H56" i="53"/>
  <c r="G56" i="53"/>
  <c r="F56" i="53"/>
  <c r="E56" i="53"/>
  <c r="H55" i="53"/>
  <c r="G55" i="53"/>
  <c r="F55" i="53"/>
  <c r="E55" i="53"/>
  <c r="H54" i="53"/>
  <c r="H66" i="53" s="1"/>
  <c r="G54" i="53"/>
  <c r="G66" i="53" s="1"/>
  <c r="F54" i="53"/>
  <c r="F66" i="53" s="1"/>
  <c r="E54" i="53"/>
  <c r="E66" i="53" s="1"/>
  <c r="L53" i="53"/>
  <c r="J53" i="53"/>
  <c r="G53" i="53"/>
  <c r="F53" i="53"/>
  <c r="K53" i="53" s="1"/>
  <c r="E53" i="53"/>
  <c r="L5" i="53"/>
  <c r="L77" i="55" s="1"/>
  <c r="K5" i="53"/>
  <c r="K77" i="55" s="1"/>
  <c r="J5" i="53"/>
  <c r="J77" i="55" s="1"/>
  <c r="H5" i="53"/>
  <c r="H53" i="53" s="1"/>
  <c r="M53" i="53" s="1"/>
  <c r="E204" i="31"/>
  <c r="C3" i="56" s="1"/>
  <c r="D204" i="31"/>
  <c r="F204" i="31" s="1"/>
  <c r="T25" i="31"/>
  <c r="U25" i="31" s="1"/>
  <c r="S25" i="31"/>
  <c r="R25" i="31"/>
  <c r="Q25" i="31"/>
  <c r="E34" i="55" s="1"/>
  <c r="U24" i="31"/>
  <c r="G23" i="55" s="1"/>
  <c r="T24" i="31"/>
  <c r="S24" i="31"/>
  <c r="R24" i="31"/>
  <c r="U33" i="55" s="1"/>
  <c r="Q24" i="31"/>
  <c r="C23" i="56" s="1"/>
  <c r="U23" i="31"/>
  <c r="G22" i="55" s="1"/>
  <c r="T23" i="31"/>
  <c r="S23" i="31"/>
  <c r="R23" i="31"/>
  <c r="U32" i="55" s="1"/>
  <c r="Q23" i="31"/>
  <c r="B44" i="56" s="1"/>
  <c r="T22" i="31"/>
  <c r="U22" i="31" s="1"/>
  <c r="G21" i="55" s="1"/>
  <c r="S22" i="31"/>
  <c r="R22" i="31"/>
  <c r="E11" i="55" s="1"/>
  <c r="Q22" i="31"/>
  <c r="B39" i="56" s="1"/>
  <c r="T21" i="31"/>
  <c r="U21" i="31" s="1"/>
  <c r="S21" i="31"/>
  <c r="J19" i="31"/>
  <c r="R35" i="55" l="1"/>
  <c r="R32" i="55"/>
  <c r="R33" i="55"/>
  <c r="R34" i="55"/>
  <c r="R36" i="55"/>
  <c r="R31" i="55"/>
  <c r="C45" i="56"/>
  <c r="C44" i="56"/>
  <c r="E70" i="53"/>
  <c r="J66" i="53"/>
  <c r="C50" i="56"/>
  <c r="F37" i="55"/>
  <c r="K66" i="53"/>
  <c r="F70" i="53"/>
  <c r="G70" i="53"/>
  <c r="L66" i="53"/>
  <c r="H37" i="55"/>
  <c r="H70" i="53"/>
  <c r="M66" i="53"/>
  <c r="N11" i="55"/>
  <c r="L11" i="55"/>
  <c r="K11" i="55"/>
  <c r="J11" i="55"/>
  <c r="I11" i="55"/>
  <c r="C4" i="56"/>
  <c r="C63" i="56" s="1"/>
  <c r="F11" i="55"/>
  <c r="C24" i="56"/>
  <c r="C55" i="56"/>
  <c r="B66" i="56"/>
  <c r="J8" i="55"/>
  <c r="G11" i="55"/>
  <c r="E14" i="55"/>
  <c r="R30" i="55"/>
  <c r="E32" i="55"/>
  <c r="B21" i="56"/>
  <c r="B29" i="56" s="1"/>
  <c r="C29" i="56" s="1"/>
  <c r="C39" i="56" s="1"/>
  <c r="B37" i="56"/>
  <c r="C37" i="56" s="1"/>
  <c r="B42" i="56"/>
  <c r="C42" i="56" s="1"/>
  <c r="B46" i="56"/>
  <c r="B51" i="56"/>
  <c r="C51" i="56" s="1"/>
  <c r="B56" i="56"/>
  <c r="C56" i="56" s="1"/>
  <c r="B60" i="56"/>
  <c r="C60" i="56" s="1"/>
  <c r="K8" i="55"/>
  <c r="F14" i="55"/>
  <c r="E31" i="55"/>
  <c r="C22" i="56"/>
  <c r="E71" i="53"/>
  <c r="N8" i="55" s="1"/>
  <c r="Q26" i="31"/>
  <c r="C20" i="56" s="1"/>
  <c r="M5" i="53"/>
  <c r="M77" i="55" s="1"/>
  <c r="C6" i="56"/>
  <c r="C21" i="56"/>
  <c r="B67" i="56"/>
  <c r="L8" i="55"/>
  <c r="G14" i="55"/>
  <c r="E17" i="55"/>
  <c r="E21" i="55"/>
  <c r="E22" i="55"/>
  <c r="E23" i="55"/>
  <c r="E24" i="55"/>
  <c r="H77" i="55"/>
  <c r="I8" i="55"/>
  <c r="U31" i="55"/>
  <c r="L37" i="55" s="1"/>
  <c r="B22" i="56"/>
  <c r="B30" i="56" s="1"/>
  <c r="C30" i="56" s="1"/>
  <c r="B34" i="56"/>
  <c r="B38" i="56"/>
  <c r="C38" i="56" s="1"/>
  <c r="B43" i="56"/>
  <c r="C43" i="56" s="1"/>
  <c r="B48" i="56"/>
  <c r="B52" i="56"/>
  <c r="C52" i="56" s="1"/>
  <c r="F17" i="55"/>
  <c r="F21" i="55"/>
  <c r="F22" i="55"/>
  <c r="F23" i="55"/>
  <c r="F24" i="55"/>
  <c r="C10" i="56"/>
  <c r="B23" i="56"/>
  <c r="B31" i="56" s="1"/>
  <c r="C31" i="56" s="1"/>
  <c r="B35" i="56"/>
  <c r="C35" i="56" s="1"/>
  <c r="B49" i="56"/>
  <c r="C49" i="56" s="1"/>
  <c r="B53" i="56"/>
  <c r="B58" i="56"/>
  <c r="C58" i="56" s="1"/>
  <c r="F8" i="55"/>
  <c r="G17" i="55"/>
  <c r="G8" i="55"/>
  <c r="B69" i="56" l="1"/>
  <c r="C67" i="56"/>
  <c r="J24" i="55"/>
  <c r="I24" i="55"/>
  <c r="N24" i="55"/>
  <c r="K24" i="55"/>
  <c r="L24" i="55"/>
  <c r="O37" i="55"/>
  <c r="J22" i="55"/>
  <c r="I22" i="55"/>
  <c r="N22" i="55"/>
  <c r="K22" i="55"/>
  <c r="L22" i="55"/>
  <c r="L14" i="55"/>
  <c r="K14" i="55"/>
  <c r="J14" i="55"/>
  <c r="I14" i="55"/>
  <c r="N14" i="55"/>
  <c r="Q37" i="55"/>
  <c r="G37" i="55"/>
  <c r="M37" i="55"/>
  <c r="J23" i="55"/>
  <c r="I23" i="55"/>
  <c r="K23" i="55"/>
  <c r="N23" i="55"/>
  <c r="L23" i="55"/>
  <c r="J21" i="55"/>
  <c r="I21" i="55"/>
  <c r="N21" i="55"/>
  <c r="K21" i="55"/>
  <c r="L21" i="55"/>
  <c r="I37" i="55"/>
  <c r="J17" i="55"/>
  <c r="I17" i="55"/>
  <c r="K17" i="55"/>
  <c r="N17" i="55"/>
  <c r="L17" i="55"/>
  <c r="C46" i="56"/>
  <c r="C53" i="56"/>
  <c r="K39" i="55"/>
  <c r="P38" i="55"/>
  <c r="H38" i="55"/>
  <c r="I39" i="55"/>
  <c r="N38" i="55"/>
  <c r="F38" i="55"/>
  <c r="J39" i="55"/>
  <c r="O38" i="55"/>
  <c r="G38" i="55"/>
  <c r="Q39" i="55"/>
  <c r="K37" i="55"/>
  <c r="P39" i="55"/>
  <c r="H39" i="55"/>
  <c r="M38" i="55"/>
  <c r="J37" i="55"/>
  <c r="Q38" i="55"/>
  <c r="O39" i="55"/>
  <c r="G39" i="55"/>
  <c r="L38" i="55"/>
  <c r="L39" i="55"/>
  <c r="N39" i="55"/>
  <c r="F39" i="55"/>
  <c r="K38" i="55"/>
  <c r="M39" i="55"/>
  <c r="J38" i="55"/>
  <c r="I38" i="55"/>
  <c r="P37" i="55"/>
  <c r="P40" i="55" s="1"/>
  <c r="N37" i="55"/>
  <c r="N40" i="55" s="1"/>
  <c r="F40" i="55" l="1"/>
  <c r="G40" i="55"/>
  <c r="Q40" i="55"/>
  <c r="K40" i="55"/>
  <c r="H40" i="55"/>
  <c r="L40" i="55"/>
  <c r="O40" i="55"/>
  <c r="R37" i="55"/>
  <c r="I40" i="55"/>
  <c r="J40" i="55"/>
  <c r="R39" i="55"/>
  <c r="R38" i="55"/>
  <c r="M40" i="55"/>
  <c r="R40" i="55" l="1"/>
  <c r="C66" i="56" s="1"/>
</calcChain>
</file>

<file path=xl/sharedStrings.xml><?xml version="1.0" encoding="utf-8"?>
<sst xmlns="http://schemas.openxmlformats.org/spreadsheetml/2006/main" count="1166" uniqueCount="836">
  <si>
    <t>LoGICA INTERGOVERNMENTAL PROFILE: STRUCTURE OF SUBNATIONAL GOVERNANCE INSTITUTIONS</t>
  </si>
  <si>
    <t>General Country Information</t>
  </si>
  <si>
    <t>Comments / Clarification</t>
  </si>
  <si>
    <t>C1</t>
  </si>
  <si>
    <t>Basic Country Information</t>
  </si>
  <si>
    <t>C1.1</t>
  </si>
  <si>
    <t>Country Name</t>
  </si>
  <si>
    <t>C1.2</t>
  </si>
  <si>
    <t>Information/Data for Year</t>
  </si>
  <si>
    <t>C1.3</t>
  </si>
  <si>
    <t>Total National Population</t>
  </si>
  <si>
    <t>C.4</t>
  </si>
  <si>
    <t>Main decentralization / subnational / intergovernmental legislation /policies</t>
  </si>
  <si>
    <t>Year  Enacted</t>
  </si>
  <si>
    <t>C4.1</t>
  </si>
  <si>
    <t>C4.2</t>
  </si>
  <si>
    <t>C4.3</t>
  </si>
  <si>
    <t>C4.4</t>
  </si>
  <si>
    <t>Level / tier / type</t>
  </si>
  <si>
    <t>Institutional level/tier/type (name)</t>
  </si>
  <si>
    <t>Number of units</t>
  </si>
  <si>
    <t>Complete territorial coverage?</t>
  </si>
  <si>
    <t>Uniform structure ?</t>
  </si>
  <si>
    <t>Subnational Governance Level / Tier / Type</t>
  </si>
  <si>
    <t>…</t>
  </si>
  <si>
    <t>C</t>
  </si>
  <si>
    <t>National level</t>
  </si>
  <si>
    <t>1</t>
  </si>
  <si>
    <t>1-Main Regional</t>
  </si>
  <si>
    <t>main level/tier/type of regional governance institutions</t>
  </si>
  <si>
    <t>S1</t>
  </si>
  <si>
    <t>First level / tier / type</t>
  </si>
  <si>
    <t>2</t>
  </si>
  <si>
    <t>2-Main Local</t>
  </si>
  <si>
    <t>main level/tier/type of local governance institutions</t>
  </si>
  <si>
    <t>S2</t>
  </si>
  <si>
    <t>Second level / tier  / type</t>
  </si>
  <si>
    <t>3</t>
  </si>
  <si>
    <t>3-Lower Local</t>
  </si>
  <si>
    <t>level/tier/type of lower-level local governance institutions</t>
  </si>
  <si>
    <t>S3</t>
  </si>
  <si>
    <t>Third level / tier / type</t>
  </si>
  <si>
    <t>4</t>
  </si>
  <si>
    <t>4-Urban</t>
  </si>
  <si>
    <t>level/tier/type of urban local governance institutions</t>
  </si>
  <si>
    <t>S4</t>
  </si>
  <si>
    <t>Fourth level / tier / type</t>
  </si>
  <si>
    <t>5</t>
  </si>
  <si>
    <t>5-Other Regional</t>
  </si>
  <si>
    <t>other level/tier/type of regional governance institutions</t>
  </si>
  <si>
    <t>6</t>
  </si>
  <si>
    <t>6-Other Local</t>
  </si>
  <si>
    <t>other level/tier/type of local governance institutions</t>
  </si>
  <si>
    <t>LoGICA Intergovernmental Profile - Version 2023-12-28</t>
  </si>
  <si>
    <t>[Country Name]</t>
  </si>
  <si>
    <t>Afghanistan (AFG)</t>
  </si>
  <si>
    <t>Afghanistan</t>
  </si>
  <si>
    <t>AFG</t>
  </si>
  <si>
    <t>Albania (ALB)</t>
  </si>
  <si>
    <t>Albania</t>
  </si>
  <si>
    <t>ALB</t>
  </si>
  <si>
    <t>Algeria (DZA)</t>
  </si>
  <si>
    <t>Algeria</t>
  </si>
  <si>
    <t>DZA</t>
  </si>
  <si>
    <t>Angola (AGO)</t>
  </si>
  <si>
    <t>Angola</t>
  </si>
  <si>
    <t>AGO</t>
  </si>
  <si>
    <t>Argentina (ARG)</t>
  </si>
  <si>
    <t>Argentina</t>
  </si>
  <si>
    <t>ARG</t>
  </si>
  <si>
    <t>Armenia (ARM)</t>
  </si>
  <si>
    <t>Armenia</t>
  </si>
  <si>
    <t>ARM</t>
  </si>
  <si>
    <t>Australia (AUS)</t>
  </si>
  <si>
    <t>Australia</t>
  </si>
  <si>
    <t>AUS</t>
  </si>
  <si>
    <t>Austria (AUT)</t>
  </si>
  <si>
    <t>Austria</t>
  </si>
  <si>
    <t>AUT</t>
  </si>
  <si>
    <t>Azerbaijan (AZE)</t>
  </si>
  <si>
    <t>Azerbaijan</t>
  </si>
  <si>
    <t>AZE</t>
  </si>
  <si>
    <t>Bahamas (BHS)</t>
  </si>
  <si>
    <t>Bahamas</t>
  </si>
  <si>
    <t>BHS</t>
  </si>
  <si>
    <t>Bahrain (BHR)</t>
  </si>
  <si>
    <t>Bahrain</t>
  </si>
  <si>
    <t>BHR</t>
  </si>
  <si>
    <t>Bangladesh (BGD)</t>
  </si>
  <si>
    <t>Bangladesh</t>
  </si>
  <si>
    <t>BGD</t>
  </si>
  <si>
    <t>Belarus (BLR)</t>
  </si>
  <si>
    <t>Belarus</t>
  </si>
  <si>
    <t>BLR</t>
  </si>
  <si>
    <t>Belgium (BEL)</t>
  </si>
  <si>
    <t>Belgium</t>
  </si>
  <si>
    <t>BEL</t>
  </si>
  <si>
    <t>Belize (BLZ)</t>
  </si>
  <si>
    <t>Belize</t>
  </si>
  <si>
    <t>BLZ</t>
  </si>
  <si>
    <t>Benin (BEN)</t>
  </si>
  <si>
    <t>Benin</t>
  </si>
  <si>
    <t>BEN</t>
  </si>
  <si>
    <t>Bhutan (BTN)</t>
  </si>
  <si>
    <t>Bhutan</t>
  </si>
  <si>
    <t>BTN</t>
  </si>
  <si>
    <t>Bolivia (BOL)</t>
  </si>
  <si>
    <t>Bolivia</t>
  </si>
  <si>
    <t>BOL</t>
  </si>
  <si>
    <t>Bosnia and Herzegovina (BIH)</t>
  </si>
  <si>
    <t>Bosnia and Herzegovina</t>
  </si>
  <si>
    <t>BIH</t>
  </si>
  <si>
    <t>Botswana (BWA)</t>
  </si>
  <si>
    <t>Botswana</t>
  </si>
  <si>
    <t>BWA</t>
  </si>
  <si>
    <t>Brazil (BRA)</t>
  </si>
  <si>
    <t>Brazil</t>
  </si>
  <si>
    <t>BRA</t>
  </si>
  <si>
    <t>Brunei Darussalam (BRN)</t>
  </si>
  <si>
    <t>Brunei Darussalam</t>
  </si>
  <si>
    <t>BRN</t>
  </si>
  <si>
    <t>Bulgaria (BGR)</t>
  </si>
  <si>
    <t>Bulgaria</t>
  </si>
  <si>
    <t>BGR</t>
  </si>
  <si>
    <t>Burkina Faso (BFA)</t>
  </si>
  <si>
    <t>Burkina Faso</t>
  </si>
  <si>
    <t>BFA</t>
  </si>
  <si>
    <t>Burundi (BDI)</t>
  </si>
  <si>
    <t>Burundi</t>
  </si>
  <si>
    <t>BDI</t>
  </si>
  <si>
    <t>Cabo Verde (CPV)</t>
  </si>
  <si>
    <t>Cabo Verde</t>
  </si>
  <si>
    <t>CPV</t>
  </si>
  <si>
    <t>Cambodia (KHM)</t>
  </si>
  <si>
    <t>Cambodia</t>
  </si>
  <si>
    <t>KHM</t>
  </si>
  <si>
    <t>Cameroon (CMR)</t>
  </si>
  <si>
    <t>Cameroon</t>
  </si>
  <si>
    <t>CMR</t>
  </si>
  <si>
    <t>Canada (CAN)</t>
  </si>
  <si>
    <t>Canada</t>
  </si>
  <si>
    <t>CAN</t>
  </si>
  <si>
    <t>Central African Republic (CAF)</t>
  </si>
  <si>
    <t>Central African Republic</t>
  </si>
  <si>
    <t>CAF</t>
  </si>
  <si>
    <t>Chad (TCD)</t>
  </si>
  <si>
    <t>Chad</t>
  </si>
  <si>
    <t>TCD</t>
  </si>
  <si>
    <t>Chile (CHL)</t>
  </si>
  <si>
    <t>Chile</t>
  </si>
  <si>
    <t>CHL</t>
  </si>
  <si>
    <t>China (CHN)</t>
  </si>
  <si>
    <t>China</t>
  </si>
  <si>
    <t>CHN</t>
  </si>
  <si>
    <t>Colombia (COL)</t>
  </si>
  <si>
    <t>Colombia</t>
  </si>
  <si>
    <t>COL</t>
  </si>
  <si>
    <t>Comoros (COM)</t>
  </si>
  <si>
    <t>Comoros</t>
  </si>
  <si>
    <t>COM</t>
  </si>
  <si>
    <t>Congo (COG)</t>
  </si>
  <si>
    <t>Congo</t>
  </si>
  <si>
    <t>COG</t>
  </si>
  <si>
    <t>Costa Rica (CRI)</t>
  </si>
  <si>
    <t>Costa Rica</t>
  </si>
  <si>
    <t>CRI</t>
  </si>
  <si>
    <t>Côte d'Ivoire (CIV)</t>
  </si>
  <si>
    <t>Côte d'Ivoire</t>
  </si>
  <si>
    <t>CIV</t>
  </si>
  <si>
    <t>Croatia (HRV)</t>
  </si>
  <si>
    <t>Croatia</t>
  </si>
  <si>
    <t>HRV</t>
  </si>
  <si>
    <t>Cuba (CUB)</t>
  </si>
  <si>
    <t>Cuba</t>
  </si>
  <si>
    <t>CUB</t>
  </si>
  <si>
    <t>Cyprus (CYP)</t>
  </si>
  <si>
    <t>Cyprus</t>
  </si>
  <si>
    <t>CYP</t>
  </si>
  <si>
    <t>Czechia (CZE)</t>
  </si>
  <si>
    <t>Czechia</t>
  </si>
  <si>
    <t>CZE</t>
  </si>
  <si>
    <t>Democratic Republic of the Congo (DRC) (COD)</t>
  </si>
  <si>
    <t>Democratic Republic of the Congo (DRC)</t>
  </si>
  <si>
    <t>COD</t>
  </si>
  <si>
    <t>Denmark (DNK)</t>
  </si>
  <si>
    <t>Denmark</t>
  </si>
  <si>
    <t>DNK</t>
  </si>
  <si>
    <t>Djibouti (DJI)</t>
  </si>
  <si>
    <t>Djibouti</t>
  </si>
  <si>
    <t>DJI</t>
  </si>
  <si>
    <t>Dominican Republic  (DOM)</t>
  </si>
  <si>
    <t xml:space="preserve">Dominican Republic </t>
  </si>
  <si>
    <t>DOM</t>
  </si>
  <si>
    <t>Ecuador (ECU)</t>
  </si>
  <si>
    <t>Ecuador</t>
  </si>
  <si>
    <t>ECU</t>
  </si>
  <si>
    <t>Egypt (EGY)</t>
  </si>
  <si>
    <t>Egypt</t>
  </si>
  <si>
    <t>EGY</t>
  </si>
  <si>
    <t>El Salvador (SLV)</t>
  </si>
  <si>
    <t>El Salvador</t>
  </si>
  <si>
    <t>SLV</t>
  </si>
  <si>
    <t>Equatorial Guinea (GNQ)</t>
  </si>
  <si>
    <t>Equatorial Guinea</t>
  </si>
  <si>
    <t>GNQ</t>
  </si>
  <si>
    <t>Eritrea (ERI)</t>
  </si>
  <si>
    <t>Eritrea</t>
  </si>
  <si>
    <t>ERI</t>
  </si>
  <si>
    <t>Estonia (EST)</t>
  </si>
  <si>
    <t>Estonia</t>
  </si>
  <si>
    <t>EST</t>
  </si>
  <si>
    <t>Eswatini (SWZ)</t>
  </si>
  <si>
    <t>Eswatini</t>
  </si>
  <si>
    <t>SWZ</t>
  </si>
  <si>
    <t>Ethiopia (ETH)</t>
  </si>
  <si>
    <t>Ethiopia</t>
  </si>
  <si>
    <t>ETH</t>
  </si>
  <si>
    <t>Fiji (FJI)</t>
  </si>
  <si>
    <t>Fiji</t>
  </si>
  <si>
    <t>FJI</t>
  </si>
  <si>
    <t>Finland (FIN)</t>
  </si>
  <si>
    <t>Finland</t>
  </si>
  <si>
    <t>FIN</t>
  </si>
  <si>
    <t>France (FRA)</t>
  </si>
  <si>
    <t>France</t>
  </si>
  <si>
    <t>FRA</t>
  </si>
  <si>
    <t>Gabon (GAB)</t>
  </si>
  <si>
    <t>Gabon</t>
  </si>
  <si>
    <t>GAB</t>
  </si>
  <si>
    <t>Gambia (GMB)</t>
  </si>
  <si>
    <t>Gambia</t>
  </si>
  <si>
    <t>GMB</t>
  </si>
  <si>
    <t>Georgia (GEO)</t>
  </si>
  <si>
    <t>Georgia</t>
  </si>
  <si>
    <t>GEO</t>
  </si>
  <si>
    <t>Germany (DEU)</t>
  </si>
  <si>
    <t>Germany</t>
  </si>
  <si>
    <t>DEU</t>
  </si>
  <si>
    <t>Ghana (GHA)</t>
  </si>
  <si>
    <t>Ghana</t>
  </si>
  <si>
    <t>GHA</t>
  </si>
  <si>
    <t>Greece (GRC)</t>
  </si>
  <si>
    <t>Greece</t>
  </si>
  <si>
    <t>GRC</t>
  </si>
  <si>
    <t>Guatemala (GTM)</t>
  </si>
  <si>
    <t>Guatemala</t>
  </si>
  <si>
    <t>GTM</t>
  </si>
  <si>
    <t>Guinea (GIN)</t>
  </si>
  <si>
    <t>Guinea</t>
  </si>
  <si>
    <t>GIN</t>
  </si>
  <si>
    <t>Guinea-Bissau (GNB)</t>
  </si>
  <si>
    <t>Guinea-Bissau</t>
  </si>
  <si>
    <t>GNB</t>
  </si>
  <si>
    <t>Guyana (GUY)</t>
  </si>
  <si>
    <t>Guyana</t>
  </si>
  <si>
    <t>GUY</t>
  </si>
  <si>
    <t>Haiti (HTI)</t>
  </si>
  <si>
    <t>Haiti</t>
  </si>
  <si>
    <t>HTI</t>
  </si>
  <si>
    <t>Honduras (HND)</t>
  </si>
  <si>
    <t>Honduras</t>
  </si>
  <si>
    <t>HND</t>
  </si>
  <si>
    <t>Hungary (HUN)</t>
  </si>
  <si>
    <t>Hungary</t>
  </si>
  <si>
    <t>HUN</t>
  </si>
  <si>
    <t>Iceland (ISL)</t>
  </si>
  <si>
    <t>Iceland</t>
  </si>
  <si>
    <t>ISL</t>
  </si>
  <si>
    <t>India (IND)</t>
  </si>
  <si>
    <t>India</t>
  </si>
  <si>
    <t>IND</t>
  </si>
  <si>
    <t>Indonesia (IDN)</t>
  </si>
  <si>
    <t>Indonesia</t>
  </si>
  <si>
    <t>IDN</t>
  </si>
  <si>
    <t>Iran (IRN)</t>
  </si>
  <si>
    <t>Iran</t>
  </si>
  <si>
    <t>IRN</t>
  </si>
  <si>
    <t>Iraq (IRQ)</t>
  </si>
  <si>
    <t>Iraq</t>
  </si>
  <si>
    <t>IRQ</t>
  </si>
  <si>
    <t>Ireland (IRL)</t>
  </si>
  <si>
    <t>Ireland</t>
  </si>
  <si>
    <t>IRL</t>
  </si>
  <si>
    <t>Israel (ISR)</t>
  </si>
  <si>
    <t>Israel</t>
  </si>
  <si>
    <t>ISR</t>
  </si>
  <si>
    <t>Italy (ITA)</t>
  </si>
  <si>
    <t>Italy</t>
  </si>
  <si>
    <t>ITA</t>
  </si>
  <si>
    <t>Jamaica (JAM)</t>
  </si>
  <si>
    <t>Jamaica</t>
  </si>
  <si>
    <t>JAM</t>
  </si>
  <si>
    <t>Japan (JPN)</t>
  </si>
  <si>
    <t>Japan</t>
  </si>
  <si>
    <t>JPN</t>
  </si>
  <si>
    <t>Jordan (JOR)</t>
  </si>
  <si>
    <t>Jordan</t>
  </si>
  <si>
    <t>JOR</t>
  </si>
  <si>
    <t>Kazakhstan (KAZ)</t>
  </si>
  <si>
    <t>Kazakhstan</t>
  </si>
  <si>
    <t>KAZ</t>
  </si>
  <si>
    <t>Kenya (KEN)</t>
  </si>
  <si>
    <t>Kenya</t>
  </si>
  <si>
    <t>KEN</t>
  </si>
  <si>
    <t>Kiribati (KIR)</t>
  </si>
  <si>
    <t>Kiribati</t>
  </si>
  <si>
    <t>KIR</t>
  </si>
  <si>
    <t>Kuwait (KWT)</t>
  </si>
  <si>
    <t>Kuwait</t>
  </si>
  <si>
    <t>KWT</t>
  </si>
  <si>
    <t>Kyrgyzstan (KGZ)</t>
  </si>
  <si>
    <t>Kyrgyzstan</t>
  </si>
  <si>
    <t>KGZ</t>
  </si>
  <si>
    <t>Laos (LPDR) (LAO)</t>
  </si>
  <si>
    <t>Laos (LPDR)</t>
  </si>
  <si>
    <t>LAO</t>
  </si>
  <si>
    <t>Latvia (LVA)</t>
  </si>
  <si>
    <t>Latvia</t>
  </si>
  <si>
    <t>LVA</t>
  </si>
  <si>
    <t>Lebanon (LBN)</t>
  </si>
  <si>
    <t>Lebanon</t>
  </si>
  <si>
    <t>LBN</t>
  </si>
  <si>
    <t>Lesotho (LSO)</t>
  </si>
  <si>
    <t>Lesotho</t>
  </si>
  <si>
    <t>LSO</t>
  </si>
  <si>
    <t>Liberia (LBR)</t>
  </si>
  <si>
    <t>Liberia</t>
  </si>
  <si>
    <t>LBR</t>
  </si>
  <si>
    <t>Libya (LBY)</t>
  </si>
  <si>
    <t>Libya</t>
  </si>
  <si>
    <t>LBY</t>
  </si>
  <si>
    <t>Lithuania (LTU)</t>
  </si>
  <si>
    <t>Lithuania</t>
  </si>
  <si>
    <t>LTU</t>
  </si>
  <si>
    <t>Luxembourg (LUX)</t>
  </si>
  <si>
    <t>Luxembourg</t>
  </si>
  <si>
    <t>LUX</t>
  </si>
  <si>
    <t>Madagascar (MDG)</t>
  </si>
  <si>
    <t>Madagascar</t>
  </si>
  <si>
    <t>MDG</t>
  </si>
  <si>
    <t>Malawi (MWI)</t>
  </si>
  <si>
    <t>Malawi</t>
  </si>
  <si>
    <t>MWI</t>
  </si>
  <si>
    <t>Malaysia (MYS)</t>
  </si>
  <si>
    <t>Malaysia</t>
  </si>
  <si>
    <t>MYS</t>
  </si>
  <si>
    <t>Maldives (MDV)</t>
  </si>
  <si>
    <t>Maldives</t>
  </si>
  <si>
    <t>MDV</t>
  </si>
  <si>
    <t>Mali (MLI)</t>
  </si>
  <si>
    <t>Mali</t>
  </si>
  <si>
    <t>MLI</t>
  </si>
  <si>
    <t>Marshall Islands  (MHL)</t>
  </si>
  <si>
    <t xml:space="preserve">Marshall Islands </t>
  </si>
  <si>
    <t>MHL</t>
  </si>
  <si>
    <t>Mauritania (MRT)</t>
  </si>
  <si>
    <t>Mauritania</t>
  </si>
  <si>
    <t>MRT</t>
  </si>
  <si>
    <t>Mauritius (MUS)</t>
  </si>
  <si>
    <t>Mauritius</t>
  </si>
  <si>
    <t>MUS</t>
  </si>
  <si>
    <t>Mexico (MEX)</t>
  </si>
  <si>
    <t>Mexico</t>
  </si>
  <si>
    <t>MEX</t>
  </si>
  <si>
    <t>Micronesia (FSM)</t>
  </si>
  <si>
    <t>Micronesia</t>
  </si>
  <si>
    <t>FSM</t>
  </si>
  <si>
    <t>Moldova (MDA)</t>
  </si>
  <si>
    <t>Moldova</t>
  </si>
  <si>
    <t>MDA</t>
  </si>
  <si>
    <t>Mongolia (MNG)</t>
  </si>
  <si>
    <t>Mongolia</t>
  </si>
  <si>
    <t>MNG</t>
  </si>
  <si>
    <t>Morocco (MAR)</t>
  </si>
  <si>
    <t>Morocco</t>
  </si>
  <si>
    <t>MAR</t>
  </si>
  <si>
    <t>Mozambique (MOZ)</t>
  </si>
  <si>
    <t>Mozambique</t>
  </si>
  <si>
    <t>MOZ</t>
  </si>
  <si>
    <t>Myanmar (MMR)</t>
  </si>
  <si>
    <t>Myanmar</t>
  </si>
  <si>
    <t>MMR</t>
  </si>
  <si>
    <t>Namibia (NAM)</t>
  </si>
  <si>
    <t>Namibia</t>
  </si>
  <si>
    <t>NAM</t>
  </si>
  <si>
    <t>Nepal (NPL)</t>
  </si>
  <si>
    <t>Nepal</t>
  </si>
  <si>
    <t>NPL</t>
  </si>
  <si>
    <t>Netherlands (NLD)</t>
  </si>
  <si>
    <t>Netherlands</t>
  </si>
  <si>
    <t>NLD</t>
  </si>
  <si>
    <t>New Zealand (NZL)</t>
  </si>
  <si>
    <t>New Zealand</t>
  </si>
  <si>
    <t>NZL</t>
  </si>
  <si>
    <t>Nicaragua (NIC)</t>
  </si>
  <si>
    <t>Nicaragua</t>
  </si>
  <si>
    <t>NIC</t>
  </si>
  <si>
    <t>Niger (NER)</t>
  </si>
  <si>
    <t>Niger</t>
  </si>
  <si>
    <t>NER</t>
  </si>
  <si>
    <t>Nigeria (NGA)</t>
  </si>
  <si>
    <t>Nigeria</t>
  </si>
  <si>
    <t>NGA</t>
  </si>
  <si>
    <t>North Korea (DPRK) (PRK)</t>
  </si>
  <si>
    <t>North Korea (DPRK)</t>
  </si>
  <si>
    <t>PRK</t>
  </si>
  <si>
    <t>Norway (NOR)</t>
  </si>
  <si>
    <t>Norway</t>
  </si>
  <si>
    <t>NOR</t>
  </si>
  <si>
    <t>Oman (OMN)</t>
  </si>
  <si>
    <t>Oman</t>
  </si>
  <si>
    <t>OMN</t>
  </si>
  <si>
    <t>Palestine (PLE)</t>
  </si>
  <si>
    <t>Palestine</t>
  </si>
  <si>
    <t>PLE</t>
  </si>
  <si>
    <t>Pakistan (PAK)</t>
  </si>
  <si>
    <t>Pakistan</t>
  </si>
  <si>
    <t>PAK</t>
  </si>
  <si>
    <t>Panama (PAN)</t>
  </si>
  <si>
    <t>Panama</t>
  </si>
  <si>
    <t>PAN</t>
  </si>
  <si>
    <t>Papua New Guinea (PNG)</t>
  </si>
  <si>
    <t>Papua New Guinea</t>
  </si>
  <si>
    <t>PNG</t>
  </si>
  <si>
    <t>Paraguay (PRY)</t>
  </si>
  <si>
    <t>Paraguay</t>
  </si>
  <si>
    <t>PRY</t>
  </si>
  <si>
    <t>Peru (PER)</t>
  </si>
  <si>
    <t>Peru</t>
  </si>
  <si>
    <t>PER</t>
  </si>
  <si>
    <t>Philippines (PHL)</t>
  </si>
  <si>
    <t>Philippines</t>
  </si>
  <si>
    <t>PHL</t>
  </si>
  <si>
    <t>Poland (POL)</t>
  </si>
  <si>
    <t>Poland</t>
  </si>
  <si>
    <t>POL</t>
  </si>
  <si>
    <t>Portugal (PRT)</t>
  </si>
  <si>
    <t>Portugal</t>
  </si>
  <si>
    <t>PRT</t>
  </si>
  <si>
    <t>Qatar (QAT)</t>
  </si>
  <si>
    <t>Qatar</t>
  </si>
  <si>
    <t>QAT</t>
  </si>
  <si>
    <t>Romania (ROU)</t>
  </si>
  <si>
    <t>Romania</t>
  </si>
  <si>
    <t>ROU</t>
  </si>
  <si>
    <t>Russian Federation (RUS)</t>
  </si>
  <si>
    <t>Russian Federation</t>
  </si>
  <si>
    <t>RUS</t>
  </si>
  <si>
    <t>Rwanda (RWA)</t>
  </si>
  <si>
    <t>Rwanda</t>
  </si>
  <si>
    <t>RWA</t>
  </si>
  <si>
    <t>Saint Helena (SHN)</t>
  </si>
  <si>
    <t>Saint Helena</t>
  </si>
  <si>
    <t>SHN</t>
  </si>
  <si>
    <t>Samoa (WSM)</t>
  </si>
  <si>
    <t>Samoa</t>
  </si>
  <si>
    <t>WSM</t>
  </si>
  <si>
    <t>Sao Tome and Principe (STP)</t>
  </si>
  <si>
    <t>Sao Tome and Principe</t>
  </si>
  <si>
    <t>STP</t>
  </si>
  <si>
    <t>Saudi Arabia (SAU)</t>
  </si>
  <si>
    <t>Saudi Arabia</t>
  </si>
  <si>
    <t>SAU</t>
  </si>
  <si>
    <t>Senegal (SEN)</t>
  </si>
  <si>
    <t>Senegal</t>
  </si>
  <si>
    <t>SEN</t>
  </si>
  <si>
    <t>Sierra Leone (SLE)</t>
  </si>
  <si>
    <t>Sierra Leone</t>
  </si>
  <si>
    <t>SLE</t>
  </si>
  <si>
    <t>Slovakia (SVK)</t>
  </si>
  <si>
    <t>Slovakia</t>
  </si>
  <si>
    <t>SVK</t>
  </si>
  <si>
    <t>Slovenia (SVN)</t>
  </si>
  <si>
    <t>Slovenia</t>
  </si>
  <si>
    <t>SVN</t>
  </si>
  <si>
    <t>Solomon Islands (SLB)</t>
  </si>
  <si>
    <t>Solomon Islands</t>
  </si>
  <si>
    <t>SLB</t>
  </si>
  <si>
    <t>Somalia (SOM)</t>
  </si>
  <si>
    <t>Somalia</t>
  </si>
  <si>
    <t>SOM</t>
  </si>
  <si>
    <t>South Africa (ZAF)</t>
  </si>
  <si>
    <t>South Africa</t>
  </si>
  <si>
    <t>ZAF</t>
  </si>
  <si>
    <t>South Korea (RoK) (KOR)</t>
  </si>
  <si>
    <t>South Korea (RoK)</t>
  </si>
  <si>
    <t>KOR</t>
  </si>
  <si>
    <t>Spain (ESP)</t>
  </si>
  <si>
    <t>Spain</t>
  </si>
  <si>
    <t>ESP</t>
  </si>
  <si>
    <t>Sri Lanka (LKA)</t>
  </si>
  <si>
    <t>Sri Lanka</t>
  </si>
  <si>
    <t>LKA</t>
  </si>
  <si>
    <t>Sudan (SDN)</t>
  </si>
  <si>
    <t>Sudan</t>
  </si>
  <si>
    <t>SDN</t>
  </si>
  <si>
    <t>Suriname (SUR)</t>
  </si>
  <si>
    <t>Suriname</t>
  </si>
  <si>
    <t>SUR</t>
  </si>
  <si>
    <t>Sweden (SWE)</t>
  </si>
  <si>
    <t>Sweden</t>
  </si>
  <si>
    <t>SWE</t>
  </si>
  <si>
    <t>Switzerland (CHE)</t>
  </si>
  <si>
    <t>Switzerland</t>
  </si>
  <si>
    <t>CHE</t>
  </si>
  <si>
    <t>Syria (SYR)</t>
  </si>
  <si>
    <t>Syria</t>
  </si>
  <si>
    <t>SYR</t>
  </si>
  <si>
    <t>Taiwan  (TWN)</t>
  </si>
  <si>
    <t xml:space="preserve">Taiwan </t>
  </si>
  <si>
    <t>TWN</t>
  </si>
  <si>
    <t>Tajikistan (TJK)</t>
  </si>
  <si>
    <t>Tajikistan</t>
  </si>
  <si>
    <t>TJK</t>
  </si>
  <si>
    <t>Tanzania (TZA)</t>
  </si>
  <si>
    <t>Tanzania</t>
  </si>
  <si>
    <t>TZA</t>
  </si>
  <si>
    <t>Thailand (THA)</t>
  </si>
  <si>
    <t>Thailand</t>
  </si>
  <si>
    <t>THA</t>
  </si>
  <si>
    <t>Timor-Leste (TLS)</t>
  </si>
  <si>
    <t>Timor-Leste</t>
  </si>
  <si>
    <t>TLS</t>
  </si>
  <si>
    <t>Togo (TGO)</t>
  </si>
  <si>
    <t>Togo</t>
  </si>
  <si>
    <t>TGO</t>
  </si>
  <si>
    <t>Trinidad and Tobago (TTO)</t>
  </si>
  <si>
    <t>Trinidad and Tobago</t>
  </si>
  <si>
    <t>TTO</t>
  </si>
  <si>
    <t>Tunisia (TUN)</t>
  </si>
  <si>
    <t>Tunisia</t>
  </si>
  <si>
    <t>TUN</t>
  </si>
  <si>
    <t>Türkiye (TUR)</t>
  </si>
  <si>
    <t>Türkiye</t>
  </si>
  <si>
    <t>TUR</t>
  </si>
  <si>
    <t>Turkmenistan (TKM)</t>
  </si>
  <si>
    <t>Turkmenistan</t>
  </si>
  <si>
    <t>TKM</t>
  </si>
  <si>
    <t>Uganda (UGA)</t>
  </si>
  <si>
    <t>Uganda</t>
  </si>
  <si>
    <t>UGA</t>
  </si>
  <si>
    <t>Ukraine (UKR)</t>
  </si>
  <si>
    <t>Ukraine</t>
  </si>
  <si>
    <t>UKR</t>
  </si>
  <si>
    <t>United Arab Emirates (ARE)</t>
  </si>
  <si>
    <t>United Arab Emirates</t>
  </si>
  <si>
    <t>ARE</t>
  </si>
  <si>
    <t>United Kingdom (GBR)</t>
  </si>
  <si>
    <t>United Kingdom</t>
  </si>
  <si>
    <t>GBR</t>
  </si>
  <si>
    <t>United States of America  (USA)</t>
  </si>
  <si>
    <t xml:space="preserve">United States of America </t>
  </si>
  <si>
    <t>USA</t>
  </si>
  <si>
    <t>Uruguay (URY)</t>
  </si>
  <si>
    <t>Uruguay</t>
  </si>
  <si>
    <t>URY</t>
  </si>
  <si>
    <t>Uzbekistan (UZB)</t>
  </si>
  <si>
    <t>Uzbekistan</t>
  </si>
  <si>
    <t>UZB</t>
  </si>
  <si>
    <t>Vanuatu (VUT)</t>
  </si>
  <si>
    <t>Vanuatu</t>
  </si>
  <si>
    <t>VUT</t>
  </si>
  <si>
    <t>Venezuela (VEN)</t>
  </si>
  <si>
    <t>Venezuela</t>
  </si>
  <si>
    <t>VEN</t>
  </si>
  <si>
    <t>Viet Nam (VNM)</t>
  </si>
  <si>
    <t>Viet Nam</t>
  </si>
  <si>
    <t>VNM</t>
  </si>
  <si>
    <t>Yemen (YEM)</t>
  </si>
  <si>
    <t>Yemen</t>
  </si>
  <si>
    <t>YEM</t>
  </si>
  <si>
    <t>Zambia (ZMB)</t>
  </si>
  <si>
    <t>Zambia</t>
  </si>
  <si>
    <t>ZMB</t>
  </si>
  <si>
    <t>Zimbabwe (ZWE)</t>
  </si>
  <si>
    <t>Zimbabwe</t>
  </si>
  <si>
    <t>ZWE</t>
  </si>
  <si>
    <t>LoGICA INTERGOVERNMENTAL PROFILE: NATURE OF SUBNATIONAL GOVERNANCE INSTITUTIONS</t>
  </si>
  <si>
    <t>Government level / tier / type</t>
  </si>
  <si>
    <t>G1</t>
  </si>
  <si>
    <t>Institutional characteristics, autonomy and authority</t>
  </si>
  <si>
    <t>G1.1A</t>
  </si>
  <si>
    <r>
      <t xml:space="preserve">Are subnational entities at this level/tier/type </t>
    </r>
    <r>
      <rPr>
        <i/>
        <sz val="11"/>
        <color theme="1"/>
        <rFont val="Calibri"/>
        <family val="2"/>
        <scheme val="minor"/>
      </rPr>
      <t>de jure</t>
    </r>
    <r>
      <rPr>
        <sz val="11"/>
        <color theme="1"/>
        <rFont val="Calibri"/>
        <family val="2"/>
        <scheme val="minor"/>
      </rPr>
      <t xml:space="preserve"> corporate bodies (institutional units)?</t>
    </r>
  </si>
  <si>
    <t>Yes</t>
  </si>
  <si>
    <t>No</t>
  </si>
  <si>
    <t>Partially/Mixed/Other</t>
  </si>
  <si>
    <t>G1.1B</t>
  </si>
  <si>
    <t>Do subnational entities at this level/tier/type engage in public sector functions?</t>
  </si>
  <si>
    <t>G1.2</t>
  </si>
  <si>
    <r>
      <t xml:space="preserve">Do subnational entities at this level/tier/type meet the preconditions of </t>
    </r>
    <r>
      <rPr>
        <i/>
        <sz val="11"/>
        <color theme="1"/>
        <rFont val="Calibri"/>
        <family val="2"/>
        <scheme val="minor"/>
      </rPr>
      <t>de facto</t>
    </r>
    <r>
      <rPr>
        <sz val="11"/>
        <color theme="1"/>
        <rFont val="Calibri"/>
        <family val="2"/>
        <scheme val="minor"/>
      </rPr>
      <t xml:space="preserve"> corporate bodies?</t>
    </r>
  </si>
  <si>
    <t>G1.3</t>
  </si>
  <si>
    <t xml:space="preserve">Are subnational institutions de jure and de facto corporate bodies with extensive (de jure/de facto) functions? </t>
  </si>
  <si>
    <t>G2</t>
  </si>
  <si>
    <t>Political characteristics, autonomy and authority</t>
  </si>
  <si>
    <t>G2.1A</t>
  </si>
  <si>
    <t>Do subnational entities at this level/tier/type have their own (political/elected) leadership?</t>
  </si>
  <si>
    <t>G2.1B</t>
  </si>
  <si>
    <t>Does the political leadership have a degree of autonomy and authoritative decision-making power?</t>
  </si>
  <si>
    <t>G2.2A</t>
  </si>
  <si>
    <t>Is the subnational political leadership, at least in part, (directly or indirectly) elected?</t>
  </si>
  <si>
    <t>G2.2B</t>
  </si>
  <si>
    <t>Do subnational entities have (de jure / de facto) autonomy and authoritative power over political decisions?</t>
  </si>
  <si>
    <t>G2.3A</t>
  </si>
  <si>
    <t>Is the subnational political leadership (at least in part) directly elected?</t>
  </si>
  <si>
    <t>G2.3B</t>
  </si>
  <si>
    <t>Do subnational entities have extensive autonomy and authoritative power over political decisions?</t>
  </si>
  <si>
    <t>G3</t>
  </si>
  <si>
    <t>Administrative characteristics, autonomy and authority</t>
  </si>
  <si>
    <t>G3.1</t>
  </si>
  <si>
    <t>Do subnational entities at this level/tier/type have (employ) their own officers?</t>
  </si>
  <si>
    <t>G3.2A</t>
  </si>
  <si>
    <t>Do subnational entities have, and authoritatively manage, their CEO and most/all of their own officers?</t>
  </si>
  <si>
    <t>G3.2B</t>
  </si>
  <si>
    <t>Do subnational entities have, and authoritatively manage, their own staff?</t>
  </si>
  <si>
    <t>G3.2C</t>
  </si>
  <si>
    <t>Do subnational entities have (de jure / de facto) autonomy and authoritative power over admin. decisions?</t>
  </si>
  <si>
    <t>G3.3A</t>
  </si>
  <si>
    <t>Do subnational entities have, select, and authoritatively manage, their CEO and all of their own officers?</t>
  </si>
  <si>
    <t>G3.3B</t>
  </si>
  <si>
    <t>Do subnational entities have, select, and authoritatively manage, their own staff?</t>
  </si>
  <si>
    <t>G3.3C</t>
  </si>
  <si>
    <t>Do subnational entities have extensive autonomy and authoritative power over admin. decisions?</t>
  </si>
  <si>
    <t>G4</t>
  </si>
  <si>
    <t>Fiscal/budgetary characteristics, autonomy and authority</t>
  </si>
  <si>
    <t>G4.1A</t>
  </si>
  <si>
    <t>Do subnational entities at this level/tier/type own assets and raise funds in own name?</t>
  </si>
  <si>
    <t>G4.1B</t>
  </si>
  <si>
    <t>Do subnational entities at this level/tier/type have their own budget?</t>
  </si>
  <si>
    <t>G4.1C</t>
  </si>
  <si>
    <t>Do subnational entities at this level/tier/type prepare and adopt their own budgets?</t>
  </si>
  <si>
    <t>G4.2A</t>
  </si>
  <si>
    <t>Do subnational entities hold and manage their own funds outside of the higher-level treasury?</t>
  </si>
  <si>
    <t>G4.2B</t>
  </si>
  <si>
    <t>Do subnational entities have  (de jure / de facto) autonomy and authoritative power over fiscal decisions?</t>
  </si>
  <si>
    <t>G4.3</t>
  </si>
  <si>
    <t>Do subnational entities have extensive autonomy and authoritative power over budget/fiscal decisions?</t>
  </si>
  <si>
    <t>Governance of non-devolved subnational entities (empowered field administration?)</t>
  </si>
  <si>
    <t xml:space="preserve">Do subnational entities administratively form a hierarchical part of the higher-level government?  </t>
  </si>
  <si>
    <t>If G4.1 is Yes, do field administration departments or units form administrative units or sub-units?</t>
  </si>
  <si>
    <t>If G4.2 is Yes, are field administration departments or units planned and managed as integrated units?</t>
  </si>
  <si>
    <t>If G4.3 is Yes, are subnational field admin. departments or units organized sectorally or territorially (or mixed)?</t>
  </si>
  <si>
    <t>Sectoral</t>
  </si>
  <si>
    <t>Territorial</t>
  </si>
  <si>
    <t>Do subnational entities budgetarily form a hierarchical part of the higher-level government?</t>
  </si>
  <si>
    <t>If G4.5 is Yes, are the budgets of field depts./units included as identifiable sub-organizations or budget units?</t>
  </si>
  <si>
    <t>If G4.6 is Yes, are field departments' or units' budgets organized sectorally or territorially (or mixed)?</t>
  </si>
  <si>
    <t>G6</t>
  </si>
  <si>
    <t>Nature of subnational governance institutions (level/tier/type)</t>
  </si>
  <si>
    <t>G6.1</t>
  </si>
  <si>
    <t xml:space="preserve">Nature of subnational governance institutions (level/tier/type) </t>
  </si>
  <si>
    <t>Devolution (extensive)</t>
  </si>
  <si>
    <t>Devolution (limited)</t>
  </si>
  <si>
    <t>Hybrid institution</t>
  </si>
  <si>
    <t>Non-devolved institution</t>
  </si>
  <si>
    <t>None</t>
  </si>
  <si>
    <t>G6.2</t>
  </si>
  <si>
    <t>Nature of subnational governance institutions (level/tier/type) - Detailed</t>
  </si>
  <si>
    <t>6 - Extensive devolution</t>
  </si>
  <si>
    <t>5 - Limited devolution</t>
  </si>
  <si>
    <t>4 - Hybrid institution</t>
  </si>
  <si>
    <t>3 - Horizontal deconcentration</t>
  </si>
  <si>
    <t>2 - Vertical deconcentration</t>
  </si>
  <si>
    <t>1 - Other institution</t>
  </si>
  <si>
    <t>0 - None</t>
  </si>
  <si>
    <t>G6.3</t>
  </si>
  <si>
    <t>If non-devolved: with elected subnational council?</t>
  </si>
  <si>
    <t>G1 - SIT Institutional Score - 1</t>
  </si>
  <si>
    <t>G1 - SIT Institutional Score - 2</t>
  </si>
  <si>
    <t>G1 - SIT Institutional Score - 3</t>
  </si>
  <si>
    <t>G2 - SIT Political Score - 1</t>
  </si>
  <si>
    <t>G2 - SIT Political Score - 2</t>
  </si>
  <si>
    <t>G2 - SIT Political Score - 3</t>
  </si>
  <si>
    <t>G3 - SIT Admin Score - 1</t>
  </si>
  <si>
    <t>G3 - SIT Admin Score - 2</t>
  </si>
  <si>
    <t>G3 - SIT Admin Score - 3</t>
  </si>
  <si>
    <t>G4 - SIT Fiscal Score - 1</t>
  </si>
  <si>
    <t>G4 - SIT Fiscal Score - 2</t>
  </si>
  <si>
    <t>G4 - SIT Fiscal Score - 3</t>
  </si>
  <si>
    <t>G1. SIT Institutional Score</t>
  </si>
  <si>
    <t>G2. SIT Political Score</t>
  </si>
  <si>
    <t>G3. SIT Admin Score</t>
  </si>
  <si>
    <t>G4. SIT Fiscal Score</t>
  </si>
  <si>
    <t>devolved subnational governance institutions with extensive powers and function.</t>
  </si>
  <si>
    <t>devolved subnational governance institutions, albeit with limited powers and/or functions.</t>
  </si>
  <si>
    <t>hybrid local governance institutions, with features of both devolution and deconcentration.</t>
  </si>
  <si>
    <t>non-devolved subnational govenance institutions.</t>
  </si>
  <si>
    <t>not having a clear institutional nature.</t>
  </si>
  <si>
    <t>LoGICA INTERGOVERNMENTAL PROFILE: DE FACTO FUNCTIONS AND RESPONSIBILITIES OF SUBNATIONAL GOVERNANCE INSTITUTIONS</t>
  </si>
  <si>
    <t>R1</t>
  </si>
  <si>
    <t>Identifying the de facto responsibility for provision of frontline public services</t>
  </si>
  <si>
    <t>Primary responsibility</t>
  </si>
  <si>
    <t>Role of PCEBIs?</t>
  </si>
  <si>
    <t>HR</t>
  </si>
  <si>
    <t>Capital</t>
  </si>
  <si>
    <t>General public services (701); Public Order and Safety (703)</t>
  </si>
  <si>
    <t>Note:</t>
  </si>
  <si>
    <t>R1.1</t>
  </si>
  <si>
    <t>Civil administration (registration of births/marriages/deaths)*</t>
  </si>
  <si>
    <t>R1.3</t>
  </si>
  <si>
    <t>Fire protection (7032)</t>
  </si>
  <si>
    <t>Economic Affairs (704)</t>
  </si>
  <si>
    <t>R1.4</t>
  </si>
  <si>
    <t>Agricultural extension / livestock services (70421*)</t>
  </si>
  <si>
    <t>R1.8</t>
  </si>
  <si>
    <t>Public transit (70456)</t>
  </si>
  <si>
    <t>Environmental Protection (705)</t>
  </si>
  <si>
    <t>OR</t>
  </si>
  <si>
    <t>OR = Other Regional</t>
  </si>
  <si>
    <t>R1.11</t>
  </si>
  <si>
    <t>Waste management (7051)</t>
  </si>
  <si>
    <t>OL</t>
  </si>
  <si>
    <t>OL = Other Local</t>
  </si>
  <si>
    <t>Housing and Community Amenities (706)</t>
  </si>
  <si>
    <t>R2.1</t>
  </si>
  <si>
    <t xml:space="preserve">Land use planning and zoning </t>
  </si>
  <si>
    <t>R2.4</t>
  </si>
  <si>
    <t>Building and construction regulation; building permits</t>
  </si>
  <si>
    <t>R1.16</t>
  </si>
  <si>
    <t>Water supply (7063)</t>
  </si>
  <si>
    <t>R1.17</t>
  </si>
  <si>
    <t>Street lighting (7064)</t>
  </si>
  <si>
    <t>Health (707)</t>
  </si>
  <si>
    <t>R1.19</t>
  </si>
  <si>
    <t>Public health and outpatient services (7072,7074)</t>
  </si>
  <si>
    <t>Recreation, culture, and religion (708)</t>
  </si>
  <si>
    <t>R1.20</t>
  </si>
  <si>
    <t>Recreation and sporting services (7081) – includes parks</t>
  </si>
  <si>
    <t>Education (709)</t>
  </si>
  <si>
    <t>R1.23</t>
  </si>
  <si>
    <t>Primary Education (70912)</t>
  </si>
  <si>
    <t>LOCAL GOVERNANCE INSTITUTIONS COMPARATIVE ASSESSMENT (LoGICA) PROFILE: PROFILE COMPLETION INFORMATION</t>
  </si>
  <si>
    <t>Z1</t>
  </si>
  <si>
    <t>Completion of LoGICA Assessment and Profile</t>
  </si>
  <si>
    <t>Z1.1</t>
  </si>
  <si>
    <t>Name(s) of researcher(s) completing IGP</t>
  </si>
  <si>
    <t>Z1.2</t>
  </si>
  <si>
    <t>Name of peer reviewer(s) / country expert(s) (if any)</t>
  </si>
  <si>
    <t>Z1.3</t>
  </si>
  <si>
    <t>Name of LPSA Reviewer</t>
  </si>
  <si>
    <t>Z4</t>
  </si>
  <si>
    <t>LoGICA Assessment Abstract</t>
  </si>
  <si>
    <t>Z4.1</t>
  </si>
  <si>
    <r>
      <t>General Intergovernmental Context</t>
    </r>
    <r>
      <rPr>
        <sz val="11"/>
        <color theme="1"/>
        <rFont val="Calibri"/>
        <family val="2"/>
        <scheme val="minor"/>
      </rPr>
      <t xml:space="preserve"> - One paragraph</t>
    </r>
  </si>
  <si>
    <t>Z4.2</t>
  </si>
  <si>
    <r>
      <t>Subnational governance structure</t>
    </r>
    <r>
      <rPr>
        <sz val="11"/>
        <color theme="1"/>
        <rFont val="Calibri"/>
        <family val="2"/>
        <scheme val="minor"/>
      </rPr>
      <t xml:space="preserve"> - One paragraph</t>
    </r>
  </si>
  <si>
    <t>Z4.3</t>
  </si>
  <si>
    <r>
      <t>Nature of subnational governance institutions</t>
    </r>
    <r>
      <rPr>
        <sz val="11"/>
        <color theme="1"/>
        <rFont val="Calibri"/>
        <family val="2"/>
        <scheme val="minor"/>
      </rPr>
      <t xml:space="preserve"> - One paragraph</t>
    </r>
  </si>
  <si>
    <t>Z4.4</t>
  </si>
  <si>
    <r>
      <t>Assignment of functions and responsibilities</t>
    </r>
    <r>
      <rPr>
        <sz val="11"/>
        <color theme="1"/>
        <rFont val="Calibri"/>
        <family val="2"/>
        <scheme val="minor"/>
      </rPr>
      <t xml:space="preserve"> - One paragraph (Optional)</t>
    </r>
  </si>
  <si>
    <t>Z4.10</t>
  </si>
  <si>
    <r>
      <t>References and Resources -</t>
    </r>
    <r>
      <rPr>
        <sz val="11"/>
        <color theme="1"/>
        <rFont val="Calibri"/>
        <family val="2"/>
        <scheme val="minor"/>
      </rPr>
      <t xml:space="preserve"> List</t>
    </r>
  </si>
  <si>
    <t xml:space="preserve">Constitutional, Legislative, and Policy Context for Subnational Governance </t>
  </si>
  <si>
    <t>[Insert Table. Structure and nature of subnational governance institutions]</t>
  </si>
  <si>
    <t>Structure of Subnational Governance Institutions</t>
  </si>
  <si>
    <t>Nature of Subnational Governance Institutions: Overview</t>
  </si>
  <si>
    <t>In order to meet the definition of a devolved subnational government, subnational governance institutions must have certain institutional, political, administrative and fiscal characteristics, and have sufficient autonomy and authority to be able to respond the needs and priorities of their constituents.</t>
  </si>
  <si>
    <t>Functions of Subnational Governance Institutions</t>
  </si>
  <si>
    <t>[Insert Table. Functions of subnational governance institutions]</t>
  </si>
  <si>
    <t>Selected References</t>
  </si>
  <si>
    <t>Subnational jurisdictions</t>
  </si>
  <si>
    <t>Subnational autonomy and authority (0-3)</t>
  </si>
  <si>
    <t>Code</t>
  </si>
  <si>
    <t>Country</t>
  </si>
  <si>
    <t>Name</t>
  </si>
  <si>
    <t>Number</t>
  </si>
  <si>
    <t>Avg. Pop.</t>
  </si>
  <si>
    <t>Institutional</t>
  </si>
  <si>
    <t>Political</t>
  </si>
  <si>
    <t>Admin.</t>
  </si>
  <si>
    <t>Fiscal</t>
  </si>
  <si>
    <t>Subnat. Institutional Type</t>
  </si>
  <si>
    <t>Regional governance institutions</t>
  </si>
  <si>
    <t>Local governance institutions</t>
  </si>
  <si>
    <t>Lower-local governance institutions</t>
  </si>
  <si>
    <t>Urban local governance institutions</t>
  </si>
  <si>
    <t>Civil Administration</t>
  </si>
  <si>
    <t>Fire protection</t>
  </si>
  <si>
    <t xml:space="preserve">Agr. extension </t>
  </si>
  <si>
    <t>Public transit</t>
  </si>
  <si>
    <t>Waste management</t>
  </si>
  <si>
    <t xml:space="preserve">Land use planning &amp; zoning </t>
  </si>
  <si>
    <t>Building permits</t>
  </si>
  <si>
    <t>Water supply</t>
  </si>
  <si>
    <t>Street lighting</t>
  </si>
  <si>
    <t>Public health (outpatient)</t>
  </si>
  <si>
    <t>Recreation &amp; sports</t>
  </si>
  <si>
    <t>Primary education</t>
  </si>
  <si>
    <t>Total</t>
  </si>
  <si>
    <t>Other regional-level institutions</t>
  </si>
  <si>
    <t>R</t>
  </si>
  <si>
    <t>Other local-level institutions</t>
  </si>
  <si>
    <t>L</t>
  </si>
  <si>
    <t xml:space="preserve">Central </t>
  </si>
  <si>
    <t>Regional</t>
  </si>
  <si>
    <t>Local</t>
  </si>
  <si>
    <t>Canada is a federal parliamentary democracy and constitutional monarchy.</t>
  </si>
  <si>
    <t>Profile year 2026; population is the Statistics Canada estimate for July 1, 2026.</t>
  </si>
  <si>
    <t>Population estimate: 41,798,407 (July 1, 2026).</t>
  </si>
  <si>
    <t>Constitution Act, 1867</t>
  </si>
  <si>
    <t>Statute of Westminster, 1931</t>
  </si>
  <si>
    <t>Constitution Act, 1982 / Canada Act 1982</t>
  </si>
  <si>
    <t>Provincial and territorial municipal/local government legislation</t>
  </si>
  <si>
    <t>Various</t>
  </si>
  <si>
    <t>Federal government</t>
  </si>
  <si>
    <t>Government of Canada / federal government.</t>
  </si>
  <si>
    <t>Provinces and territories</t>
  </si>
  <si>
    <t>10 provinces and 3 territories. Provinces have constitutionally entrenched authority; territorial powers are devolved by federal statute, but territorial governments exercise extensive self-government.</t>
  </si>
  <si>
    <t>Upper-level and unitary local governments</t>
  </si>
  <si>
    <t>Principal higher-level or unitary general-purpose local governments. Municipal government does not cover all Canadian territory; unorganized areas and Indigenous jurisdictions are excluded. Approximate harmonized count based on current provincial/territorial structures.</t>
  </si>
  <si>
    <t>Lower-level local governments</t>
  </si>
  <si>
    <t>Constituent lower-level municipalities in Ontario, Quebec and British Columbia. Approximate harmonized count: Quebec 1,109; Ontario 241; British Columbia 161.</t>
  </si>
  <si>
    <t>Provinces and territories operate as autonomous subnational governments with elected legislatures, responsible executives, their own administrations, budgets, assets and extensive legislative/fiscal authority. Territorial authority has a statutory rather than constitutionally entrenched basis.</t>
  </si>
  <si>
    <t>General-purpose local governments are incorporated bodies with elected councils, their own administrations and budgets, and meaningful authority over assigned local functions, although their powers derive from provincial/territorial legislation.</t>
  </si>
  <si>
    <t>Lower-level municipalities in Ontario, Quebec and British Columbia are elected corporate bodies with their own administrations and budgets and exercise meaningful authority over assigned municipal functions.</t>
  </si>
  <si>
    <t>N/A</t>
  </si>
  <si>
    <t>Jamie Boex</t>
  </si>
  <si>
    <t>Canada is a federal parliamentary democracy and constitutional monarchy comprising the federal government, 10 provinces and three territories. The Constitution divides legislative authority between the federal Parliament and the provinces, with provinces exercising constitutionally protected authority over major areas including health, education, property and civil rights, natural resources, municipal institutions and matters of a local nature. The territories occupy a similar functional position but exercise powers devolved through federal statutes. Municipal governments are established and regulated principally under provincial or territorial law, while Indigenous governments form a distinct component of Canada's multilevel governance system.</t>
  </si>
  <si>
    <t>Canada's subnational governance structure consists of 10 provinces and three territories, below which local governance arrangements vary considerably. Most provinces and territories have a single principal municipal level, although municipalities may carry different legal designations. Ontario, Quebec and British Columbia have more complex arrangements involving area-wide and constituent municipal institutions: Ontario combines upper-tier counties and regional municipalities with lower-tier municipalities and single-tier municipalities; Quebec combines regional county municipalities (MRCs) with constituent local municipalities and MRC-equivalent municipalities; and British Columbia combines municipalities with federative regional districts. Municipal institutions do not cover all Canadian territory, as sparsely populated or unorganized areas may be administered provincially/territorially or through special-purpose bodies, while Indigenous jurisdictions have distinct arrangements.</t>
  </si>
  <si>
    <t>Provincial governments are constitutionally entrenched, fully devolved governments with elected legislatures, responsible executives, their own administrations, extensive legislative authority and substantial own-source taxing and borrowing powers. Territorial governments have elected legislatures, responsible executives and extensive administrative and fiscal autonomy, although their legal authority is devolved by federal statute rather than constitutionally entrenched. Most municipal governments are incorporated institutional units with elected councils, their own administrations, budgets, assets and meaningful discretion over assigned functions. The Governor General and provincial Lieutenant Governors are the formal constitutional heads of the federal and provincial executives respectively, but exercise their functions under responsible government and do not constitute routine federal control over provincial authority.</t>
  </si>
  <si>
    <t>Canada has a highly decentralized assignment of public functions. The federal government is responsible for matters including defence, foreign affairs, interprovincial and international trade, currency and banking, criminal law and other national functions, while provinces have major responsibilities for health care, education, social services, natural resources, administration of justice, municipal institutions and matters of a local nature. Municipal assignments vary by province but commonly include local roads, water and wastewater, solid waste, land-use planning and development control, fire protection, parks and recreation, transit and other community services. In two-tier systems these responsibilities are divided between area-wide and constituent municipalities according to provincial legislation and economies of scale.</t>
  </si>
  <si>
    <t>Forum of Federations (2024), The Forum of Federations Handbook on Local Government in Federal Systems — https://www.forumfed.org/document/the-forum-of-federations-handbook-on-local-government-in-federal-systems/</t>
  </si>
  <si>
    <t>Commonwealth Local Government Forum (CLGF), The Local Government System in Canada — https://www.clgf.org.uk/regions/clgf-americas/canada/</t>
  </si>
  <si>
    <t>OECD/UCLG (2022), World Observatory on Subnational Government Finance and Investment (SNG-WOFI): Canada Country Profile — https://www.sng-wofi.org/country_profiles/canada.html</t>
  </si>
  <si>
    <t>UN Women, Women in Local Government / SDG Indicator 5.5.1b — https://localgov.unwomen.org/</t>
  </si>
  <si>
    <t>Government of Canada, Constitution Acts, 1867 to 1982 — https://laws-lois.justice.gc.ca/eng/Const/</t>
  </si>
  <si>
    <t>Statistics Canada, Population estimates, July 1, 2026 — https://www150.statcan.gc.ca/n1/daily-quotidien/260923/dq260923a-eng.htm</t>
  </si>
  <si>
    <t>XX</t>
  </si>
  <si>
    <t xml:space="preserve">Canada is a federal parliamentary state comprising the federal government, 10 provinces and three territories, and a diverse system of municipal and Indigenous governments. The Constitution Act, 1867, divides legislative authority between the federal Parliament and provincial legislatures, with provinces possessing constitutionally protected legislative authority over major areas including health, education, property and civil rights, natural resources, local matters, and “municipal institutions in the province.” The three territories—Yukon, Northwest Territories and Nunavut—occupy a similar functional position in Canada’s multilevel governance system but have a different constitutional basis: their legislative powers are devolved by federal legislation rather than constitutionally inherent. Municipal governments, in turn, do not constitute a constitutionally autonomous order of government: their institutional form, powers and responsibilities are determined primarily by provincial or territorial legislation. Indigenous governments add an important and increasingly significant dimension to Canadian multilevel governance, including First Nations governments and governments established through modern treaties and self-government agreements.
</t>
  </si>
  <si>
    <t>Canada’s subnational governance structure consists of 10 provinces and three territories, below which local governance arrangements vary considerably across the country. Provinces and territories constitute the principal regional level of government, while each establishes its own system of municipal and local governance. In most provinces and territories, municipalities of different types—such as cities, towns, villages, rural municipalities, counties, municipal districts and specialized municipalities—operate at a single local governance level, despite differences in size, designation and functional responsibilities.
Ontario, Quebec and British Columbia have more complex arrangements involving both area-wide and constituent municipal institutions. Ontario combines upper-tier counties and regional municipalities with constituent lower-tier municipalities, while substantial parts of the province are governed by single-tier municipalities that perform both sets of functions. Quebec similarly combines regional county municipalities (municipalités régionales de comté, or MRCs) with constituent local municipalities, alongside municipalities exercising MRC-equivalent responsibilities. British Columbia’s municipalities participate in regional districts, which provide regional, subregional and local services through a more federative and flexible model rather than a conventional hierarchical two-tier system.
Indigenous governments form an additional and legally distinct component of Canada’s subnational governance landscape and should be considered separately from the provincial and territorial municipal systems.</t>
  </si>
  <si>
    <t>Canada’s provincial governments are fully devolved, constitutionally entrenched governments, with directly elected legislatures, their own executive administrations, extensive legislative and regulatory authority, and substantial own-source taxing and borrowing powers. Their authority is not delegated by the federal government, and the federal government cannot ordinarily abolish provinces or unilaterally assume matters assigned to them by the Constitution. The territories exercise many comparable governmental functions and have elected legislatures, responsible governments, their own public administrations and substantial expenditure responsibilities, but their authority is legally devolved through federal statutes and therefore has a different constitutional foundation.
Provincial governments establish and can restructure their municipal systems, while the practical degree of local autonomy varies across provinces. Section 92(8) of the Constitution expressly assigns authority over “Municipal Institutions in the Province” to provincial legislatures. Across all provinces and territories, Canadian municipalities are fully devolved institutions, as incorporated institutional units with elected councils, their own administrations and employees, budgets, assets, revenues and meaningful discretion over assigned local functions.
Indigenous governments have a distinct legal and institutional basis and should be identified separately rather than subsumed under provincial municipal systems; this is especially important in the northern territories, where Indigenous and public local-government institutions sometimes overlap or interact.</t>
  </si>
  <si>
    <t>Canada has a highly decentralized assignment of public functions. The federal government is responsible for matters including defense, foreign affairs, international and interprovincial trade, currency and banking, criminal law and other national functions, while provinces exercise major responsibilities for health care, education, social services, natural resources, property and civil rights, administration of justice, and the establishment of municipal institutions.
Municipal functional assignments vary considerably by province but commonly encompass local roads and streets, water and wastewater, solid-waste management, land-use planning and development control, fire protection, parks and recreation, public transit, local economic development and other community services; larger municipalities frequently perform additional social, housing, policing and transportation functions. In provinces with two-tier systems these responsibilities are divided between upper- and lower-tier institutions: regional functions and services benefiting from scale are generally placed at the upper level, while more localized services remain with constituent municipalities. Thus, while Canada has a common constitutional architecture, the actual assignment of local functions is substantially province-specific.</t>
  </si>
  <si>
    <t>Government of Canada, Department of Justice. Constitution Acts, 1867 to 1982.</t>
  </si>
  <si>
    <t xml:space="preserve">Forum of Federations. 2002. Federalism and Decentralization in Canada.
</t>
  </si>
  <si>
    <t xml:space="preserve">Commonwealth Local Government Forum (CLGF). The Local Government System in Canada.
</t>
  </si>
  <si>
    <t xml:space="preserve">OECD/UCLG. World Observatory on Subnational Government Finance and Investment (SNG-WOFI): Canada Country Profile.
</t>
  </si>
  <si>
    <t xml:space="preserve">UN Women. Women in Local Government – Canada country profile.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</si>
</sst>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_);_(* \(#,##0\);_(* &quot;-&quot;??_);_(@_)"/>
    <numFmt numFmtId="165" formatCode="&quot;£&quot;#,##0;\-&quot;£&quot;#,##0"/>
    <numFmt numFmtId="166" formatCode="_-* #,##0.00_-;\-* #,##0.00_-;_-* &quot;-&quot;??_-;_-@_-"/>
    <numFmt numFmtId="167" formatCode="_-* #,##0_-;\-* #,##0_-;_-* &quot;-&quot;??_-;_-@_-"/>
    <numFmt numFmtId="168" formatCode="_(* #,##0.00_);_(* \(#,##0.00\);_(* \-??_);_(@_)"/>
    <numFmt numFmtId="169" formatCode="_([$€-2]* #,##0.00_);_([$€-2]* \(#,##0.00\);_([$€-2]* &quot;-&quot;??_)"/>
    <numFmt numFmtId="170" formatCode="[$-409]d/mmm/yy;@"/>
  </numFmts>
  <fonts count="64">
    <font>
      <sz val="11"/>
      <color theme="1"/>
      <name val="Calibri"/>
    </font>
    <font>
      <sz val="11"/>
      <color theme="1"/>
      <name val="Calibri"/>
      <family val="2"/>
      <scheme val="minor"/>
    </font>
    <font>
      <b/>
      <sz val="10"/>
      <color rgb="FFFFFFFF"/>
      <name val="Calibri"/>
    </font>
    <font>
      <b/>
      <sz val="10"/>
      <color theme="1"/>
      <name val="Calibri"/>
    </font>
    <font>
      <sz val="10"/>
      <color theme="1"/>
      <name val="Calibri"/>
    </font>
    <font>
      <b/>
      <sz val="11"/>
      <color theme="1"/>
      <name val="Calibri"/>
    </font>
    <font>
      <b/>
      <sz val="14"/>
      <color theme="1"/>
      <name val="Calibri"/>
    </font>
    <font>
      <sz val="10"/>
      <name val="Arial"/>
    </font>
    <font>
      <sz val="11"/>
      <color theme="1"/>
      <name val="Calibri"/>
    </font>
    <font>
      <b/>
      <sz val="18"/>
      <color theme="3"/>
      <name val="Cambria"/>
    </font>
    <font>
      <b/>
      <sz val="15"/>
      <color theme="3"/>
      <name val="Calibri"/>
    </font>
    <font>
      <b/>
      <sz val="13"/>
      <color theme="3"/>
      <name val="Calibri"/>
    </font>
    <font>
      <b/>
      <sz val="11"/>
      <color theme="3"/>
      <name val="Calibri"/>
    </font>
    <font>
      <sz val="11"/>
      <color rgb="FF006100"/>
      <name val="Calibri"/>
    </font>
    <font>
      <sz val="11"/>
      <color rgb="FF9C0006"/>
      <name val="Calibri"/>
    </font>
    <font>
      <sz val="11"/>
      <color rgb="FF9C6500"/>
      <name val="Calibri"/>
    </font>
    <font>
      <sz val="11"/>
      <color rgb="FF3F3F76"/>
      <name val="Calibri"/>
    </font>
    <font>
      <b/>
      <sz val="11"/>
      <color rgb="FF3F3F3F"/>
      <name val="Calibri"/>
    </font>
    <font>
      <b/>
      <sz val="11"/>
      <color rgb="FFFA7D00"/>
      <name val="Calibri"/>
    </font>
    <font>
      <sz val="11"/>
      <color rgb="FFFA7D00"/>
      <name val="Calibri"/>
    </font>
    <font>
      <b/>
      <sz val="11"/>
      <color theme="0"/>
      <name val="Calibri"/>
    </font>
    <font>
      <sz val="11"/>
      <color rgb="FFFF0000"/>
      <name val="Calibri"/>
    </font>
    <font>
      <i/>
      <sz val="11"/>
      <color rgb="FF7F7F7F"/>
      <name val="Calibri"/>
    </font>
    <font>
      <sz val="11"/>
      <color theme="0"/>
      <name val="Calibri"/>
    </font>
    <font>
      <sz val="11"/>
      <color indexed="8"/>
      <name val="Calibri"/>
    </font>
    <font>
      <sz val="12"/>
      <color theme="1"/>
      <name val="Calibri"/>
    </font>
    <font>
      <b/>
      <sz val="18"/>
      <color indexed="56"/>
      <name val="Cambria"/>
    </font>
    <font>
      <b/>
      <sz val="15"/>
      <color indexed="56"/>
      <name val="Calibri"/>
    </font>
    <font>
      <b/>
      <sz val="13"/>
      <color indexed="56"/>
      <name val="Calibri"/>
    </font>
    <font>
      <b/>
      <sz val="11"/>
      <color indexed="56"/>
      <name val="Calibri"/>
    </font>
    <font>
      <sz val="11"/>
      <color indexed="17"/>
      <name val="Calibri"/>
    </font>
    <font>
      <sz val="11"/>
      <color indexed="20"/>
      <name val="Calibri"/>
    </font>
    <font>
      <sz val="11"/>
      <color indexed="60"/>
      <name val="Calibri"/>
    </font>
    <font>
      <sz val="11"/>
      <color indexed="62"/>
      <name val="Calibri"/>
    </font>
    <font>
      <b/>
      <sz val="11"/>
      <color indexed="63"/>
      <name val="Calibri"/>
    </font>
    <font>
      <b/>
      <sz val="11"/>
      <color indexed="52"/>
      <name val="Calibri"/>
    </font>
    <font>
      <sz val="11"/>
      <color indexed="52"/>
      <name val="Calibri"/>
    </font>
    <font>
      <b/>
      <sz val="11"/>
      <color indexed="9"/>
      <name val="Calibri"/>
    </font>
    <font>
      <sz val="11"/>
      <color indexed="10"/>
      <name val="Calibri"/>
    </font>
    <font>
      <i/>
      <sz val="11"/>
      <color indexed="23"/>
      <name val="Calibri"/>
    </font>
    <font>
      <b/>
      <sz val="11"/>
      <color indexed="8"/>
      <name val="Calibri"/>
    </font>
    <font>
      <sz val="11"/>
      <color indexed="9"/>
      <name val="Calibri"/>
    </font>
    <font>
      <sz val="10"/>
      <name val="CG Omega"/>
    </font>
    <font>
      <sz val="12"/>
      <color indexed="8"/>
      <name val="Calibri"/>
    </font>
    <font>
      <sz val="10"/>
      <name val="Verdana"/>
    </font>
    <font>
      <b/>
      <sz val="18"/>
      <color theme="3"/>
      <name val="Cambria"/>
    </font>
    <font>
      <sz val="10"/>
      <name val="Arial"/>
    </font>
    <font>
      <b/>
      <sz val="18"/>
      <color indexed="56"/>
      <name val="Cambria"/>
    </font>
    <font>
      <sz val="18"/>
      <color theme="10"/>
      <name val="Calibri"/>
    </font>
    <font>
      <sz val="10"/>
      <color theme="10"/>
      <name val="Arial"/>
    </font>
    <font>
      <sz val="11"/>
      <color rgb="FF000000"/>
      <name val="Calibri"/>
    </font>
    <font>
      <b/>
      <sz val="9"/>
      <color rgb="FFFFFFFF"/>
      <name val="Calibri"/>
    </font>
    <font>
      <sz val="9"/>
      <color theme="1"/>
      <name val="Calibri"/>
    </font>
    <font>
      <sz val="9"/>
      <color rgb="FF000000"/>
      <name val="Calibri"/>
    </font>
    <font>
      <b/>
      <sz val="9"/>
      <color theme="1"/>
      <name val="Calibri"/>
    </font>
    <font>
      <b/>
      <sz val="9"/>
      <color rgb="FF000000"/>
      <name val="Calibri"/>
    </font>
    <font>
      <i/>
      <sz val="10"/>
      <color theme="0" tint="-0.34998626667073579"/>
      <name val="Calibri"/>
    </font>
    <font>
      <i/>
      <sz val="11"/>
      <color theme="1"/>
      <name val="Calibri"/>
      <family val="2"/>
      <scheme val="minor"/>
    </font>
    <font>
      <sz val="11"/>
      <color theme="1"/>
      <name val="Calibri"/>
      <family val="2"/>
    </font>
    <font>
      <b/>
      <sz val="14"/>
      <color theme="1"/>
      <name val="Calibri"/>
      <family val="2"/>
      <scheme val="minor"/>
    </font>
    <font>
      <b/>
      <sz val="11"/>
      <color theme="0"/>
      <name val="Calibri"/>
      <family val="2"/>
      <scheme val="minor"/>
    </font>
    <font>
      <b/>
      <sz val="11"/>
      <color theme="1"/>
      <name val="Calibri"/>
      <family val="2"/>
      <scheme val="minor"/>
    </font>
    <font>
      <b/>
      <i/>
      <sz val="11"/>
      <color theme="1"/>
      <name val="Calibri"/>
      <family val="2"/>
      <scheme val="minor"/>
    </font>
    <font>
      <sz val="11"/>
      <color theme="1" tint="0.249977111117893"/>
      <name val="Calibri"/>
      <family val="2"/>
      <scheme val="minor"/>
    </font>
  </fonts>
  <fills count="88">
    <fill>
      <patternFill patternType="none"/>
    </fill>
    <fill>
      <patternFill patternType="gray125"/>
    </fill>
    <fill>
      <patternFill patternType="solid">
        <fgColor theme="0" tint="-4.9989318521683403E-2"/>
        <bgColor indexed="65"/>
      </patternFill>
    </fill>
    <fill>
      <patternFill patternType="solid">
        <fgColor theme="0" tint="-0.149998474074526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5117038483843"/>
        <bgColor indexed="65"/>
      </patternFill>
    </fill>
    <fill>
      <patternFill patternType="solid">
        <fgColor theme="4" tint="0.59996337778862885"/>
        <bgColor indexed="65"/>
      </patternFill>
    </fill>
    <fill>
      <patternFill patternType="solid">
        <fgColor theme="4" tint="0.39997558519241921"/>
        <bgColor indexed="65"/>
      </patternFill>
    </fill>
    <fill>
      <patternFill patternType="solid">
        <fgColor theme="5"/>
      </patternFill>
    </fill>
    <fill>
      <patternFill patternType="solid">
        <fgColor theme="5" tint="0.79995117038483843"/>
        <bgColor indexed="65"/>
      </patternFill>
    </fill>
    <fill>
      <patternFill patternType="solid">
        <fgColor theme="5" tint="0.59996337778862885"/>
        <bgColor indexed="65"/>
      </patternFill>
    </fill>
    <fill>
      <patternFill patternType="solid">
        <fgColor theme="5" tint="0.39997558519241921"/>
        <bgColor indexed="65"/>
      </patternFill>
    </fill>
    <fill>
      <patternFill patternType="solid">
        <fgColor theme="6"/>
      </patternFill>
    </fill>
    <fill>
      <patternFill patternType="solid">
        <fgColor theme="6" tint="0.79995117038483843"/>
        <bgColor indexed="65"/>
      </patternFill>
    </fill>
    <fill>
      <patternFill patternType="solid">
        <fgColor theme="6" tint="0.59996337778862885"/>
        <bgColor indexed="65"/>
      </patternFill>
    </fill>
    <fill>
      <patternFill patternType="solid">
        <fgColor theme="6" tint="0.39997558519241921"/>
        <bgColor indexed="65"/>
      </patternFill>
    </fill>
    <fill>
      <patternFill patternType="solid">
        <fgColor theme="7"/>
      </patternFill>
    </fill>
    <fill>
      <patternFill patternType="solid">
        <fgColor theme="7" tint="0.79995117038483843"/>
        <bgColor indexed="65"/>
      </patternFill>
    </fill>
    <fill>
      <patternFill patternType="solid">
        <fgColor theme="7" tint="0.59996337778862885"/>
        <bgColor indexed="65"/>
      </patternFill>
    </fill>
    <fill>
      <patternFill patternType="solid">
        <fgColor theme="7" tint="0.39997558519241921"/>
        <bgColor indexed="65"/>
      </patternFill>
    </fill>
    <fill>
      <patternFill patternType="solid">
        <fgColor theme="8"/>
      </patternFill>
    </fill>
    <fill>
      <patternFill patternType="solid">
        <fgColor theme="8" tint="0.79995117038483843"/>
        <bgColor indexed="65"/>
      </patternFill>
    </fill>
    <fill>
      <patternFill patternType="solid">
        <fgColor theme="8" tint="0.59996337778862885"/>
        <bgColor indexed="65"/>
      </patternFill>
    </fill>
    <fill>
      <patternFill patternType="solid">
        <fgColor theme="8" tint="0.39997558519241921"/>
        <bgColor indexed="65"/>
      </patternFill>
    </fill>
    <fill>
      <patternFill patternType="solid">
        <fgColor theme="9"/>
      </patternFill>
    </fill>
    <fill>
      <patternFill patternType="solid">
        <fgColor theme="9" tint="0.79995117038483843"/>
        <bgColor indexed="65"/>
      </patternFill>
    </fill>
    <fill>
      <patternFill patternType="solid">
        <fgColor theme="9" tint="0.599963377788628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249977111117893"/>
        <bgColor indexed="65"/>
      </patternFill>
    </fill>
    <fill>
      <patternFill patternType="solid">
        <fgColor theme="0" tint="-0.249977111117893"/>
        <bgColor indexed="65"/>
      </patternFill>
    </fill>
    <fill>
      <patternFill patternType="solid">
        <fgColor theme="6" tint="0.59996337778862885"/>
        <bgColor indexed="65"/>
      </patternFill>
    </fill>
    <fill>
      <patternFill patternType="solid">
        <fgColor theme="0" tint="-0.34998626667073579"/>
        <bgColor indexed="65"/>
      </patternFill>
    </fill>
    <fill>
      <patternFill patternType="solid">
        <fgColor theme="0" tint="-0.49995422223578601"/>
        <bgColor indexed="65"/>
      </patternFill>
    </fill>
    <fill>
      <patternFill patternType="solid">
        <fgColor theme="0" tint="-0.14999847407452621"/>
        <bgColor indexed="64"/>
      </patternFill>
    </fill>
    <fill>
      <patternFill patternType="solid">
        <fgColor theme="4" tint="-0.249977111117893"/>
        <bgColor indexed="64"/>
      </patternFill>
    </fill>
    <fill>
      <patternFill patternType="solid">
        <fgColor theme="3" tint="0.79998168889431442"/>
        <bgColor indexed="64"/>
      </patternFill>
    </fill>
    <fill>
      <patternFill patternType="solid">
        <fgColor theme="6" tint="0.59999389629810485"/>
        <bgColor indexed="64"/>
      </patternFill>
    </fill>
  </fills>
  <borders count="8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1413">
    <xf numFmtId="0" fontId="0" fillId="0" borderId="0"/>
    <xf numFmtId="0" fontId="7" fillId="0" borderId="0"/>
    <xf numFmtId="0" fontId="9" fillId="0" borderId="0" applyNumberFormat="0" applyFill="0" applyBorder="0" applyAlignment="0" applyProtection="0"/>
    <xf numFmtId="0" fontId="10" fillId="0" borderId="5" applyNumberFormat="0" applyFill="0" applyAlignment="0" applyProtection="0"/>
    <xf numFmtId="0" fontId="11" fillId="0" borderId="6" applyNumberFormat="0" applyFill="0" applyAlignment="0" applyProtection="0"/>
    <xf numFmtId="0" fontId="12" fillId="0" borderId="7"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8" applyNumberFormat="0" applyAlignment="0" applyProtection="0"/>
    <xf numFmtId="0" fontId="17" fillId="8" borderId="9" applyNumberFormat="0" applyAlignment="0" applyProtection="0"/>
    <xf numFmtId="0" fontId="18" fillId="8" borderId="8" applyNumberFormat="0" applyAlignment="0" applyProtection="0"/>
    <xf numFmtId="0" fontId="19" fillId="0" borderId="10" applyNumberFormat="0" applyFill="0" applyAlignment="0" applyProtection="0"/>
    <xf numFmtId="0" fontId="20" fillId="9" borderId="11"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5" fillId="0" borderId="13" applyNumberFormat="0" applyFill="0" applyAlignment="0" applyProtection="0"/>
    <xf numFmtId="0" fontId="23"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23" fillId="34" borderId="0" applyNumberFormat="0" applyBorder="0" applyAlignment="0" applyProtection="0"/>
    <xf numFmtId="43" fontId="24" fillId="0" borderId="0" applyFont="0" applyFill="0" applyBorder="0" applyAlignment="0" applyProtection="0"/>
    <xf numFmtId="0" fontId="7" fillId="0" borderId="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8"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41" fillId="52" borderId="0" applyNumberFormat="0" applyBorder="0" applyAlignment="0" applyProtection="0"/>
    <xf numFmtId="0" fontId="41" fillId="52" borderId="0" applyNumberFormat="0" applyBorder="0" applyAlignment="0" applyProtection="0"/>
    <xf numFmtId="0" fontId="41" fillId="52"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5" fillId="53" borderId="14" applyNumberFormat="0" applyAlignment="0" applyProtection="0"/>
    <xf numFmtId="0" fontId="35" fillId="53" borderId="14" applyNumberFormat="0" applyAlignment="0" applyProtection="0"/>
    <xf numFmtId="0" fontId="35" fillId="53" borderId="14" applyNumberFormat="0" applyAlignment="0" applyProtection="0"/>
    <xf numFmtId="0" fontId="37" fillId="54" borderId="15" applyNumberFormat="0" applyAlignment="0" applyProtection="0"/>
    <xf numFmtId="0" fontId="37" fillId="54" borderId="15" applyNumberFormat="0" applyAlignment="0" applyProtection="0"/>
    <xf numFmtId="0" fontId="37" fillId="54" borderId="15" applyNumberFormat="0" applyAlignment="0" applyProtection="0"/>
    <xf numFmtId="43" fontId="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6"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43" fontId="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6" fontId="7" fillId="0" borderId="0" applyFont="0" applyFill="0" applyBorder="0" applyAlignment="0" applyProtection="0"/>
    <xf numFmtId="0" fontId="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6" fontId="7" fillId="0" borderId="0" applyFont="0" applyFill="0" applyBorder="0" applyAlignment="0" applyProtection="0"/>
    <xf numFmtId="43" fontId="24" fillId="0" borderId="0" applyFont="0" applyFill="0" applyBorder="0" applyAlignment="0" applyProtection="0"/>
    <xf numFmtId="0" fontId="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0" fontId="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7" fillId="0" borderId="0" applyFont="0" applyFill="0" applyBorder="0" applyAlignment="0" applyProtection="0"/>
    <xf numFmtId="43" fontId="24" fillId="0" borderId="0" applyFont="0" applyFill="0" applyBorder="0" applyAlignment="0" applyProtection="0"/>
    <xf numFmtId="0" fontId="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6" fontId="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43" fontId="24" fillId="0" borderId="0" applyFont="0" applyFill="0" applyBorder="0" applyAlignment="0" applyProtection="0"/>
    <xf numFmtId="167" fontId="4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6" fontId="8" fillId="0" borderId="0" applyFont="0" applyFill="0" applyBorder="0" applyAlignment="0" applyProtection="0"/>
    <xf numFmtId="43" fontId="7" fillId="0" borderId="0" applyFont="0" applyFill="0" applyBorder="0" applyAlignment="0" applyProtection="0"/>
    <xf numFmtId="43" fontId="24" fillId="0" borderId="0" applyFont="0" applyFill="0" applyBorder="0" applyAlignment="0" applyProtection="0"/>
    <xf numFmtId="43" fontId="7" fillId="0" borderId="0" applyFont="0" applyFill="0" applyBorder="0" applyAlignment="0" applyProtection="0"/>
    <xf numFmtId="43" fontId="24" fillId="0" borderId="0" applyFont="0" applyFill="0" applyBorder="0" applyAlignment="0" applyProtection="0"/>
    <xf numFmtId="167" fontId="4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7" fontId="43" fillId="0" borderId="0" applyFont="0" applyFill="0" applyBorder="0" applyAlignment="0" applyProtection="0"/>
    <xf numFmtId="168" fontId="7" fillId="0" borderId="0" applyFill="0" applyBorder="0" applyAlignment="0" applyProtection="0"/>
    <xf numFmtId="166" fontId="7" fillId="0" borderId="0" applyFont="0" applyFill="0" applyAlignment="0" applyProtection="0"/>
    <xf numFmtId="168" fontId="7" fillId="0" borderId="0" applyFill="0" applyBorder="0" applyAlignment="0" applyProtection="0"/>
    <xf numFmtId="43" fontId="7" fillId="0" borderId="0" applyFont="0" applyFill="0" applyBorder="0" applyAlignment="0" applyProtection="0"/>
    <xf numFmtId="0" fontId="7" fillId="0" borderId="0" applyFont="0" applyFill="0" applyAlignment="0" applyProtection="0"/>
    <xf numFmtId="0" fontId="7" fillId="0" borderId="0" applyFont="0" applyFill="0" applyAlignment="0" applyProtection="0"/>
    <xf numFmtId="43"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3" fontId="24" fillId="0" borderId="0" applyFont="0" applyFill="0" applyBorder="0" applyAlignment="0" applyProtection="0"/>
    <xf numFmtId="43" fontId="7"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43" fontId="7"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169" fontId="42" fillId="0" borderId="0" applyFon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3" fillId="40" borderId="14" applyNumberFormat="0" applyAlignment="0" applyProtection="0"/>
    <xf numFmtId="0" fontId="33" fillId="40" borderId="14" applyNumberFormat="0" applyAlignment="0" applyProtection="0"/>
    <xf numFmtId="0" fontId="33" fillId="40" borderId="14" applyNumberFormat="0" applyAlignment="0" applyProtection="0"/>
    <xf numFmtId="0" fontId="36" fillId="0" borderId="19" applyNumberFormat="0" applyFill="0" applyAlignment="0" applyProtection="0"/>
    <xf numFmtId="0" fontId="36" fillId="0" borderId="19" applyNumberFormat="0" applyFill="0" applyAlignment="0" applyProtection="0"/>
    <xf numFmtId="0" fontId="36" fillId="0" borderId="19" applyNumberFormat="0" applyFill="0" applyAlignment="0" applyProtection="0"/>
    <xf numFmtId="0" fontId="32" fillId="55" borderId="0" applyNumberFormat="0" applyBorder="0" applyAlignment="0" applyProtection="0"/>
    <xf numFmtId="0" fontId="32" fillId="55" borderId="0" applyNumberFormat="0" applyBorder="0" applyAlignment="0" applyProtection="0"/>
    <xf numFmtId="0" fontId="32" fillId="55" borderId="0" applyNumberFormat="0" applyBorder="0" applyAlignment="0" applyProtection="0"/>
    <xf numFmtId="0" fontId="25" fillId="0" borderId="0"/>
    <xf numFmtId="0" fontId="25" fillId="0" borderId="0"/>
    <xf numFmtId="0" fontId="7" fillId="0" borderId="0"/>
    <xf numFmtId="0" fontId="7" fillId="0" borderId="0"/>
    <xf numFmtId="0" fontId="7" fillId="0" borderId="0"/>
    <xf numFmtId="0" fontId="7" fillId="0" borderId="0"/>
    <xf numFmtId="0"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4" fillId="0" borderId="0"/>
    <xf numFmtId="0" fontId="4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44" fillId="0" borderId="0"/>
    <xf numFmtId="0" fontId="7"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7" fillId="0" borderId="0"/>
    <xf numFmtId="0" fontId="7" fillId="0" borderId="0"/>
    <xf numFmtId="0" fontId="7" fillId="0" borderId="0"/>
    <xf numFmtId="0" fontId="7" fillId="0" borderId="0"/>
    <xf numFmtId="0" fontId="7" fillId="0" borderId="0"/>
    <xf numFmtId="0" fontId="7"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7" fillId="0" borderId="0"/>
    <xf numFmtId="0" fontId="7" fillId="0" borderId="0"/>
    <xf numFmtId="0" fontId="7" fillId="0" borderId="0"/>
    <xf numFmtId="0" fontId="7" fillId="0" borderId="0"/>
    <xf numFmtId="0" fontId="7" fillId="0" borderId="0"/>
    <xf numFmtId="0" fontId="7" fillId="0" borderId="0"/>
    <xf numFmtId="0" fontId="44" fillId="0" borderId="0"/>
    <xf numFmtId="0" fontId="7" fillId="0" borderId="0"/>
    <xf numFmtId="0" fontId="7" fillId="0" borderId="0"/>
    <xf numFmtId="0" fontId="7" fillId="0" borderId="0"/>
    <xf numFmtId="0" fontId="25" fillId="0" borderId="0"/>
    <xf numFmtId="0" fontId="44" fillId="0" borderId="0"/>
    <xf numFmtId="0" fontId="44" fillId="0" borderId="0"/>
    <xf numFmtId="0" fontId="44" fillId="0" borderId="0"/>
    <xf numFmtId="0" fontId="44" fillId="0" borderId="0"/>
    <xf numFmtId="0" fontId="44" fillId="0" borderId="0"/>
    <xf numFmtId="0" fontId="8" fillId="0" borderId="0"/>
    <xf numFmtId="0" fontId="8" fillId="0" borderId="0"/>
    <xf numFmtId="0" fontId="7" fillId="0" borderId="0"/>
    <xf numFmtId="0" fontId="24" fillId="0" borderId="0"/>
    <xf numFmtId="0" fontId="7" fillId="0" borderId="0"/>
    <xf numFmtId="0" fontId="8" fillId="0" borderId="0"/>
    <xf numFmtId="0" fontId="24"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5" fillId="0" borderId="0"/>
    <xf numFmtId="0" fontId="7" fillId="0" borderId="0"/>
    <xf numFmtId="0" fontId="7" fillId="0" borderId="0"/>
    <xf numFmtId="0" fontId="7" fillId="0" borderId="0"/>
    <xf numFmtId="0" fontId="7" fillId="0" borderId="0"/>
    <xf numFmtId="0" fontId="25" fillId="0" borderId="0"/>
    <xf numFmtId="0" fontId="25" fillId="0" borderId="0"/>
    <xf numFmtId="0" fontId="25" fillId="0" borderId="0"/>
    <xf numFmtId="0" fontId="24" fillId="56" borderId="20" applyNumberFormat="0" applyFont="0" applyAlignment="0" applyProtection="0"/>
    <xf numFmtId="0" fontId="24" fillId="56" borderId="20" applyNumberFormat="0" applyFont="0" applyAlignment="0" applyProtection="0"/>
    <xf numFmtId="0" fontId="24" fillId="56" borderId="20" applyNumberFormat="0" applyFont="0" applyAlignment="0" applyProtection="0"/>
    <xf numFmtId="0" fontId="24" fillId="56" borderId="20" applyNumberFormat="0" applyFont="0" applyAlignment="0" applyProtection="0"/>
    <xf numFmtId="0" fontId="24" fillId="56" borderId="20" applyNumberFormat="0" applyFont="0" applyAlignment="0" applyProtection="0"/>
    <xf numFmtId="0" fontId="24" fillId="56" borderId="20" applyNumberFormat="0" applyFont="0" applyAlignment="0" applyProtection="0"/>
    <xf numFmtId="0" fontId="24" fillId="56" borderId="20" applyNumberFormat="0" applyFont="0" applyAlignment="0" applyProtection="0"/>
    <xf numFmtId="0" fontId="24" fillId="56" borderId="20" applyNumberFormat="0" applyFont="0" applyAlignment="0" applyProtection="0"/>
    <xf numFmtId="0" fontId="24" fillId="56" borderId="20" applyNumberFormat="0" applyFont="0" applyAlignment="0" applyProtection="0"/>
    <xf numFmtId="0" fontId="34" fillId="53" borderId="21" applyNumberFormat="0" applyAlignment="0" applyProtection="0"/>
    <xf numFmtId="0" fontId="34" fillId="53" borderId="21" applyNumberFormat="0" applyAlignment="0" applyProtection="0"/>
    <xf numFmtId="0" fontId="34" fillId="53" borderId="21" applyNumberFormat="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40" fillId="0" borderId="22" applyNumberFormat="0" applyFill="0" applyAlignment="0" applyProtection="0"/>
    <xf numFmtId="0" fontId="40" fillId="0" borderId="22" applyNumberFormat="0" applyFill="0" applyAlignment="0" applyProtection="0"/>
    <xf numFmtId="0" fontId="40" fillId="0" borderId="22" applyNumberFormat="0" applyFill="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45" fillId="0" borderId="0" applyNumberFormat="0" applyFill="0" applyBorder="0" applyAlignment="0" applyProtection="0"/>
    <xf numFmtId="0" fontId="24" fillId="10" borderId="12" applyNumberFormat="0" applyFont="0" applyAlignment="0" applyProtection="0"/>
    <xf numFmtId="0" fontId="23" fillId="48" borderId="0" applyNumberFormat="0" applyBorder="0" applyAlignment="0" applyProtection="0"/>
    <xf numFmtId="0" fontId="23" fillId="46" borderId="0" applyNumberFormat="0" applyBorder="0" applyAlignment="0" applyProtection="0"/>
    <xf numFmtId="0" fontId="23" fillId="43" borderId="0" applyNumberFormat="0" applyBorder="0" applyAlignment="0" applyProtection="0"/>
    <xf numFmtId="0" fontId="8" fillId="43" borderId="0" applyNumberFormat="0" applyBorder="0" applyAlignment="0" applyProtection="0"/>
    <xf numFmtId="0" fontId="8" fillId="38" borderId="0" applyNumberFormat="0" applyBorder="0" applyAlignment="0" applyProtection="0"/>
    <xf numFmtId="0" fontId="8" fillId="37"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46" fillId="0" borderId="0"/>
    <xf numFmtId="43" fontId="46" fillId="0" borderId="0" applyFont="0" applyFill="0" applyBorder="0" applyAlignment="0" applyProtection="0"/>
    <xf numFmtId="9" fontId="46" fillId="0" borderId="0" applyFont="0" applyFill="0" applyBorder="0" applyAlignment="0" applyProtection="0"/>
    <xf numFmtId="0" fontId="46" fillId="0" borderId="0"/>
    <xf numFmtId="43" fontId="46" fillId="0" borderId="0" applyFont="0" applyFill="0" applyBorder="0" applyAlignment="0" applyProtection="0"/>
    <xf numFmtId="43" fontId="24" fillId="0" borderId="0" applyFont="0" applyFill="0" applyBorder="0" applyAlignment="0" applyProtection="0"/>
    <xf numFmtId="0" fontId="46" fillId="0" borderId="0"/>
    <xf numFmtId="43" fontId="46" fillId="0" borderId="0" applyFont="0" applyFill="0" applyBorder="0" applyAlignment="0" applyProtection="0"/>
    <xf numFmtId="43" fontId="8" fillId="0" borderId="0" applyFont="0" applyFill="0" applyBorder="0" applyAlignment="0" applyProtection="0"/>
    <xf numFmtId="166" fontId="7" fillId="0" borderId="0" applyFont="0" applyFill="0" applyBorder="0" applyAlignment="0" applyProtection="0"/>
    <xf numFmtId="43" fontId="7" fillId="0" borderId="0" applyFont="0" applyFill="0" applyBorder="0" applyAlignment="0" applyProtection="0"/>
    <xf numFmtId="166" fontId="7" fillId="0" borderId="0" applyFont="0" applyFill="0" applyBorder="0" applyAlignment="0" applyProtection="0"/>
    <xf numFmtId="43" fontId="7" fillId="0" borderId="0" applyFont="0" applyFill="0" applyBorder="0" applyAlignment="0" applyProtection="0"/>
    <xf numFmtId="0" fontId="8" fillId="0" borderId="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35"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35" borderId="0" applyNumberFormat="0" applyBorder="0" applyAlignment="0" applyProtection="0"/>
    <xf numFmtId="0" fontId="24" fillId="57" borderId="0" applyNumberFormat="0" applyBorder="0" applyAlignment="0" applyProtection="0"/>
    <xf numFmtId="0" fontId="24" fillId="35"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35" borderId="0" applyNumberFormat="0" applyBorder="0" applyAlignment="0" applyProtection="0"/>
    <xf numFmtId="0" fontId="24" fillId="57"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58" borderId="0" applyNumberFormat="0" applyBorder="0" applyAlignment="0" applyProtection="0"/>
    <xf numFmtId="0" fontId="24" fillId="58" borderId="0" applyNumberFormat="0" applyBorder="0" applyAlignment="0" applyProtection="0"/>
    <xf numFmtId="0" fontId="24" fillId="58" borderId="0" applyNumberFormat="0" applyBorder="0" applyAlignment="0" applyProtection="0"/>
    <xf numFmtId="0" fontId="24" fillId="36" borderId="0" applyNumberFormat="0" applyBorder="0" applyAlignment="0" applyProtection="0"/>
    <xf numFmtId="0" fontId="24" fillId="58" borderId="0" applyNumberFormat="0" applyBorder="0" applyAlignment="0" applyProtection="0"/>
    <xf numFmtId="0" fontId="24" fillId="58" borderId="0" applyNumberFormat="0" applyBorder="0" applyAlignment="0" applyProtection="0"/>
    <xf numFmtId="0" fontId="24" fillId="36" borderId="0" applyNumberFormat="0" applyBorder="0" applyAlignment="0" applyProtection="0"/>
    <xf numFmtId="0" fontId="24" fillId="58" borderId="0" applyNumberFormat="0" applyBorder="0" applyAlignment="0" applyProtection="0"/>
    <xf numFmtId="0" fontId="24" fillId="36" borderId="0" applyNumberFormat="0" applyBorder="0" applyAlignment="0" applyProtection="0"/>
    <xf numFmtId="0" fontId="24" fillId="58" borderId="0" applyNumberFormat="0" applyBorder="0" applyAlignment="0" applyProtection="0"/>
    <xf numFmtId="0" fontId="24" fillId="58" borderId="0" applyNumberFormat="0" applyBorder="0" applyAlignment="0" applyProtection="0"/>
    <xf numFmtId="0" fontId="24" fillId="58" borderId="0" applyNumberFormat="0" applyBorder="0" applyAlignment="0" applyProtection="0"/>
    <xf numFmtId="0" fontId="24" fillId="36" borderId="0" applyNumberFormat="0" applyBorder="0" applyAlignment="0" applyProtection="0"/>
    <xf numFmtId="0" fontId="24" fillId="58"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7"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7" borderId="0" applyNumberFormat="0" applyBorder="0" applyAlignment="0" applyProtection="0"/>
    <xf numFmtId="0" fontId="24" fillId="59" borderId="0" applyNumberFormat="0" applyBorder="0" applyAlignment="0" applyProtection="0"/>
    <xf numFmtId="0" fontId="24" fillId="37"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7" borderId="0" applyNumberFormat="0" applyBorder="0" applyAlignment="0" applyProtection="0"/>
    <xf numFmtId="0" fontId="24" fillId="59"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38"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38" borderId="0" applyNumberFormat="0" applyBorder="0" applyAlignment="0" applyProtection="0"/>
    <xf numFmtId="0" fontId="24" fillId="60" borderId="0" applyNumberFormat="0" applyBorder="0" applyAlignment="0" applyProtection="0"/>
    <xf numFmtId="0" fontId="24" fillId="38"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38" borderId="0" applyNumberFormat="0" applyBorder="0" applyAlignment="0" applyProtection="0"/>
    <xf numFmtId="0" fontId="24" fillId="60"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39"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39" borderId="0" applyNumberFormat="0" applyBorder="0" applyAlignment="0" applyProtection="0"/>
    <xf numFmtId="0" fontId="24" fillId="61" borderId="0" applyNumberFormat="0" applyBorder="0" applyAlignment="0" applyProtection="0"/>
    <xf numFmtId="0" fontId="24" fillId="39"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39" borderId="0" applyNumberFormat="0" applyBorder="0" applyAlignment="0" applyProtection="0"/>
    <xf numFmtId="0" fontId="24" fillId="61"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62" borderId="0" applyNumberFormat="0" applyBorder="0" applyAlignment="0" applyProtection="0"/>
    <xf numFmtId="0" fontId="24" fillId="62" borderId="0" applyNumberFormat="0" applyBorder="0" applyAlignment="0" applyProtection="0"/>
    <xf numFmtId="0" fontId="24" fillId="62" borderId="0" applyNumberFormat="0" applyBorder="0" applyAlignment="0" applyProtection="0"/>
    <xf numFmtId="0" fontId="24" fillId="40" borderId="0" applyNumberFormat="0" applyBorder="0" applyAlignment="0" applyProtection="0"/>
    <xf numFmtId="0" fontId="24" fillId="62" borderId="0" applyNumberFormat="0" applyBorder="0" applyAlignment="0" applyProtection="0"/>
    <xf numFmtId="0" fontId="24" fillId="62" borderId="0" applyNumberFormat="0" applyBorder="0" applyAlignment="0" applyProtection="0"/>
    <xf numFmtId="0" fontId="24" fillId="40" borderId="0" applyNumberFormat="0" applyBorder="0" applyAlignment="0" applyProtection="0"/>
    <xf numFmtId="0" fontId="24" fillId="62" borderId="0" applyNumberFormat="0" applyBorder="0" applyAlignment="0" applyProtection="0"/>
    <xf numFmtId="0" fontId="24" fillId="40" borderId="0" applyNumberFormat="0" applyBorder="0" applyAlignment="0" applyProtection="0"/>
    <xf numFmtId="0" fontId="24" fillId="62" borderId="0" applyNumberFormat="0" applyBorder="0" applyAlignment="0" applyProtection="0"/>
    <xf numFmtId="0" fontId="24" fillId="62" borderId="0" applyNumberFormat="0" applyBorder="0" applyAlignment="0" applyProtection="0"/>
    <xf numFmtId="0" fontId="24" fillId="62" borderId="0" applyNumberFormat="0" applyBorder="0" applyAlignment="0" applyProtection="0"/>
    <xf numFmtId="0" fontId="24" fillId="40" borderId="0" applyNumberFormat="0" applyBorder="0" applyAlignment="0" applyProtection="0"/>
    <xf numFmtId="0" fontId="24" fillId="62"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41"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41" borderId="0" applyNumberFormat="0" applyBorder="0" applyAlignment="0" applyProtection="0"/>
    <xf numFmtId="0" fontId="24" fillId="63" borderId="0" applyNumberFormat="0" applyBorder="0" applyAlignment="0" applyProtection="0"/>
    <xf numFmtId="0" fontId="24" fillId="41"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41" borderId="0" applyNumberFormat="0" applyBorder="0" applyAlignment="0" applyProtection="0"/>
    <xf numFmtId="0" fontId="24" fillId="63"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64" borderId="0" applyNumberFormat="0" applyBorder="0" applyAlignment="0" applyProtection="0"/>
    <xf numFmtId="0" fontId="24" fillId="64" borderId="0" applyNumberFormat="0" applyBorder="0" applyAlignment="0" applyProtection="0"/>
    <xf numFmtId="0" fontId="24" fillId="64" borderId="0" applyNumberFormat="0" applyBorder="0" applyAlignment="0" applyProtection="0"/>
    <xf numFmtId="0" fontId="24" fillId="42" borderId="0" applyNumberFormat="0" applyBorder="0" applyAlignment="0" applyProtection="0"/>
    <xf numFmtId="0" fontId="24" fillId="64" borderId="0" applyNumberFormat="0" applyBorder="0" applyAlignment="0" applyProtection="0"/>
    <xf numFmtId="0" fontId="24" fillId="64" borderId="0" applyNumberFormat="0" applyBorder="0" applyAlignment="0" applyProtection="0"/>
    <xf numFmtId="0" fontId="24" fillId="42" borderId="0" applyNumberFormat="0" applyBorder="0" applyAlignment="0" applyProtection="0"/>
    <xf numFmtId="0" fontId="24" fillId="64" borderId="0" applyNumberFormat="0" applyBorder="0" applyAlignment="0" applyProtection="0"/>
    <xf numFmtId="0" fontId="24" fillId="42" borderId="0" applyNumberFormat="0" applyBorder="0" applyAlignment="0" applyProtection="0"/>
    <xf numFmtId="0" fontId="24" fillId="64" borderId="0" applyNumberFormat="0" applyBorder="0" applyAlignment="0" applyProtection="0"/>
    <xf numFmtId="0" fontId="24" fillId="64" borderId="0" applyNumberFormat="0" applyBorder="0" applyAlignment="0" applyProtection="0"/>
    <xf numFmtId="0" fontId="24" fillId="64" borderId="0" applyNumberFormat="0" applyBorder="0" applyAlignment="0" applyProtection="0"/>
    <xf numFmtId="0" fontId="24" fillId="42" borderId="0" applyNumberFormat="0" applyBorder="0" applyAlignment="0" applyProtection="0"/>
    <xf numFmtId="0" fontId="24" fillId="64"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43"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43" borderId="0" applyNumberFormat="0" applyBorder="0" applyAlignment="0" applyProtection="0"/>
    <xf numFmtId="0" fontId="24" fillId="65" borderId="0" applyNumberFormat="0" applyBorder="0" applyAlignment="0" applyProtection="0"/>
    <xf numFmtId="0" fontId="24" fillId="43"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43" borderId="0" applyNumberFormat="0" applyBorder="0" applyAlignment="0" applyProtection="0"/>
    <xf numFmtId="0" fontId="24" fillId="65"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38"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38" borderId="0" applyNumberFormat="0" applyBorder="0" applyAlignment="0" applyProtection="0"/>
    <xf numFmtId="0" fontId="24" fillId="60" borderId="0" applyNumberFormat="0" applyBorder="0" applyAlignment="0" applyProtection="0"/>
    <xf numFmtId="0" fontId="24" fillId="38"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38" borderId="0" applyNumberFormat="0" applyBorder="0" applyAlignment="0" applyProtection="0"/>
    <xf numFmtId="0" fontId="24" fillId="60"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41"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41" borderId="0" applyNumberFormat="0" applyBorder="0" applyAlignment="0" applyProtection="0"/>
    <xf numFmtId="0" fontId="24" fillId="63" borderId="0" applyNumberFormat="0" applyBorder="0" applyAlignment="0" applyProtection="0"/>
    <xf numFmtId="0" fontId="24" fillId="41"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41" borderId="0" applyNumberFormat="0" applyBorder="0" applyAlignment="0" applyProtection="0"/>
    <xf numFmtId="0" fontId="24" fillId="63"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44"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44" borderId="0" applyNumberFormat="0" applyBorder="0" applyAlignment="0" applyProtection="0"/>
    <xf numFmtId="0" fontId="24" fillId="66" borderId="0" applyNumberFormat="0" applyBorder="0" applyAlignment="0" applyProtection="0"/>
    <xf numFmtId="0" fontId="24" fillId="44"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44" borderId="0" applyNumberFormat="0" applyBorder="0" applyAlignment="0" applyProtection="0"/>
    <xf numFmtId="0" fontId="24" fillId="66"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41" fillId="67" borderId="0" applyNumberFormat="0" applyBorder="0" applyAlignment="0" applyProtection="0"/>
    <xf numFmtId="0" fontId="41" fillId="67" borderId="0" applyNumberFormat="0" applyBorder="0" applyAlignment="0" applyProtection="0"/>
    <xf numFmtId="0" fontId="41" fillId="67" borderId="0" applyNumberFormat="0" applyBorder="0" applyAlignment="0" applyProtection="0"/>
    <xf numFmtId="0" fontId="41" fillId="45" borderId="0" applyNumberFormat="0" applyBorder="0" applyAlignment="0" applyProtection="0"/>
    <xf numFmtId="0" fontId="41" fillId="67" borderId="0" applyNumberFormat="0" applyBorder="0" applyAlignment="0" applyProtection="0"/>
    <xf numFmtId="0" fontId="41" fillId="67" borderId="0" applyNumberFormat="0" applyBorder="0" applyAlignment="0" applyProtection="0"/>
    <xf numFmtId="0" fontId="41" fillId="45" borderId="0" applyNumberFormat="0" applyBorder="0" applyAlignment="0" applyProtection="0"/>
    <xf numFmtId="0" fontId="41" fillId="64" borderId="0" applyNumberFormat="0" applyBorder="0" applyAlignment="0" applyProtection="0"/>
    <xf numFmtId="0" fontId="41" fillId="64" borderId="0" applyNumberFormat="0" applyBorder="0" applyAlignment="0" applyProtection="0"/>
    <xf numFmtId="0" fontId="41" fillId="64" borderId="0" applyNumberFormat="0" applyBorder="0" applyAlignment="0" applyProtection="0"/>
    <xf numFmtId="0" fontId="41" fillId="42" borderId="0" applyNumberFormat="0" applyBorder="0" applyAlignment="0" applyProtection="0"/>
    <xf numFmtId="0" fontId="41" fillId="64" borderId="0" applyNumberFormat="0" applyBorder="0" applyAlignment="0" applyProtection="0"/>
    <xf numFmtId="0" fontId="41" fillId="64" borderId="0" applyNumberFormat="0" applyBorder="0" applyAlignment="0" applyProtection="0"/>
    <xf numFmtId="0" fontId="41" fillId="42" borderId="0" applyNumberFormat="0" applyBorder="0" applyAlignment="0" applyProtection="0"/>
    <xf numFmtId="0" fontId="41" fillId="65" borderId="0" applyNumberFormat="0" applyBorder="0" applyAlignment="0" applyProtection="0"/>
    <xf numFmtId="0" fontId="41" fillId="65" borderId="0" applyNumberFormat="0" applyBorder="0" applyAlignment="0" applyProtection="0"/>
    <xf numFmtId="0" fontId="41" fillId="65" borderId="0" applyNumberFormat="0" applyBorder="0" applyAlignment="0" applyProtection="0"/>
    <xf numFmtId="0" fontId="41" fillId="43" borderId="0" applyNumberFormat="0" applyBorder="0" applyAlignment="0" applyProtection="0"/>
    <xf numFmtId="0" fontId="41" fillId="65" borderId="0" applyNumberFormat="0" applyBorder="0" applyAlignment="0" applyProtection="0"/>
    <xf numFmtId="0" fontId="41" fillId="65" borderId="0" applyNumberFormat="0" applyBorder="0" applyAlignment="0" applyProtection="0"/>
    <xf numFmtId="0" fontId="41" fillId="43" borderId="0" applyNumberFormat="0" applyBorder="0" applyAlignment="0" applyProtection="0"/>
    <xf numFmtId="0" fontId="41" fillId="68" borderId="0" applyNumberFormat="0" applyBorder="0" applyAlignment="0" applyProtection="0"/>
    <xf numFmtId="0" fontId="41" fillId="68" borderId="0" applyNumberFormat="0" applyBorder="0" applyAlignment="0" applyProtection="0"/>
    <xf numFmtId="0" fontId="41" fillId="68" borderId="0" applyNumberFormat="0" applyBorder="0" applyAlignment="0" applyProtection="0"/>
    <xf numFmtId="0" fontId="41" fillId="46" borderId="0" applyNumberFormat="0" applyBorder="0" applyAlignment="0" applyProtection="0"/>
    <xf numFmtId="0" fontId="41" fillId="68" borderId="0" applyNumberFormat="0" applyBorder="0" applyAlignment="0" applyProtection="0"/>
    <xf numFmtId="0" fontId="41" fillId="68" borderId="0" applyNumberFormat="0" applyBorder="0" applyAlignment="0" applyProtection="0"/>
    <xf numFmtId="0" fontId="41" fillId="46" borderId="0" applyNumberFormat="0" applyBorder="0" applyAlignment="0" applyProtection="0"/>
    <xf numFmtId="0" fontId="41" fillId="69" borderId="0" applyNumberFormat="0" applyBorder="0" applyAlignment="0" applyProtection="0"/>
    <xf numFmtId="0" fontId="41" fillId="69" borderId="0" applyNumberFormat="0" applyBorder="0" applyAlignment="0" applyProtection="0"/>
    <xf numFmtId="0" fontId="41" fillId="69" borderId="0" applyNumberFormat="0" applyBorder="0" applyAlignment="0" applyProtection="0"/>
    <xf numFmtId="0" fontId="41" fillId="47" borderId="0" applyNumberFormat="0" applyBorder="0" applyAlignment="0" applyProtection="0"/>
    <xf numFmtId="0" fontId="41" fillId="69" borderId="0" applyNumberFormat="0" applyBorder="0" applyAlignment="0" applyProtection="0"/>
    <xf numFmtId="0" fontId="41" fillId="69" borderId="0" applyNumberFormat="0" applyBorder="0" applyAlignment="0" applyProtection="0"/>
    <xf numFmtId="0" fontId="41" fillId="47" borderId="0" applyNumberFormat="0" applyBorder="0" applyAlignment="0" applyProtection="0"/>
    <xf numFmtId="0" fontId="41" fillId="70" borderId="0" applyNumberFormat="0" applyBorder="0" applyAlignment="0" applyProtection="0"/>
    <xf numFmtId="0" fontId="41" fillId="70" borderId="0" applyNumberFormat="0" applyBorder="0" applyAlignment="0" applyProtection="0"/>
    <xf numFmtId="0" fontId="41" fillId="70" borderId="0" applyNumberFormat="0" applyBorder="0" applyAlignment="0" applyProtection="0"/>
    <xf numFmtId="0" fontId="41" fillId="48" borderId="0" applyNumberFormat="0" applyBorder="0" applyAlignment="0" applyProtection="0"/>
    <xf numFmtId="0" fontId="41" fillId="70" borderId="0" applyNumberFormat="0" applyBorder="0" applyAlignment="0" applyProtection="0"/>
    <xf numFmtId="0" fontId="41" fillId="70" borderId="0" applyNumberFormat="0" applyBorder="0" applyAlignment="0" applyProtection="0"/>
    <xf numFmtId="0" fontId="41" fillId="48" borderId="0" applyNumberFormat="0" applyBorder="0" applyAlignment="0" applyProtection="0"/>
    <xf numFmtId="0" fontId="41" fillId="71" borderId="0" applyNumberFormat="0" applyBorder="0" applyAlignment="0" applyProtection="0"/>
    <xf numFmtId="0" fontId="41" fillId="71" borderId="0" applyNumberFormat="0" applyBorder="0" applyAlignment="0" applyProtection="0"/>
    <xf numFmtId="0" fontId="41" fillId="71" borderId="0" applyNumberFormat="0" applyBorder="0" applyAlignment="0" applyProtection="0"/>
    <xf numFmtId="0" fontId="41" fillId="49" borderId="0" applyNumberFormat="0" applyBorder="0" applyAlignment="0" applyProtection="0"/>
    <xf numFmtId="0" fontId="41" fillId="71" borderId="0" applyNumberFormat="0" applyBorder="0" applyAlignment="0" applyProtection="0"/>
    <xf numFmtId="0" fontId="41" fillId="71" borderId="0" applyNumberFormat="0" applyBorder="0" applyAlignment="0" applyProtection="0"/>
    <xf numFmtId="0" fontId="41" fillId="49" borderId="0" applyNumberFormat="0" applyBorder="0" applyAlignment="0" applyProtection="0"/>
    <xf numFmtId="0" fontId="41" fillId="72" borderId="0" applyNumberFormat="0" applyBorder="0" applyAlignment="0" applyProtection="0"/>
    <xf numFmtId="0" fontId="41" fillId="72" borderId="0" applyNumberFormat="0" applyBorder="0" applyAlignment="0" applyProtection="0"/>
    <xf numFmtId="0" fontId="41" fillId="72" borderId="0" applyNumberFormat="0" applyBorder="0" applyAlignment="0" applyProtection="0"/>
    <xf numFmtId="0" fontId="41" fillId="50" borderId="0" applyNumberFormat="0" applyBorder="0" applyAlignment="0" applyProtection="0"/>
    <xf numFmtId="0" fontId="41" fillId="72" borderId="0" applyNumberFormat="0" applyBorder="0" applyAlignment="0" applyProtection="0"/>
    <xf numFmtId="0" fontId="41" fillId="72" borderId="0" applyNumberFormat="0" applyBorder="0" applyAlignment="0" applyProtection="0"/>
    <xf numFmtId="0" fontId="41" fillId="50" borderId="0" applyNumberFormat="0" applyBorder="0" applyAlignment="0" applyProtection="0"/>
    <xf numFmtId="0" fontId="41" fillId="73" borderId="0" applyNumberFormat="0" applyBorder="0" applyAlignment="0" applyProtection="0"/>
    <xf numFmtId="0" fontId="41" fillId="73" borderId="0" applyNumberFormat="0" applyBorder="0" applyAlignment="0" applyProtection="0"/>
    <xf numFmtId="0" fontId="41" fillId="73" borderId="0" applyNumberFormat="0" applyBorder="0" applyAlignment="0" applyProtection="0"/>
    <xf numFmtId="0" fontId="41" fillId="51" borderId="0" applyNumberFormat="0" applyBorder="0" applyAlignment="0" applyProtection="0"/>
    <xf numFmtId="0" fontId="41" fillId="73" borderId="0" applyNumberFormat="0" applyBorder="0" applyAlignment="0" applyProtection="0"/>
    <xf numFmtId="0" fontId="41" fillId="73" borderId="0" applyNumberFormat="0" applyBorder="0" applyAlignment="0" applyProtection="0"/>
    <xf numFmtId="0" fontId="41" fillId="51" borderId="0" applyNumberFormat="0" applyBorder="0" applyAlignment="0" applyProtection="0"/>
    <xf numFmtId="0" fontId="41" fillId="68" borderId="0" applyNumberFormat="0" applyBorder="0" applyAlignment="0" applyProtection="0"/>
    <xf numFmtId="0" fontId="41" fillId="68" borderId="0" applyNumberFormat="0" applyBorder="0" applyAlignment="0" applyProtection="0"/>
    <xf numFmtId="0" fontId="41" fillId="68" borderId="0" applyNumberFormat="0" applyBorder="0" applyAlignment="0" applyProtection="0"/>
    <xf numFmtId="0" fontId="41" fillId="46" borderId="0" applyNumberFormat="0" applyBorder="0" applyAlignment="0" applyProtection="0"/>
    <xf numFmtId="0" fontId="41" fillId="68" borderId="0" applyNumberFormat="0" applyBorder="0" applyAlignment="0" applyProtection="0"/>
    <xf numFmtId="0" fontId="41" fillId="68" borderId="0" applyNumberFormat="0" applyBorder="0" applyAlignment="0" applyProtection="0"/>
    <xf numFmtId="0" fontId="41" fillId="46" borderId="0" applyNumberFormat="0" applyBorder="0" applyAlignment="0" applyProtection="0"/>
    <xf numFmtId="0" fontId="41" fillId="69" borderId="0" applyNumberFormat="0" applyBorder="0" applyAlignment="0" applyProtection="0"/>
    <xf numFmtId="0" fontId="41" fillId="69" borderId="0" applyNumberFormat="0" applyBorder="0" applyAlignment="0" applyProtection="0"/>
    <xf numFmtId="0" fontId="41" fillId="69" borderId="0" applyNumberFormat="0" applyBorder="0" applyAlignment="0" applyProtection="0"/>
    <xf numFmtId="0" fontId="41" fillId="47" borderId="0" applyNumberFormat="0" applyBorder="0" applyAlignment="0" applyProtection="0"/>
    <xf numFmtId="0" fontId="41" fillId="69" borderId="0" applyNumberFormat="0" applyBorder="0" applyAlignment="0" applyProtection="0"/>
    <xf numFmtId="0" fontId="41" fillId="69" borderId="0" applyNumberFormat="0" applyBorder="0" applyAlignment="0" applyProtection="0"/>
    <xf numFmtId="0" fontId="41" fillId="47" borderId="0" applyNumberFormat="0" applyBorder="0" applyAlignment="0" applyProtection="0"/>
    <xf numFmtId="0" fontId="41" fillId="74" borderId="0" applyNumberFormat="0" applyBorder="0" applyAlignment="0" applyProtection="0"/>
    <xf numFmtId="0" fontId="41" fillId="74" borderId="0" applyNumberFormat="0" applyBorder="0" applyAlignment="0" applyProtection="0"/>
    <xf numFmtId="0" fontId="41" fillId="74" borderId="0" applyNumberFormat="0" applyBorder="0" applyAlignment="0" applyProtection="0"/>
    <xf numFmtId="0" fontId="41" fillId="52" borderId="0" applyNumberFormat="0" applyBorder="0" applyAlignment="0" applyProtection="0"/>
    <xf numFmtId="0" fontId="41" fillId="74" borderId="0" applyNumberFormat="0" applyBorder="0" applyAlignment="0" applyProtection="0"/>
    <xf numFmtId="0" fontId="41" fillId="74" borderId="0" applyNumberFormat="0" applyBorder="0" applyAlignment="0" applyProtection="0"/>
    <xf numFmtId="0" fontId="41" fillId="52"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36"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36" borderId="0" applyNumberFormat="0" applyBorder="0" applyAlignment="0" applyProtection="0"/>
    <xf numFmtId="0" fontId="35" fillId="75" borderId="14" applyNumberFormat="0" applyAlignment="0" applyProtection="0"/>
    <xf numFmtId="0" fontId="35" fillId="75" borderId="14" applyNumberFormat="0" applyAlignment="0" applyProtection="0"/>
    <xf numFmtId="0" fontId="35" fillId="75" borderId="14" applyNumberFormat="0" applyAlignment="0" applyProtection="0"/>
    <xf numFmtId="0" fontId="35" fillId="53" borderId="14" applyNumberFormat="0" applyAlignment="0" applyProtection="0"/>
    <xf numFmtId="0" fontId="35" fillId="75" borderId="14" applyNumberFormat="0" applyAlignment="0" applyProtection="0"/>
    <xf numFmtId="0" fontId="35" fillId="75" borderId="14" applyNumberFormat="0" applyAlignment="0" applyProtection="0"/>
    <xf numFmtId="0" fontId="35" fillId="53" borderId="14" applyNumberFormat="0" applyAlignment="0" applyProtection="0"/>
    <xf numFmtId="0" fontId="37" fillId="76" borderId="15" applyNumberFormat="0" applyAlignment="0" applyProtection="0"/>
    <xf numFmtId="0" fontId="37" fillId="76" borderId="15" applyNumberFormat="0" applyAlignment="0" applyProtection="0"/>
    <xf numFmtId="0" fontId="37" fillId="76" borderId="15" applyNumberFormat="0" applyAlignment="0" applyProtection="0"/>
    <xf numFmtId="0" fontId="37" fillId="54" borderId="15" applyNumberFormat="0" applyAlignment="0" applyProtection="0"/>
    <xf numFmtId="0" fontId="37" fillId="76" borderId="15" applyNumberFormat="0" applyAlignment="0" applyProtection="0"/>
    <xf numFmtId="0" fontId="37" fillId="76" borderId="15" applyNumberFormat="0" applyAlignment="0" applyProtection="0"/>
    <xf numFmtId="0" fontId="37" fillId="54" borderId="15" applyNumberFormat="0" applyAlignment="0" applyProtection="0"/>
    <xf numFmtId="43" fontId="8" fillId="0" borderId="0" applyFont="0" applyFill="0" applyBorder="0" applyAlignment="0" applyProtection="0"/>
    <xf numFmtId="43" fontId="2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4" fillId="0" borderId="0" applyFont="0" applyFill="0" applyBorder="0" applyAlignment="0" applyProtection="0"/>
    <xf numFmtId="168" fontId="7" fillId="0" borderId="0" applyFill="0" applyBorder="0" applyAlignment="0" applyProtection="0"/>
    <xf numFmtId="43" fontId="7" fillId="0" borderId="0" applyFont="0" applyFill="0" applyBorder="0" applyAlignment="0" applyProtection="0"/>
    <xf numFmtId="166" fontId="7" fillId="0" borderId="0" applyFont="0" applyFill="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37"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37" borderId="0" applyNumberFormat="0" applyBorder="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48"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33" fillId="62" borderId="14" applyNumberFormat="0" applyAlignment="0" applyProtection="0"/>
    <xf numFmtId="0" fontId="33" fillId="62" borderId="14" applyNumberFormat="0" applyAlignment="0" applyProtection="0"/>
    <xf numFmtId="0" fontId="33" fillId="62" borderId="14" applyNumberFormat="0" applyAlignment="0" applyProtection="0"/>
    <xf numFmtId="0" fontId="33" fillId="40" borderId="14" applyNumberFormat="0" applyAlignment="0" applyProtection="0"/>
    <xf numFmtId="0" fontId="33" fillId="62" borderId="14" applyNumberFormat="0" applyAlignment="0" applyProtection="0"/>
    <xf numFmtId="0" fontId="33" fillId="62" borderId="14" applyNumberFormat="0" applyAlignment="0" applyProtection="0"/>
    <xf numFmtId="0" fontId="33" fillId="40" borderId="14" applyNumberFormat="0" applyAlignment="0" applyProtection="0"/>
    <xf numFmtId="0" fontId="36" fillId="0" borderId="19" applyNumberFormat="0" applyFill="0" applyAlignment="0" applyProtection="0"/>
    <xf numFmtId="0" fontId="36" fillId="0" borderId="19" applyNumberFormat="0" applyFill="0" applyAlignment="0" applyProtection="0"/>
    <xf numFmtId="0" fontId="36" fillId="0" borderId="19" applyNumberFormat="0" applyFill="0" applyAlignment="0" applyProtection="0"/>
    <xf numFmtId="0" fontId="32" fillId="77" borderId="0" applyNumberFormat="0" applyBorder="0" applyAlignment="0" applyProtection="0"/>
    <xf numFmtId="0" fontId="32" fillId="77" borderId="0" applyNumberFormat="0" applyBorder="0" applyAlignment="0" applyProtection="0"/>
    <xf numFmtId="0" fontId="32" fillId="77" borderId="0" applyNumberFormat="0" applyBorder="0" applyAlignment="0" applyProtection="0"/>
    <xf numFmtId="0" fontId="32" fillId="55" borderId="0" applyNumberFormat="0" applyBorder="0" applyAlignment="0" applyProtection="0"/>
    <xf numFmtId="0" fontId="32" fillId="77" borderId="0" applyNumberFormat="0" applyBorder="0" applyAlignment="0" applyProtection="0"/>
    <xf numFmtId="0" fontId="32" fillId="77" borderId="0" applyNumberFormat="0" applyBorder="0" applyAlignment="0" applyProtection="0"/>
    <xf numFmtId="0" fontId="32" fillId="55" borderId="0" applyNumberFormat="0" applyBorder="0" applyAlignment="0" applyProtection="0"/>
    <xf numFmtId="0" fontId="7" fillId="0" borderId="0"/>
    <xf numFmtId="0" fontId="25" fillId="0" borderId="0"/>
    <xf numFmtId="0" fontId="7" fillId="0" borderId="0"/>
    <xf numFmtId="0" fontId="25" fillId="0" borderId="0"/>
    <xf numFmtId="0" fontId="7" fillId="0" borderId="0"/>
    <xf numFmtId="0" fontId="7" fillId="0" borderId="0"/>
    <xf numFmtId="0" fontId="46" fillId="0" borderId="0"/>
    <xf numFmtId="0" fontId="7" fillId="0" borderId="0"/>
    <xf numFmtId="0" fontId="46" fillId="0" borderId="0"/>
    <xf numFmtId="0" fontId="7" fillId="0" borderId="0"/>
    <xf numFmtId="0" fontId="7" fillId="0" borderId="0"/>
    <xf numFmtId="0" fontId="7" fillId="0" borderId="0"/>
    <xf numFmtId="0" fontId="7" fillId="0" borderId="0"/>
    <xf numFmtId="0" fontId="7" fillId="0" borderId="0"/>
    <xf numFmtId="0" fontId="24" fillId="0" borderId="0"/>
    <xf numFmtId="0" fontId="8"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7" fillId="0" borderId="0"/>
    <xf numFmtId="0" fontId="2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0" fillId="0" borderId="0"/>
    <xf numFmtId="0" fontId="7" fillId="0" borderId="0"/>
    <xf numFmtId="0" fontId="7" fillId="0" borderId="0"/>
    <xf numFmtId="0" fontId="7" fillId="0" borderId="0"/>
    <xf numFmtId="0" fontId="7" fillId="0" borderId="0"/>
    <xf numFmtId="0" fontId="25" fillId="0" borderId="0"/>
    <xf numFmtId="0" fontId="7" fillId="0" borderId="0"/>
    <xf numFmtId="0" fontId="25" fillId="0" borderId="0"/>
    <xf numFmtId="0" fontId="7" fillId="0" borderId="0"/>
    <xf numFmtId="0" fontId="25" fillId="0" borderId="0"/>
    <xf numFmtId="0" fontId="24" fillId="10" borderId="12" applyNumberFormat="0" applyFont="0" applyAlignment="0" applyProtection="0"/>
    <xf numFmtId="0" fontId="24" fillId="10" borderId="12" applyNumberFormat="0" applyFont="0" applyAlignment="0" applyProtection="0"/>
    <xf numFmtId="0" fontId="24" fillId="10" borderId="12" applyNumberFormat="0" applyFont="0" applyAlignment="0" applyProtection="0"/>
    <xf numFmtId="0" fontId="24" fillId="10" borderId="12" applyNumberFormat="0" applyFont="0" applyAlignment="0" applyProtection="0"/>
    <xf numFmtId="0" fontId="24" fillId="10" borderId="12" applyNumberFormat="0" applyFont="0" applyAlignment="0" applyProtection="0"/>
    <xf numFmtId="0" fontId="24" fillId="10" borderId="12" applyNumberFormat="0" applyFont="0" applyAlignment="0" applyProtection="0"/>
    <xf numFmtId="0" fontId="24" fillId="10" borderId="12" applyNumberFormat="0" applyFont="0" applyAlignment="0" applyProtection="0"/>
    <xf numFmtId="0" fontId="24" fillId="10" borderId="12" applyNumberFormat="0" applyFont="0" applyAlignment="0" applyProtection="0"/>
    <xf numFmtId="0" fontId="24" fillId="10" borderId="12" applyNumberFormat="0" applyFont="0" applyAlignment="0" applyProtection="0"/>
    <xf numFmtId="0" fontId="24" fillId="10" borderId="12" applyNumberFormat="0" applyFont="0" applyAlignment="0" applyProtection="0"/>
    <xf numFmtId="0" fontId="24" fillId="10" borderId="12"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10" borderId="12" applyNumberFormat="0" applyFont="0" applyAlignment="0" applyProtection="0"/>
    <xf numFmtId="0" fontId="24" fillId="56"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56"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56"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78" borderId="20" applyNumberFormat="0" applyFont="0" applyAlignment="0" applyProtection="0"/>
    <xf numFmtId="0" fontId="24" fillId="56" borderId="20" applyNumberFormat="0" applyFont="0" applyAlignment="0" applyProtection="0"/>
    <xf numFmtId="0" fontId="24" fillId="78" borderId="20" applyNumberFormat="0" applyFont="0" applyAlignment="0" applyProtection="0"/>
    <xf numFmtId="0" fontId="24" fillId="56" borderId="20" applyNumberFormat="0" applyFont="0" applyAlignment="0" applyProtection="0"/>
    <xf numFmtId="0" fontId="24" fillId="56" borderId="20" applyNumberFormat="0" applyFont="0" applyAlignment="0" applyProtection="0"/>
    <xf numFmtId="0" fontId="24" fillId="10" borderId="12" applyNumberFormat="0" applyFont="0" applyAlignment="0" applyProtection="0"/>
    <xf numFmtId="0" fontId="24" fillId="10" borderId="12" applyNumberFormat="0" applyFont="0" applyAlignment="0" applyProtection="0"/>
    <xf numFmtId="0" fontId="24" fillId="56" borderId="20" applyNumberFormat="0" applyFont="0" applyAlignment="0" applyProtection="0"/>
    <xf numFmtId="0" fontId="24" fillId="56" borderId="20" applyNumberFormat="0" applyFont="0" applyAlignment="0" applyProtection="0"/>
    <xf numFmtId="0" fontId="24" fillId="10" borderId="12" applyNumberFormat="0" applyFont="0" applyAlignment="0" applyProtection="0"/>
    <xf numFmtId="0" fontId="24" fillId="10" borderId="12" applyNumberFormat="0" applyFont="0" applyAlignment="0" applyProtection="0"/>
    <xf numFmtId="0" fontId="24" fillId="10" borderId="12" applyNumberFormat="0" applyFont="0" applyAlignment="0" applyProtection="0"/>
    <xf numFmtId="0" fontId="24" fillId="10" borderId="12" applyNumberFormat="0" applyFont="0" applyAlignment="0" applyProtection="0"/>
    <xf numFmtId="0" fontId="24" fillId="10" borderId="12" applyNumberFormat="0" applyFont="0" applyAlignment="0" applyProtection="0"/>
    <xf numFmtId="0" fontId="24" fillId="10" borderId="12" applyNumberFormat="0" applyFont="0" applyAlignment="0" applyProtection="0"/>
    <xf numFmtId="0" fontId="24" fillId="10" borderId="12" applyNumberFormat="0" applyFont="0" applyAlignment="0" applyProtection="0"/>
    <xf numFmtId="0" fontId="24" fillId="10" borderId="12" applyNumberFormat="0" applyFont="0" applyAlignment="0" applyProtection="0"/>
    <xf numFmtId="0" fontId="24" fillId="10" borderId="12" applyNumberFormat="0" applyFont="0" applyAlignment="0" applyProtection="0"/>
    <xf numFmtId="0" fontId="34" fillId="75" borderId="21" applyNumberFormat="0" applyAlignment="0" applyProtection="0"/>
    <xf numFmtId="0" fontId="34" fillId="75" borderId="21" applyNumberFormat="0" applyAlignment="0" applyProtection="0"/>
    <xf numFmtId="0" fontId="34" fillId="75" borderId="21" applyNumberFormat="0" applyAlignment="0" applyProtection="0"/>
    <xf numFmtId="0" fontId="34" fillId="53" borderId="21" applyNumberFormat="0" applyAlignment="0" applyProtection="0"/>
    <xf numFmtId="0" fontId="34" fillId="75" borderId="21" applyNumberFormat="0" applyAlignment="0" applyProtection="0"/>
    <xf numFmtId="0" fontId="34" fillId="75" borderId="21" applyNumberFormat="0" applyAlignment="0" applyProtection="0"/>
    <xf numFmtId="0" fontId="34" fillId="53" borderId="21" applyNumberFormat="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26"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26" fillId="0" borderId="0" applyNumberFormat="0" applyFill="0" applyBorder="0" applyAlignment="0" applyProtection="0"/>
    <xf numFmtId="0" fontId="40" fillId="0" borderId="22" applyNumberFormat="0" applyFill="0" applyAlignment="0" applyProtection="0"/>
    <xf numFmtId="0" fontId="40" fillId="0" borderId="22" applyNumberFormat="0" applyFill="0" applyAlignment="0" applyProtection="0"/>
    <xf numFmtId="0" fontId="40" fillId="0" borderId="22" applyNumberFormat="0" applyFill="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43" fontId="8" fillId="0" borderId="0" applyFont="0" applyFill="0" applyBorder="0" applyAlignment="0" applyProtection="0"/>
  </cellStyleXfs>
  <cellXfs count="262">
    <xf numFmtId="0" fontId="0" fillId="0" borderId="0" xfId="0"/>
    <xf numFmtId="0" fontId="5" fillId="0" borderId="0" xfId="0" applyFont="1"/>
    <xf numFmtId="0" fontId="0" fillId="3" borderId="0" xfId="0" applyFill="1"/>
    <xf numFmtId="0" fontId="0" fillId="0" borderId="4" xfId="0" applyBorder="1"/>
    <xf numFmtId="0" fontId="0" fillId="0" borderId="0" xfId="0" applyAlignment="1">
      <alignment horizontal="center"/>
    </xf>
    <xf numFmtId="0" fontId="5" fillId="0" borderId="0" xfId="0" applyFont="1" applyAlignment="1">
      <alignment horizontal="center"/>
    </xf>
    <xf numFmtId="0" fontId="0" fillId="0" borderId="24" xfId="0" applyBorder="1"/>
    <xf numFmtId="0" fontId="0" fillId="0" borderId="23" xfId="0" applyBorder="1"/>
    <xf numFmtId="0" fontId="2" fillId="79" borderId="1" xfId="0" applyFont="1" applyFill="1" applyBorder="1" applyAlignment="1">
      <alignment wrapText="1"/>
    </xf>
    <xf numFmtId="0" fontId="51" fillId="79" borderId="2" xfId="0" applyFont="1" applyFill="1" applyBorder="1" applyAlignment="1">
      <alignment horizontal="center" wrapText="1"/>
    </xf>
    <xf numFmtId="0" fontId="0" fillId="0" borderId="23" xfId="0" applyBorder="1" applyAlignment="1">
      <alignment horizontal="center"/>
    </xf>
    <xf numFmtId="0" fontId="0" fillId="2" borderId="38" xfId="0" applyFill="1" applyBorder="1"/>
    <xf numFmtId="0" fontId="0" fillId="2" borderId="39" xfId="0" applyFill="1" applyBorder="1"/>
    <xf numFmtId="0" fontId="0" fillId="2" borderId="37" xfId="0" applyFill="1" applyBorder="1"/>
    <xf numFmtId="0" fontId="0" fillId="0" borderId="34" xfId="0" applyBorder="1" applyAlignment="1">
      <alignment horizontal="center"/>
    </xf>
    <xf numFmtId="0" fontId="0" fillId="0" borderId="36" xfId="0" applyBorder="1" applyAlignment="1">
      <alignment horizontal="center"/>
    </xf>
    <xf numFmtId="0" fontId="6" fillId="3" borderId="0" xfId="0" applyFont="1" applyFill="1"/>
    <xf numFmtId="0" fontId="0" fillId="3" borderId="23" xfId="0" applyFill="1" applyBorder="1"/>
    <xf numFmtId="0" fontId="0" fillId="3" borderId="4" xfId="0" applyFill="1" applyBorder="1"/>
    <xf numFmtId="0" fontId="4" fillId="2" borderId="24" xfId="0" applyFont="1" applyFill="1" applyBorder="1"/>
    <xf numFmtId="0" fontId="4" fillId="2" borderId="35" xfId="0" applyFont="1" applyFill="1" applyBorder="1"/>
    <xf numFmtId="0" fontId="4" fillId="2" borderId="30" xfId="0" applyFont="1" applyFill="1" applyBorder="1"/>
    <xf numFmtId="0" fontId="4" fillId="2" borderId="31" xfId="0" applyFont="1" applyFill="1" applyBorder="1"/>
    <xf numFmtId="0" fontId="0" fillId="0" borderId="30" xfId="0" applyBorder="1"/>
    <xf numFmtId="0" fontId="0" fillId="3" borderId="0" xfId="0" applyFill="1" applyAlignment="1">
      <alignment horizontal="left"/>
    </xf>
    <xf numFmtId="0" fontId="0" fillId="0" borderId="0" xfId="0" applyAlignment="1">
      <alignment horizontal="left"/>
    </xf>
    <xf numFmtId="0" fontId="5" fillId="0" borderId="32" xfId="0" applyFont="1" applyBorder="1" applyAlignment="1">
      <alignment horizontal="center"/>
    </xf>
    <xf numFmtId="0" fontId="2" fillId="0" borderId="0" xfId="0" applyFont="1" applyAlignment="1">
      <alignment horizontal="center" wrapText="1"/>
    </xf>
    <xf numFmtId="0" fontId="3" fillId="0" borderId="28" xfId="0" applyFont="1" applyBorder="1" applyAlignment="1">
      <alignment vertical="center" wrapText="1"/>
    </xf>
    <xf numFmtId="0" fontId="4" fillId="0" borderId="28" xfId="0" applyFont="1" applyBorder="1" applyAlignment="1">
      <alignment horizontal="center" vertical="center" wrapText="1"/>
    </xf>
    <xf numFmtId="0" fontId="4" fillId="0" borderId="28" xfId="0" applyFont="1" applyBorder="1" applyAlignment="1">
      <alignment horizontal="left" vertical="center" wrapText="1"/>
    </xf>
    <xf numFmtId="0" fontId="4" fillId="0" borderId="33" xfId="0" applyFont="1" applyBorder="1" applyAlignment="1">
      <alignment horizontal="left" vertical="center" wrapText="1"/>
    </xf>
    <xf numFmtId="0" fontId="4" fillId="0" borderId="28" xfId="0" applyFont="1" applyBorder="1"/>
    <xf numFmtId="0" fontId="4" fillId="0" borderId="33" xfId="0" applyFont="1" applyBorder="1"/>
    <xf numFmtId="0" fontId="5" fillId="0" borderId="28" xfId="0" applyFont="1" applyBorder="1" applyAlignment="1">
      <alignment vertical="center" wrapText="1"/>
    </xf>
    <xf numFmtId="0" fontId="0" fillId="0" borderId="24" xfId="0" applyBorder="1" applyAlignment="1">
      <alignment vertical="center" wrapText="1"/>
    </xf>
    <xf numFmtId="0" fontId="0" fillId="0" borderId="30" xfId="0" applyBorder="1" applyAlignment="1">
      <alignment vertical="center" wrapText="1"/>
    </xf>
    <xf numFmtId="0" fontId="3" fillId="0" borderId="33" xfId="0" applyFont="1" applyBorder="1" applyAlignment="1">
      <alignment vertical="center" wrapText="1"/>
    </xf>
    <xf numFmtId="0" fontId="0" fillId="0" borderId="0" xfId="0" applyAlignment="1">
      <alignment vertical="center" wrapText="1"/>
    </xf>
    <xf numFmtId="0" fontId="0" fillId="0" borderId="24" xfId="0" applyBorder="1" applyAlignment="1">
      <alignment vertical="center"/>
    </xf>
    <xf numFmtId="0" fontId="0" fillId="0" borderId="30" xfId="0" applyBorder="1" applyAlignment="1">
      <alignment vertical="center"/>
    </xf>
    <xf numFmtId="0" fontId="0" fillId="2" borderId="42" xfId="0" applyFill="1" applyBorder="1"/>
    <xf numFmtId="0" fontId="0" fillId="0" borderId="0" xfId="0" applyAlignment="1">
      <alignment horizontal="left" wrapText="1"/>
    </xf>
    <xf numFmtId="0" fontId="0" fillId="0" borderId="34" xfId="0" applyBorder="1" applyAlignment="1">
      <alignment horizontal="center" vertical="center"/>
    </xf>
    <xf numFmtId="0" fontId="0" fillId="0" borderId="36" xfId="0" applyBorder="1" applyAlignment="1">
      <alignment horizontal="center" vertical="center"/>
    </xf>
    <xf numFmtId="0" fontId="52" fillId="0" borderId="0" xfId="0" applyFont="1"/>
    <xf numFmtId="0" fontId="53" fillId="0" borderId="0" xfId="0" applyFont="1"/>
    <xf numFmtId="0" fontId="52" fillId="0" borderId="4" xfId="0" applyFont="1" applyBorder="1"/>
    <xf numFmtId="0" fontId="54" fillId="0" borderId="0" xfId="0" applyFont="1"/>
    <xf numFmtId="0" fontId="54" fillId="0" borderId="4" xfId="0" applyFont="1" applyBorder="1"/>
    <xf numFmtId="0" fontId="55" fillId="0" borderId="0" xfId="0" applyFont="1"/>
    <xf numFmtId="0" fontId="53" fillId="0" borderId="4" xfId="0" applyFont="1" applyBorder="1"/>
    <xf numFmtId="0" fontId="52" fillId="0" borderId="0" xfId="0" applyFont="1" applyAlignment="1">
      <alignment horizontal="left"/>
    </xf>
    <xf numFmtId="0" fontId="52" fillId="0" borderId="4" xfId="0" applyFont="1" applyBorder="1" applyAlignment="1">
      <alignment horizontal="left"/>
    </xf>
    <xf numFmtId="0" fontId="54" fillId="0" borderId="4" xfId="0" applyFont="1" applyBorder="1" applyAlignment="1">
      <alignment horizontal="left"/>
    </xf>
    <xf numFmtId="0" fontId="53" fillId="0" borderId="0" xfId="0" applyFont="1" applyAlignment="1">
      <alignment horizontal="left"/>
    </xf>
    <xf numFmtId="0" fontId="53" fillId="0" borderId="4" xfId="0" applyFont="1" applyBorder="1" applyAlignment="1">
      <alignment horizontal="left"/>
    </xf>
    <xf numFmtId="0" fontId="54" fillId="0" borderId="4" xfId="0" applyFont="1" applyBorder="1" applyAlignment="1">
      <alignment horizontal="center"/>
    </xf>
    <xf numFmtId="0" fontId="52" fillId="0" borderId="0" xfId="0" applyFont="1" applyAlignment="1">
      <alignment horizontal="center"/>
    </xf>
    <xf numFmtId="0" fontId="52" fillId="0" borderId="4" xfId="0" applyFont="1" applyBorder="1" applyAlignment="1">
      <alignment horizontal="center"/>
    </xf>
    <xf numFmtId="0" fontId="53" fillId="0" borderId="0" xfId="0" applyFont="1" applyAlignment="1">
      <alignment horizontal="center"/>
    </xf>
    <xf numFmtId="0" fontId="53" fillId="0" borderId="4" xfId="0" applyFont="1" applyBorder="1" applyAlignment="1">
      <alignment horizontal="center"/>
    </xf>
    <xf numFmtId="3" fontId="53" fillId="0" borderId="0" xfId="0" applyNumberFormat="1" applyFont="1"/>
    <xf numFmtId="3" fontId="52" fillId="0" borderId="0" xfId="0" applyNumberFormat="1" applyFont="1" applyAlignment="1">
      <alignment horizontal="left"/>
    </xf>
    <xf numFmtId="3" fontId="52" fillId="0" borderId="0" xfId="0" applyNumberFormat="1" applyFont="1"/>
    <xf numFmtId="3" fontId="52" fillId="0" borderId="4" xfId="0" applyNumberFormat="1" applyFont="1" applyBorder="1" applyAlignment="1">
      <alignment horizontal="left"/>
    </xf>
    <xf numFmtId="3" fontId="52" fillId="0" borderId="4" xfId="0" applyNumberFormat="1" applyFont="1" applyBorder="1"/>
    <xf numFmtId="3" fontId="54" fillId="0" borderId="4" xfId="0" applyNumberFormat="1" applyFont="1" applyBorder="1" applyAlignment="1">
      <alignment horizontal="center"/>
    </xf>
    <xf numFmtId="3" fontId="53" fillId="0" borderId="4" xfId="0" applyNumberFormat="1" applyFont="1" applyBorder="1"/>
    <xf numFmtId="3" fontId="53" fillId="0" borderId="0" xfId="0" applyNumberFormat="1" applyFont="1" applyAlignment="1">
      <alignment horizontal="left"/>
    </xf>
    <xf numFmtId="0" fontId="5" fillId="0" borderId="23" xfId="0" applyFont="1" applyBorder="1" applyAlignment="1">
      <alignment horizontal="center"/>
    </xf>
    <xf numFmtId="0" fontId="5" fillId="0" borderId="23" xfId="0" applyFont="1" applyBorder="1"/>
    <xf numFmtId="0" fontId="0" fillId="0" borderId="32" xfId="0" applyBorder="1" applyAlignment="1">
      <alignment horizontal="center" vertical="center" wrapText="1"/>
    </xf>
    <xf numFmtId="0" fontId="0" fillId="0" borderId="28" xfId="0" applyBorder="1" applyAlignment="1">
      <alignment horizontal="left" vertical="center" wrapText="1"/>
    </xf>
    <xf numFmtId="0" fontId="0" fillId="0" borderId="28" xfId="0" applyBorder="1" applyAlignment="1">
      <alignment horizontal="center" vertical="center" wrapText="1"/>
    </xf>
    <xf numFmtId="0" fontId="2" fillId="79" borderId="40" xfId="0" applyFont="1" applyFill="1" applyBorder="1" applyAlignment="1">
      <alignment horizontal="center" wrapText="1"/>
    </xf>
    <xf numFmtId="0" fontId="0" fillId="81" borderId="28" xfId="0" applyFill="1" applyBorder="1" applyAlignment="1">
      <alignment vertical="center" wrapText="1"/>
    </xf>
    <xf numFmtId="0" fontId="0" fillId="81" borderId="24" xfId="0" applyFill="1" applyBorder="1" applyAlignment="1">
      <alignment vertical="center" wrapText="1"/>
    </xf>
    <xf numFmtId="0" fontId="0" fillId="81" borderId="30" xfId="0" applyFill="1" applyBorder="1" applyAlignment="1">
      <alignment vertical="center" wrapText="1"/>
    </xf>
    <xf numFmtId="0" fontId="0" fillId="81" borderId="24" xfId="0" applyFill="1" applyBorder="1" applyAlignment="1">
      <alignment horizontal="center" vertical="center" wrapText="1"/>
    </xf>
    <xf numFmtId="0" fontId="0" fillId="81" borderId="24" xfId="0" applyFill="1" applyBorder="1" applyAlignment="1">
      <alignment horizontal="center"/>
    </xf>
    <xf numFmtId="0" fontId="0" fillId="81" borderId="30" xfId="0" applyFill="1" applyBorder="1" applyAlignment="1">
      <alignment horizontal="center" vertical="center" wrapText="1"/>
    </xf>
    <xf numFmtId="0" fontId="0" fillId="81" borderId="30" xfId="0" applyFill="1" applyBorder="1" applyAlignment="1">
      <alignment horizontal="center"/>
    </xf>
    <xf numFmtId="0" fontId="0" fillId="81" borderId="37" xfId="0" applyFill="1" applyBorder="1"/>
    <xf numFmtId="0" fontId="0" fillId="81" borderId="38" xfId="0" applyFill="1" applyBorder="1"/>
    <xf numFmtId="0" fontId="0" fillId="81" borderId="39" xfId="0" applyFill="1" applyBorder="1"/>
    <xf numFmtId="0" fontId="0" fillId="0" borderId="0" xfId="0" applyAlignment="1">
      <alignment horizontal="right"/>
    </xf>
    <xf numFmtId="164" fontId="0" fillId="81" borderId="35" xfId="1412" applyNumberFormat="1" applyFont="1" applyFill="1" applyBorder="1" applyAlignment="1">
      <alignment horizontal="center" vertical="center" wrapText="1"/>
    </xf>
    <xf numFmtId="164" fontId="0" fillId="81" borderId="31" xfId="1412" applyNumberFormat="1" applyFont="1" applyFill="1" applyBorder="1" applyAlignment="1">
      <alignment horizontal="center" vertical="center" wrapText="1"/>
    </xf>
    <xf numFmtId="164" fontId="0" fillId="0" borderId="28" xfId="1412" applyNumberFormat="1" applyFont="1" applyFill="1" applyBorder="1" applyAlignment="1">
      <alignment horizontal="right" vertical="center" wrapText="1"/>
    </xf>
    <xf numFmtId="164" fontId="0" fillId="0" borderId="33" xfId="1412" applyNumberFormat="1" applyFont="1" applyBorder="1" applyAlignment="1">
      <alignment vertical="center" wrapText="1"/>
    </xf>
    <xf numFmtId="164" fontId="0" fillId="81" borderId="24" xfId="1412" applyNumberFormat="1" applyFont="1" applyFill="1" applyBorder="1" applyAlignment="1">
      <alignment horizontal="right" vertical="center" wrapText="1"/>
    </xf>
    <xf numFmtId="164" fontId="0" fillId="81" borderId="30" xfId="1412" applyNumberFormat="1" applyFont="1" applyFill="1" applyBorder="1" applyAlignment="1">
      <alignment horizontal="right" vertical="center" wrapText="1"/>
    </xf>
    <xf numFmtId="0" fontId="4" fillId="81" borderId="24" xfId="0" applyFont="1" applyFill="1" applyBorder="1"/>
    <xf numFmtId="0" fontId="4" fillId="81" borderId="35" xfId="0" applyFont="1" applyFill="1" applyBorder="1"/>
    <xf numFmtId="0" fontId="4" fillId="81" borderId="30" xfId="0" applyFont="1" applyFill="1" applyBorder="1"/>
    <xf numFmtId="0" fontId="4" fillId="81" borderId="31" xfId="0" applyFont="1" applyFill="1" applyBorder="1"/>
    <xf numFmtId="0" fontId="0" fillId="0" borderId="43" xfId="0" applyBorder="1" applyAlignment="1">
      <alignment horizontal="center"/>
    </xf>
    <xf numFmtId="0" fontId="0" fillId="0" borderId="44" xfId="0" applyBorder="1" applyAlignment="1">
      <alignment horizontal="center"/>
    </xf>
    <xf numFmtId="0" fontId="0" fillId="0" borderId="45" xfId="0" applyBorder="1" applyAlignment="1">
      <alignment horizontal="center"/>
    </xf>
    <xf numFmtId="0" fontId="0" fillId="0" borderId="46" xfId="0" applyBorder="1"/>
    <xf numFmtId="0" fontId="0" fillId="0" borderId="47" xfId="0" applyBorder="1"/>
    <xf numFmtId="0" fontId="5" fillId="3" borderId="46" xfId="0" applyFont="1" applyFill="1" applyBorder="1"/>
    <xf numFmtId="0" fontId="5" fillId="3" borderId="0" xfId="0" applyFont="1" applyFill="1"/>
    <xf numFmtId="0" fontId="5" fillId="3" borderId="47" xfId="0" applyFont="1" applyFill="1" applyBorder="1"/>
    <xf numFmtId="0" fontId="0" fillId="3" borderId="46" xfId="0" applyFill="1" applyBorder="1"/>
    <xf numFmtId="0" fontId="0" fillId="3" borderId="47" xfId="0" applyFill="1" applyBorder="1"/>
    <xf numFmtId="0" fontId="0" fillId="3" borderId="48" xfId="0" applyFill="1" applyBorder="1"/>
    <xf numFmtId="0" fontId="0" fillId="3" borderId="49" xfId="0" applyFill="1" applyBorder="1"/>
    <xf numFmtId="0" fontId="0" fillId="80" borderId="46" xfId="0" applyFill="1" applyBorder="1"/>
    <xf numFmtId="0" fontId="0" fillId="80" borderId="0" xfId="0" applyFill="1"/>
    <xf numFmtId="0" fontId="0" fillId="80" borderId="47" xfId="0" applyFill="1" applyBorder="1"/>
    <xf numFmtId="0" fontId="0" fillId="80" borderId="48" xfId="0" applyFill="1" applyBorder="1"/>
    <xf numFmtId="0" fontId="5" fillId="80" borderId="4" xfId="0" applyFont="1" applyFill="1" applyBorder="1" applyAlignment="1">
      <alignment horizontal="right"/>
    </xf>
    <xf numFmtId="0" fontId="5" fillId="80" borderId="49" xfId="0" applyFont="1" applyFill="1" applyBorder="1" applyAlignment="1">
      <alignment horizontal="right"/>
    </xf>
    <xf numFmtId="3" fontId="52" fillId="0" borderId="0" xfId="0" applyNumberFormat="1" applyFont="1" applyAlignment="1">
      <alignment horizontal="right"/>
    </xf>
    <xf numFmtId="3" fontId="53" fillId="0" borderId="0" xfId="0" applyNumberFormat="1" applyFont="1" applyAlignment="1">
      <alignment horizontal="right"/>
    </xf>
    <xf numFmtId="0" fontId="53" fillId="3" borderId="25" xfId="0" applyFont="1" applyFill="1" applyBorder="1"/>
    <xf numFmtId="0" fontId="53" fillId="3" borderId="50" xfId="0" applyFont="1" applyFill="1" applyBorder="1"/>
    <xf numFmtId="0" fontId="53" fillId="3" borderId="50" xfId="0" applyFont="1" applyFill="1" applyBorder="1" applyAlignment="1">
      <alignment horizontal="center"/>
    </xf>
    <xf numFmtId="0" fontId="53" fillId="3" borderId="51" xfId="0" applyFont="1" applyFill="1" applyBorder="1" applyAlignment="1">
      <alignment horizontal="center"/>
    </xf>
    <xf numFmtId="0" fontId="0" fillId="3" borderId="52" xfId="0" applyFill="1" applyBorder="1" applyAlignment="1">
      <alignment horizontal="center"/>
    </xf>
    <xf numFmtId="0" fontId="0" fillId="3" borderId="41" xfId="0" applyFill="1" applyBorder="1" applyAlignment="1">
      <alignment horizontal="center"/>
    </xf>
    <xf numFmtId="0" fontId="0" fillId="3" borderId="53" xfId="0" applyFill="1" applyBorder="1" applyAlignment="1">
      <alignment horizontal="center"/>
    </xf>
    <xf numFmtId="0" fontId="0" fillId="80" borderId="43" xfId="0" applyFill="1" applyBorder="1"/>
    <xf numFmtId="0" fontId="0" fillId="80" borderId="44" xfId="0" applyFill="1" applyBorder="1" applyAlignment="1">
      <alignment horizontal="center"/>
    </xf>
    <xf numFmtId="0" fontId="0" fillId="80" borderId="45" xfId="0" applyFill="1" applyBorder="1" applyAlignment="1">
      <alignment horizontal="center"/>
    </xf>
    <xf numFmtId="0" fontId="5" fillId="0" borderId="54" xfId="0" applyFont="1" applyBorder="1" applyAlignment="1">
      <alignment horizontal="center"/>
    </xf>
    <xf numFmtId="0" fontId="5" fillId="0" borderId="51" xfId="0" applyFont="1" applyBorder="1"/>
    <xf numFmtId="0" fontId="6" fillId="79" borderId="40" xfId="0" applyFont="1" applyFill="1" applyBorder="1" applyAlignment="1">
      <alignment horizontal="center"/>
    </xf>
    <xf numFmtId="0" fontId="20" fillId="79" borderId="56" xfId="0" applyFont="1" applyFill="1" applyBorder="1"/>
    <xf numFmtId="0" fontId="0" fillId="0" borderId="54" xfId="0" applyBorder="1" applyAlignment="1">
      <alignment horizontal="center"/>
    </xf>
    <xf numFmtId="0" fontId="5" fillId="0" borderId="40" xfId="0" applyFont="1" applyBorder="1" applyAlignment="1">
      <alignment horizontal="center"/>
    </xf>
    <xf numFmtId="0" fontId="5" fillId="0" borderId="57" xfId="0" applyFont="1" applyBorder="1" applyAlignment="1">
      <alignment horizontal="center"/>
    </xf>
    <xf numFmtId="0" fontId="0" fillId="81" borderId="0" xfId="0" applyFill="1"/>
    <xf numFmtId="3" fontId="53" fillId="0" borderId="4" xfId="0" applyNumberFormat="1" applyFont="1" applyBorder="1" applyAlignment="1">
      <alignment horizontal="left"/>
    </xf>
    <xf numFmtId="0" fontId="55" fillId="0" borderId="4" xfId="0" applyFont="1" applyBorder="1" applyAlignment="1">
      <alignment horizontal="center"/>
    </xf>
    <xf numFmtId="3" fontId="53" fillId="0" borderId="0" xfId="0" applyNumberFormat="1" applyFont="1" applyAlignment="1">
      <alignment horizontal="center"/>
    </xf>
    <xf numFmtId="3" fontId="53" fillId="0" borderId="4" xfId="0" applyNumberFormat="1" applyFont="1" applyBorder="1" applyAlignment="1">
      <alignment horizontal="center"/>
    </xf>
    <xf numFmtId="0" fontId="53" fillId="3" borderId="25" xfId="0" applyFont="1" applyFill="1" applyBorder="1" applyAlignment="1">
      <alignment horizontal="center"/>
    </xf>
    <xf numFmtId="0" fontId="55" fillId="0" borderId="4" xfId="0" applyFont="1" applyBorder="1" applyAlignment="1">
      <alignment horizontal="left"/>
    </xf>
    <xf numFmtId="3" fontId="55" fillId="0" borderId="4" xfId="0" applyNumberFormat="1" applyFont="1" applyBorder="1" applyAlignment="1">
      <alignment horizontal="center"/>
    </xf>
    <xf numFmtId="0" fontId="55" fillId="0" borderId="0" xfId="0" applyFont="1" applyAlignment="1">
      <alignment horizontal="left"/>
    </xf>
    <xf numFmtId="0" fontId="55" fillId="0" borderId="41" xfId="0" applyFont="1" applyBorder="1" applyAlignment="1">
      <alignment horizontal="left"/>
    </xf>
    <xf numFmtId="0" fontId="55" fillId="0" borderId="0" xfId="0" applyFont="1" applyAlignment="1">
      <alignment horizontal="center"/>
    </xf>
    <xf numFmtId="3" fontId="55" fillId="0" borderId="41" xfId="0" applyNumberFormat="1" applyFont="1" applyBorder="1" applyAlignment="1">
      <alignment horizontal="center"/>
    </xf>
    <xf numFmtId="0" fontId="55" fillId="0" borderId="41" xfId="0" applyFont="1" applyBorder="1" applyAlignment="1">
      <alignment horizontal="center"/>
    </xf>
    <xf numFmtId="3" fontId="55" fillId="0" borderId="0" xfId="0" applyNumberFormat="1" applyFont="1" applyAlignment="1">
      <alignment horizontal="center"/>
    </xf>
    <xf numFmtId="0" fontId="0" fillId="3" borderId="44" xfId="0" applyFill="1" applyBorder="1" applyAlignment="1">
      <alignment horizontal="right"/>
    </xf>
    <xf numFmtId="0" fontId="0" fillId="3" borderId="44" xfId="0" applyFill="1" applyBorder="1"/>
    <xf numFmtId="164" fontId="0" fillId="3" borderId="44" xfId="0" applyNumberFormat="1" applyFill="1" applyBorder="1"/>
    <xf numFmtId="3" fontId="0" fillId="3" borderId="45" xfId="0" applyNumberFormat="1" applyFill="1" applyBorder="1"/>
    <xf numFmtId="0" fontId="0" fillId="3" borderId="0" xfId="0" applyFill="1" applyAlignment="1">
      <alignment horizontal="right"/>
    </xf>
    <xf numFmtId="164" fontId="0" fillId="3" borderId="0" xfId="0" applyNumberFormat="1" applyFill="1"/>
    <xf numFmtId="3" fontId="0" fillId="3" borderId="47" xfId="0" applyNumberFormat="1" applyFill="1" applyBorder="1"/>
    <xf numFmtId="0" fontId="0" fillId="3" borderId="4" xfId="0" applyFill="1" applyBorder="1" applyAlignment="1">
      <alignment horizontal="right"/>
    </xf>
    <xf numFmtId="164" fontId="0" fillId="3" borderId="4" xfId="0" applyNumberFormat="1" applyFill="1" applyBorder="1"/>
    <xf numFmtId="3" fontId="0" fillId="3" borderId="49" xfId="0" applyNumberFormat="1" applyFill="1" applyBorder="1"/>
    <xf numFmtId="0" fontId="53" fillId="82" borderId="25" xfId="0" applyFont="1" applyFill="1" applyBorder="1" applyAlignment="1">
      <alignment horizontal="center"/>
    </xf>
    <xf numFmtId="0" fontId="53" fillId="82" borderId="50" xfId="0" applyFont="1" applyFill="1" applyBorder="1" applyAlignment="1">
      <alignment horizontal="center"/>
    </xf>
    <xf numFmtId="0" fontId="53" fillId="82" borderId="51" xfId="0" applyFont="1" applyFill="1" applyBorder="1" applyAlignment="1">
      <alignment horizontal="center"/>
    </xf>
    <xf numFmtId="0" fontId="56" fillId="0" borderId="0" xfId="0" applyFont="1"/>
    <xf numFmtId="0" fontId="0" fillId="82" borderId="59" xfId="0" applyFill="1" applyBorder="1"/>
    <xf numFmtId="0" fontId="0" fillId="82" borderId="60" xfId="0" applyFill="1" applyBorder="1"/>
    <xf numFmtId="0" fontId="0" fillId="82" borderId="29" xfId="0" applyFill="1" applyBorder="1"/>
    <xf numFmtId="0" fontId="0" fillId="82" borderId="61" xfId="0" applyFill="1" applyBorder="1"/>
    <xf numFmtId="0" fontId="0" fillId="82" borderId="27" xfId="0" applyFill="1" applyBorder="1" applyAlignment="1">
      <alignment horizontal="right"/>
    </xf>
    <xf numFmtId="0" fontId="0" fillId="82" borderId="58" xfId="0" applyFill="1" applyBorder="1" applyAlignment="1">
      <alignment horizontal="right"/>
    </xf>
    <xf numFmtId="0" fontId="0" fillId="82" borderId="26" xfId="0" applyFill="1" applyBorder="1" applyAlignment="1">
      <alignment horizontal="center"/>
    </xf>
    <xf numFmtId="0" fontId="0" fillId="82" borderId="62" xfId="0" applyFill="1" applyBorder="1" applyAlignment="1">
      <alignment horizontal="center"/>
    </xf>
    <xf numFmtId="0" fontId="0" fillId="82" borderId="3" xfId="0" applyFill="1" applyBorder="1" applyAlignment="1">
      <alignment horizontal="center"/>
    </xf>
    <xf numFmtId="0" fontId="53" fillId="0" borderId="23" xfId="0" applyFont="1" applyBorder="1" applyAlignment="1">
      <alignment horizontal="center"/>
    </xf>
    <xf numFmtId="0" fontId="53" fillId="0" borderId="23" xfId="0" applyFont="1" applyBorder="1"/>
    <xf numFmtId="0" fontId="53" fillId="0" borderId="23" xfId="0" applyFont="1" applyBorder="1" applyAlignment="1">
      <alignment horizontal="left"/>
    </xf>
    <xf numFmtId="3" fontId="53" fillId="0" borderId="23" xfId="0" applyNumberFormat="1" applyFont="1" applyBorder="1" applyAlignment="1">
      <alignment horizontal="left"/>
    </xf>
    <xf numFmtId="3" fontId="53" fillId="0" borderId="23" xfId="0" applyNumberFormat="1" applyFont="1" applyBorder="1"/>
    <xf numFmtId="0" fontId="0" fillId="81" borderId="35" xfId="0" applyFill="1" applyBorder="1" applyAlignment="1">
      <alignment horizontal="left"/>
    </xf>
    <xf numFmtId="0" fontId="0" fillId="81" borderId="55" xfId="0" applyFill="1" applyBorder="1" applyAlignment="1">
      <alignment horizontal="left"/>
    </xf>
    <xf numFmtId="0" fontId="2" fillId="79" borderId="1" xfId="0" applyFont="1" applyFill="1" applyBorder="1" applyAlignment="1">
      <alignment horizontal="center"/>
    </xf>
    <xf numFmtId="0" fontId="0" fillId="83" borderId="63" xfId="0" applyFill="1" applyBorder="1" applyAlignment="1">
      <alignment horizontal="left"/>
    </xf>
    <xf numFmtId="0" fontId="0" fillId="83" borderId="64" xfId="0" applyFill="1" applyBorder="1"/>
    <xf numFmtId="0" fontId="0" fillId="83" borderId="2" xfId="0" applyFill="1" applyBorder="1" applyAlignment="1">
      <alignment horizontal="center"/>
    </xf>
    <xf numFmtId="3" fontId="0" fillId="0" borderId="0" xfId="0" applyNumberFormat="1"/>
    <xf numFmtId="0" fontId="0" fillId="3" borderId="65" xfId="0" applyFill="1" applyBorder="1"/>
    <xf numFmtId="0" fontId="0" fillId="3" borderId="66" xfId="0" applyFill="1" applyBorder="1"/>
    <xf numFmtId="0" fontId="0" fillId="3" borderId="58" xfId="0" applyFill="1" applyBorder="1"/>
    <xf numFmtId="0" fontId="0" fillId="3" borderId="67" xfId="0" applyFill="1" applyBorder="1"/>
    <xf numFmtId="0" fontId="0" fillId="3" borderId="68" xfId="0" applyFill="1" applyBorder="1"/>
    <xf numFmtId="0" fontId="0" fillId="80" borderId="43" xfId="0" applyFill="1" applyBorder="1" applyAlignment="1">
      <alignment horizontal="center"/>
    </xf>
    <xf numFmtId="0" fontId="0" fillId="3" borderId="63" xfId="0" applyFill="1" applyBorder="1" applyAlignment="1">
      <alignment horizontal="center"/>
    </xf>
    <xf numFmtId="0" fontId="0" fillId="3" borderId="64" xfId="0" applyFill="1" applyBorder="1" applyAlignment="1">
      <alignment horizontal="center"/>
    </xf>
    <xf numFmtId="0" fontId="0" fillId="3" borderId="2" xfId="0" applyFill="1" applyBorder="1" applyAlignment="1">
      <alignment horizontal="center"/>
    </xf>
    <xf numFmtId="0" fontId="0" fillId="3" borderId="26" xfId="0" applyFill="1" applyBorder="1"/>
    <xf numFmtId="0" fontId="0" fillId="3" borderId="3" xfId="0" applyFill="1" applyBorder="1"/>
    <xf numFmtId="0" fontId="0" fillId="81" borderId="31" xfId="0" applyFill="1" applyBorder="1" applyAlignment="1">
      <alignment horizontal="left"/>
    </xf>
    <xf numFmtId="3" fontId="53" fillId="0" borderId="4" xfId="0" applyNumberFormat="1" applyFont="1" applyBorder="1" applyAlignment="1">
      <alignment horizontal="right"/>
    </xf>
    <xf numFmtId="0" fontId="53" fillId="3" borderId="0" xfId="0" applyFont="1" applyFill="1"/>
    <xf numFmtId="0" fontId="0" fillId="0" borderId="69" xfId="0" applyBorder="1"/>
    <xf numFmtId="0" fontId="0" fillId="0" borderId="71" xfId="0" applyBorder="1" applyAlignment="1">
      <alignment vertical="center"/>
    </xf>
    <xf numFmtId="0" fontId="0" fillId="0" borderId="72" xfId="0" applyBorder="1" applyAlignment="1">
      <alignment vertical="center"/>
    </xf>
    <xf numFmtId="0" fontId="0" fillId="0" borderId="77" xfId="0" applyBorder="1" applyAlignment="1">
      <alignment vertical="center"/>
    </xf>
    <xf numFmtId="0" fontId="0" fillId="0" borderId="78" xfId="0" applyBorder="1" applyAlignment="1">
      <alignment vertical="center"/>
    </xf>
    <xf numFmtId="0" fontId="0" fillId="0" borderId="77" xfId="0" applyBorder="1" applyAlignment="1">
      <alignment horizontal="center"/>
    </xf>
    <xf numFmtId="0" fontId="0" fillId="81" borderId="24" xfId="0" applyFill="1" applyBorder="1"/>
    <xf numFmtId="0" fontId="0" fillId="81" borderId="30" xfId="0" applyFill="1" applyBorder="1"/>
    <xf numFmtId="0" fontId="5" fillId="0" borderId="56" xfId="0" applyFont="1" applyBorder="1"/>
    <xf numFmtId="0" fontId="0" fillId="79" borderId="28" xfId="0" applyFill="1" applyBorder="1" applyAlignment="1">
      <alignment horizontal="center"/>
    </xf>
    <xf numFmtId="0" fontId="0" fillId="79" borderId="33" xfId="0" applyFill="1" applyBorder="1" applyAlignment="1">
      <alignment horizontal="center"/>
    </xf>
    <xf numFmtId="0" fontId="0" fillId="0" borderId="24" xfId="0" applyBorder="1" applyAlignment="1">
      <alignment horizontal="center"/>
    </xf>
    <xf numFmtId="0" fontId="0" fillId="0" borderId="35" xfId="0" applyBorder="1" applyAlignment="1">
      <alignment horizontal="center"/>
    </xf>
    <xf numFmtId="0" fontId="0" fillId="81" borderId="24" xfId="0" applyFill="1" applyBorder="1" applyAlignment="1">
      <alignment horizontal="left"/>
    </xf>
    <xf numFmtId="0" fontId="0" fillId="81" borderId="35" xfId="0" applyFill="1" applyBorder="1" applyAlignment="1">
      <alignment horizontal="left"/>
    </xf>
    <xf numFmtId="3" fontId="0" fillId="81" borderId="30" xfId="0" applyNumberFormat="1" applyFill="1" applyBorder="1" applyAlignment="1">
      <alignment horizontal="left"/>
    </xf>
    <xf numFmtId="3" fontId="0" fillId="81" borderId="31" xfId="0" applyNumberFormat="1" applyFill="1" applyBorder="1" applyAlignment="1">
      <alignment horizontal="left"/>
    </xf>
    <xf numFmtId="0" fontId="0" fillId="81" borderId="51" xfId="0" applyFill="1" applyBorder="1"/>
    <xf numFmtId="0" fontId="0" fillId="81" borderId="0" xfId="0" applyFill="1" applyAlignment="1">
      <alignment horizontal="left" vertical="top" wrapText="1"/>
    </xf>
    <xf numFmtId="0" fontId="0" fillId="21" borderId="0" xfId="0" applyFill="1" applyAlignment="1">
      <alignment horizontal="left" vertical="top" wrapText="1"/>
    </xf>
    <xf numFmtId="0" fontId="5" fillId="0" borderId="0" xfId="0" applyFont="1" applyAlignment="1">
      <alignment horizontal="left" wrapText="1"/>
    </xf>
    <xf numFmtId="0" fontId="5" fillId="0" borderId="0" xfId="0" applyFont="1" applyAlignment="1">
      <alignment horizontal="left"/>
    </xf>
    <xf numFmtId="0" fontId="54" fillId="0" borderId="41" xfId="0" applyFont="1" applyBorder="1" applyAlignment="1">
      <alignment horizontal="center"/>
    </xf>
    <xf numFmtId="0" fontId="55" fillId="0" borderId="0" xfId="0" applyFont="1" applyAlignment="1">
      <alignment horizontal="center"/>
    </xf>
    <xf numFmtId="0" fontId="54" fillId="0" borderId="0" xfId="0" applyFont="1" applyAlignment="1">
      <alignment horizontal="center"/>
    </xf>
    <xf numFmtId="0" fontId="0" fillId="84" borderId="0" xfId="0" applyFill="1"/>
    <xf numFmtId="0" fontId="59" fillId="84" borderId="0" xfId="0" applyFont="1" applyFill="1"/>
    <xf numFmtId="0" fontId="0" fillId="84" borderId="69" xfId="0" applyFill="1" applyBorder="1"/>
    <xf numFmtId="0" fontId="60" fillId="85" borderId="82" xfId="0" applyFont="1" applyFill="1" applyBorder="1" applyAlignment="1">
      <alignment horizontal="center" vertical="center"/>
    </xf>
    <xf numFmtId="2" fontId="60" fillId="85" borderId="83" xfId="0" applyNumberFormat="1" applyFont="1" applyFill="1" applyBorder="1" applyAlignment="1">
      <alignment horizontal="left" wrapText="1"/>
    </xf>
    <xf numFmtId="0" fontId="60" fillId="85" borderId="86" xfId="0" applyFont="1" applyFill="1" applyBorder="1" applyAlignment="1">
      <alignment horizontal="center" wrapText="1"/>
    </xf>
    <xf numFmtId="0" fontId="60" fillId="85" borderId="87" xfId="0" applyFont="1" applyFill="1" applyBorder="1" applyAlignment="1">
      <alignment horizontal="center" wrapText="1"/>
    </xf>
    <xf numFmtId="0" fontId="60" fillId="85" borderId="83" xfId="0" applyFont="1" applyFill="1" applyBorder="1" applyAlignment="1">
      <alignment horizontal="center" wrapText="1"/>
    </xf>
    <xf numFmtId="0" fontId="60" fillId="85" borderId="83" xfId="0" applyFont="1" applyFill="1" applyBorder="1" applyAlignment="1">
      <alignment horizontal="center"/>
    </xf>
    <xf numFmtId="0" fontId="60" fillId="85" borderId="81" xfId="0" applyFont="1" applyFill="1" applyBorder="1" applyAlignment="1">
      <alignment horizontal="center" vertical="center"/>
    </xf>
    <xf numFmtId="2" fontId="60" fillId="85" borderId="85" xfId="0" applyNumberFormat="1" applyFont="1" applyFill="1" applyBorder="1" applyAlignment="1">
      <alignment horizontal="left" wrapText="1"/>
    </xf>
    <xf numFmtId="0" fontId="61" fillId="0" borderId="0" xfId="0" applyFont="1"/>
    <xf numFmtId="0" fontId="60" fillId="85" borderId="70" xfId="0" applyFont="1" applyFill="1" applyBorder="1" applyAlignment="1">
      <alignment horizontal="center" wrapText="1"/>
    </xf>
    <xf numFmtId="0" fontId="60" fillId="85" borderId="85" xfId="0" applyFont="1" applyFill="1" applyBorder="1" applyAlignment="1">
      <alignment horizontal="center" wrapText="1"/>
    </xf>
    <xf numFmtId="0" fontId="60" fillId="85" borderId="85" xfId="0" applyFont="1" applyFill="1" applyBorder="1" applyAlignment="1">
      <alignment horizontal="center"/>
    </xf>
    <xf numFmtId="0" fontId="62" fillId="84" borderId="73" xfId="0" applyFont="1" applyFill="1" applyBorder="1" applyAlignment="1">
      <alignment vertical="center"/>
    </xf>
    <xf numFmtId="0" fontId="62" fillId="84" borderId="79" xfId="0" applyFont="1" applyFill="1" applyBorder="1" applyAlignment="1">
      <alignment vertical="center"/>
    </xf>
    <xf numFmtId="0" fontId="0" fillId="84" borderId="73" xfId="0" applyFill="1" applyBorder="1" applyAlignment="1">
      <alignment horizontal="center"/>
    </xf>
    <xf numFmtId="0" fontId="0" fillId="84" borderId="79" xfId="0" applyFill="1" applyBorder="1" applyAlignment="1">
      <alignment horizontal="center"/>
    </xf>
    <xf numFmtId="0" fontId="0" fillId="84" borderId="74" xfId="0" applyFill="1" applyBorder="1" applyAlignment="1">
      <alignment horizontal="center"/>
    </xf>
    <xf numFmtId="0" fontId="0" fillId="84" borderId="74" xfId="0" applyFill="1" applyBorder="1"/>
    <xf numFmtId="0" fontId="0" fillId="86" borderId="80" xfId="0" applyFill="1" applyBorder="1"/>
    <xf numFmtId="0" fontId="63" fillId="0" borderId="83" xfId="0" applyFont="1" applyBorder="1"/>
    <xf numFmtId="0" fontId="0" fillId="87" borderId="71" xfId="0" applyFill="1" applyBorder="1" applyAlignment="1" applyProtection="1">
      <alignment horizontal="center"/>
      <protection locked="0"/>
    </xf>
    <xf numFmtId="0" fontId="0" fillId="87" borderId="75" xfId="0" applyFill="1" applyBorder="1" applyAlignment="1" applyProtection="1">
      <alignment horizontal="center"/>
      <protection locked="0"/>
    </xf>
    <xf numFmtId="0" fontId="0" fillId="87" borderId="75" xfId="0" applyFill="1" applyBorder="1" applyProtection="1">
      <protection locked="0"/>
    </xf>
    <xf numFmtId="0" fontId="63" fillId="0" borderId="84" xfId="0" applyFont="1" applyBorder="1"/>
    <xf numFmtId="0" fontId="62" fillId="84" borderId="71" xfId="0" applyFont="1" applyFill="1" applyBorder="1" applyAlignment="1">
      <alignment vertical="center"/>
    </xf>
    <xf numFmtId="0" fontId="62" fillId="84" borderId="77" xfId="0" applyFont="1" applyFill="1" applyBorder="1" applyAlignment="1">
      <alignment vertical="center"/>
    </xf>
    <xf numFmtId="0" fontId="0" fillId="84" borderId="71" xfId="0" applyFill="1" applyBorder="1" applyAlignment="1">
      <alignment horizontal="center"/>
    </xf>
    <xf numFmtId="0" fontId="0" fillId="84" borderId="77" xfId="0" applyFill="1" applyBorder="1" applyAlignment="1">
      <alignment horizontal="center"/>
    </xf>
    <xf numFmtId="0" fontId="0" fillId="84" borderId="75" xfId="0" applyFill="1" applyBorder="1" applyAlignment="1">
      <alignment horizontal="center"/>
    </xf>
    <xf numFmtId="0" fontId="0" fillId="84" borderId="75" xfId="0" applyFill="1" applyBorder="1"/>
    <xf numFmtId="0" fontId="0" fillId="87" borderId="77" xfId="0" applyFill="1" applyBorder="1" applyAlignment="1" applyProtection="1">
      <alignment horizontal="center"/>
      <protection locked="0"/>
    </xf>
    <xf numFmtId="0" fontId="63" fillId="0" borderId="85" xfId="0" applyFont="1" applyBorder="1"/>
    <xf numFmtId="0" fontId="0" fillId="87" borderId="72" xfId="0" applyFill="1" applyBorder="1" applyAlignment="1" applyProtection="1">
      <alignment horizontal="center"/>
      <protection locked="0"/>
    </xf>
    <xf numFmtId="0" fontId="0" fillId="87" borderId="78" xfId="0" applyFill="1" applyBorder="1" applyAlignment="1" applyProtection="1">
      <alignment horizontal="center"/>
      <protection locked="0"/>
    </xf>
    <xf numFmtId="0" fontId="0" fillId="87" borderId="76" xfId="0" applyFill="1" applyBorder="1" applyAlignment="1" applyProtection="1">
      <alignment horizontal="center"/>
      <protection locked="0"/>
    </xf>
    <xf numFmtId="0" fontId="0" fillId="87" borderId="76" xfId="0" applyFill="1" applyBorder="1" applyProtection="1">
      <protection locked="0"/>
    </xf>
    <xf numFmtId="0" fontId="58" fillId="81" borderId="0" xfId="0" applyFont="1" applyFill="1" applyAlignment="1">
      <alignment horizontal="left" vertical="top" wrapText="1"/>
    </xf>
  </cellXfs>
  <cellStyles count="1413">
    <cellStyle name="20% - Accent1" xfId="19" xr:uid="{00000000-0005-0000-0000-000000000000}"/>
    <cellStyle name="20% - Accent1 2" xfId="44" xr:uid="{00000000-0005-0000-0000-000001000000}"/>
    <cellStyle name="20% - Accent1 2 2" xfId="45" xr:uid="{00000000-0005-0000-0000-000002000000}"/>
    <cellStyle name="20% - Accent1 2 2 2" xfId="875" xr:uid="{00000000-0005-0000-0000-000003000000}"/>
    <cellStyle name="20% - Accent1 2 2 3" xfId="876" xr:uid="{00000000-0005-0000-0000-000004000000}"/>
    <cellStyle name="20% - Accent1 2 2 4" xfId="874" xr:uid="{00000000-0005-0000-0000-000005000000}"/>
    <cellStyle name="20% - Accent1 2 3" xfId="46" xr:uid="{00000000-0005-0000-0000-000006000000}"/>
    <cellStyle name="20% - Accent1 2 3 2" xfId="878" xr:uid="{00000000-0005-0000-0000-000007000000}"/>
    <cellStyle name="20% - Accent1 2 3 3" xfId="879" xr:uid="{00000000-0005-0000-0000-000008000000}"/>
    <cellStyle name="20% - Accent1 2 3 4" xfId="877" xr:uid="{00000000-0005-0000-0000-000009000000}"/>
    <cellStyle name="20% - Accent1 2 4" xfId="880" xr:uid="{00000000-0005-0000-0000-00000A000000}"/>
    <cellStyle name="20% - Accent1 2 5" xfId="881" xr:uid="{00000000-0005-0000-0000-00000B000000}"/>
    <cellStyle name="20% - Accent1 2 6" xfId="873" xr:uid="{00000000-0005-0000-0000-00000C000000}"/>
    <cellStyle name="20% - Accent1 3" xfId="47" xr:uid="{00000000-0005-0000-0000-00000D000000}"/>
    <cellStyle name="20% - Accent1 3 2" xfId="48" xr:uid="{00000000-0005-0000-0000-00000E000000}"/>
    <cellStyle name="20% - Accent1 3 2 2" xfId="884" xr:uid="{00000000-0005-0000-0000-00000F000000}"/>
    <cellStyle name="20% - Accent1 3 2 3" xfId="885" xr:uid="{00000000-0005-0000-0000-000010000000}"/>
    <cellStyle name="20% - Accent1 3 2 4" xfId="883" xr:uid="{00000000-0005-0000-0000-000011000000}"/>
    <cellStyle name="20% - Accent1 3 3" xfId="49" xr:uid="{00000000-0005-0000-0000-000012000000}"/>
    <cellStyle name="20% - Accent1 3 3 2" xfId="887" xr:uid="{00000000-0005-0000-0000-000013000000}"/>
    <cellStyle name="20% - Accent1 3 3 3" xfId="886" xr:uid="{00000000-0005-0000-0000-000014000000}"/>
    <cellStyle name="20% - Accent1 3 4" xfId="888" xr:uid="{00000000-0005-0000-0000-000015000000}"/>
    <cellStyle name="20% - Accent1 3 5" xfId="882" xr:uid="{00000000-0005-0000-0000-000016000000}"/>
    <cellStyle name="20% - Accent1 4" xfId="50" xr:uid="{00000000-0005-0000-0000-000017000000}"/>
    <cellStyle name="20% - Accent1 4 2" xfId="51" xr:uid="{00000000-0005-0000-0000-000018000000}"/>
    <cellStyle name="20% - Accent1 4 3" xfId="52" xr:uid="{00000000-0005-0000-0000-000019000000}"/>
    <cellStyle name="20% - Accent1 5" xfId="858" xr:uid="{00000000-0005-0000-0000-00001A000000}"/>
    <cellStyle name="20% - Accent2" xfId="23" xr:uid="{00000000-0005-0000-0000-00001B000000}"/>
    <cellStyle name="20% - Accent2 2" xfId="53" xr:uid="{00000000-0005-0000-0000-00001C000000}"/>
    <cellStyle name="20% - Accent2 2 2" xfId="54" xr:uid="{00000000-0005-0000-0000-00001D000000}"/>
    <cellStyle name="20% - Accent2 2 2 2" xfId="891" xr:uid="{00000000-0005-0000-0000-00001E000000}"/>
    <cellStyle name="20% - Accent2 2 2 3" xfId="892" xr:uid="{00000000-0005-0000-0000-00001F000000}"/>
    <cellStyle name="20% - Accent2 2 2 4" xfId="890" xr:uid="{00000000-0005-0000-0000-000020000000}"/>
    <cellStyle name="20% - Accent2 2 3" xfId="55" xr:uid="{00000000-0005-0000-0000-000021000000}"/>
    <cellStyle name="20% - Accent2 2 3 2" xfId="894" xr:uid="{00000000-0005-0000-0000-000022000000}"/>
    <cellStyle name="20% - Accent2 2 3 3" xfId="895" xr:uid="{00000000-0005-0000-0000-000023000000}"/>
    <cellStyle name="20% - Accent2 2 3 4" xfId="893" xr:uid="{00000000-0005-0000-0000-000024000000}"/>
    <cellStyle name="20% - Accent2 2 4" xfId="896" xr:uid="{00000000-0005-0000-0000-000025000000}"/>
    <cellStyle name="20% - Accent2 2 5" xfId="897" xr:uid="{00000000-0005-0000-0000-000026000000}"/>
    <cellStyle name="20% - Accent2 2 6" xfId="889" xr:uid="{00000000-0005-0000-0000-000027000000}"/>
    <cellStyle name="20% - Accent2 3" xfId="56" xr:uid="{00000000-0005-0000-0000-000028000000}"/>
    <cellStyle name="20% - Accent2 3 2" xfId="57" xr:uid="{00000000-0005-0000-0000-000029000000}"/>
    <cellStyle name="20% - Accent2 3 2 2" xfId="900" xr:uid="{00000000-0005-0000-0000-00002A000000}"/>
    <cellStyle name="20% - Accent2 3 2 3" xfId="901" xr:uid="{00000000-0005-0000-0000-00002B000000}"/>
    <cellStyle name="20% - Accent2 3 2 4" xfId="899" xr:uid="{00000000-0005-0000-0000-00002C000000}"/>
    <cellStyle name="20% - Accent2 3 3" xfId="58" xr:uid="{00000000-0005-0000-0000-00002D000000}"/>
    <cellStyle name="20% - Accent2 3 3 2" xfId="903" xr:uid="{00000000-0005-0000-0000-00002E000000}"/>
    <cellStyle name="20% - Accent2 3 3 3" xfId="902" xr:uid="{00000000-0005-0000-0000-00002F000000}"/>
    <cellStyle name="20% - Accent2 3 4" xfId="904" xr:uid="{00000000-0005-0000-0000-000030000000}"/>
    <cellStyle name="20% - Accent2 3 5" xfId="898" xr:uid="{00000000-0005-0000-0000-000031000000}"/>
    <cellStyle name="20% - Accent2 4" xfId="59" xr:uid="{00000000-0005-0000-0000-000032000000}"/>
    <cellStyle name="20% - Accent2 4 2" xfId="60" xr:uid="{00000000-0005-0000-0000-000033000000}"/>
    <cellStyle name="20% - Accent2 4 3" xfId="61" xr:uid="{00000000-0005-0000-0000-000034000000}"/>
    <cellStyle name="20% - Accent2 5" xfId="857" xr:uid="{00000000-0005-0000-0000-000035000000}"/>
    <cellStyle name="20% - Accent3" xfId="27" xr:uid="{00000000-0005-0000-0000-000036000000}"/>
    <cellStyle name="20% - Accent3 2" xfId="62" xr:uid="{00000000-0005-0000-0000-000037000000}"/>
    <cellStyle name="20% - Accent3 2 2" xfId="63" xr:uid="{00000000-0005-0000-0000-000038000000}"/>
    <cellStyle name="20% - Accent3 2 2 2" xfId="907" xr:uid="{00000000-0005-0000-0000-000039000000}"/>
    <cellStyle name="20% - Accent3 2 2 3" xfId="908" xr:uid="{00000000-0005-0000-0000-00003A000000}"/>
    <cellStyle name="20% - Accent3 2 2 4" xfId="906" xr:uid="{00000000-0005-0000-0000-00003B000000}"/>
    <cellStyle name="20% - Accent3 2 3" xfId="64" xr:uid="{00000000-0005-0000-0000-00003C000000}"/>
    <cellStyle name="20% - Accent3 2 3 2" xfId="910" xr:uid="{00000000-0005-0000-0000-00003D000000}"/>
    <cellStyle name="20% - Accent3 2 3 3" xfId="911" xr:uid="{00000000-0005-0000-0000-00003E000000}"/>
    <cellStyle name="20% - Accent3 2 3 4" xfId="909" xr:uid="{00000000-0005-0000-0000-00003F000000}"/>
    <cellStyle name="20% - Accent3 2 4" xfId="912" xr:uid="{00000000-0005-0000-0000-000040000000}"/>
    <cellStyle name="20% - Accent3 2 5" xfId="913" xr:uid="{00000000-0005-0000-0000-000041000000}"/>
    <cellStyle name="20% - Accent3 2 6" xfId="905" xr:uid="{00000000-0005-0000-0000-000042000000}"/>
    <cellStyle name="20% - Accent3 3" xfId="65" xr:uid="{00000000-0005-0000-0000-000043000000}"/>
    <cellStyle name="20% - Accent3 3 2" xfId="66" xr:uid="{00000000-0005-0000-0000-000044000000}"/>
    <cellStyle name="20% - Accent3 3 2 2" xfId="916" xr:uid="{00000000-0005-0000-0000-000045000000}"/>
    <cellStyle name="20% - Accent3 3 2 3" xfId="917" xr:uid="{00000000-0005-0000-0000-000046000000}"/>
    <cellStyle name="20% - Accent3 3 2 4" xfId="915" xr:uid="{00000000-0005-0000-0000-000047000000}"/>
    <cellStyle name="20% - Accent3 3 3" xfId="67" xr:uid="{00000000-0005-0000-0000-000048000000}"/>
    <cellStyle name="20% - Accent3 3 3 2" xfId="919" xr:uid="{00000000-0005-0000-0000-000049000000}"/>
    <cellStyle name="20% - Accent3 3 3 3" xfId="918" xr:uid="{00000000-0005-0000-0000-00004A000000}"/>
    <cellStyle name="20% - Accent3 3 4" xfId="920" xr:uid="{00000000-0005-0000-0000-00004B000000}"/>
    <cellStyle name="20% - Accent3 3 5" xfId="914" xr:uid="{00000000-0005-0000-0000-00004C000000}"/>
    <cellStyle name="20% - Accent3 4" xfId="68" xr:uid="{00000000-0005-0000-0000-00004D000000}"/>
    <cellStyle name="20% - Accent3 4 2" xfId="69" xr:uid="{00000000-0005-0000-0000-00004E000000}"/>
    <cellStyle name="20% - Accent3 4 3" xfId="70" xr:uid="{00000000-0005-0000-0000-00004F000000}"/>
    <cellStyle name="20% - Accent3 5" xfId="856" xr:uid="{00000000-0005-0000-0000-000050000000}"/>
    <cellStyle name="20% - Accent4" xfId="31" xr:uid="{00000000-0005-0000-0000-000051000000}"/>
    <cellStyle name="20% - Accent4 2" xfId="71" xr:uid="{00000000-0005-0000-0000-000052000000}"/>
    <cellStyle name="20% - Accent4 2 2" xfId="72" xr:uid="{00000000-0005-0000-0000-000053000000}"/>
    <cellStyle name="20% - Accent4 2 2 2" xfId="923" xr:uid="{00000000-0005-0000-0000-000054000000}"/>
    <cellStyle name="20% - Accent4 2 2 3" xfId="924" xr:uid="{00000000-0005-0000-0000-000055000000}"/>
    <cellStyle name="20% - Accent4 2 2 4" xfId="922" xr:uid="{00000000-0005-0000-0000-000056000000}"/>
    <cellStyle name="20% - Accent4 2 3" xfId="73" xr:uid="{00000000-0005-0000-0000-000057000000}"/>
    <cellStyle name="20% - Accent4 2 3 2" xfId="926" xr:uid="{00000000-0005-0000-0000-000058000000}"/>
    <cellStyle name="20% - Accent4 2 3 3" xfId="927" xr:uid="{00000000-0005-0000-0000-000059000000}"/>
    <cellStyle name="20% - Accent4 2 3 4" xfId="925" xr:uid="{00000000-0005-0000-0000-00005A000000}"/>
    <cellStyle name="20% - Accent4 2 4" xfId="928" xr:uid="{00000000-0005-0000-0000-00005B000000}"/>
    <cellStyle name="20% - Accent4 2 5" xfId="929" xr:uid="{00000000-0005-0000-0000-00005C000000}"/>
    <cellStyle name="20% - Accent4 2 6" xfId="921" xr:uid="{00000000-0005-0000-0000-00005D000000}"/>
    <cellStyle name="20% - Accent4 3" xfId="74" xr:uid="{00000000-0005-0000-0000-00005E000000}"/>
    <cellStyle name="20% - Accent4 3 2" xfId="75" xr:uid="{00000000-0005-0000-0000-00005F000000}"/>
    <cellStyle name="20% - Accent4 3 2 2" xfId="932" xr:uid="{00000000-0005-0000-0000-000060000000}"/>
    <cellStyle name="20% - Accent4 3 2 3" xfId="933" xr:uid="{00000000-0005-0000-0000-000061000000}"/>
    <cellStyle name="20% - Accent4 3 2 4" xfId="931" xr:uid="{00000000-0005-0000-0000-000062000000}"/>
    <cellStyle name="20% - Accent4 3 3" xfId="76" xr:uid="{00000000-0005-0000-0000-000063000000}"/>
    <cellStyle name="20% - Accent4 3 3 2" xfId="935" xr:uid="{00000000-0005-0000-0000-000064000000}"/>
    <cellStyle name="20% - Accent4 3 3 3" xfId="934" xr:uid="{00000000-0005-0000-0000-000065000000}"/>
    <cellStyle name="20% - Accent4 3 4" xfId="936" xr:uid="{00000000-0005-0000-0000-000066000000}"/>
    <cellStyle name="20% - Accent4 3 5" xfId="930" xr:uid="{00000000-0005-0000-0000-000067000000}"/>
    <cellStyle name="20% - Accent4 4" xfId="77" xr:uid="{00000000-0005-0000-0000-000068000000}"/>
    <cellStyle name="20% - Accent4 4 2" xfId="78" xr:uid="{00000000-0005-0000-0000-000069000000}"/>
    <cellStyle name="20% - Accent4 4 3" xfId="79" xr:uid="{00000000-0005-0000-0000-00006A000000}"/>
    <cellStyle name="20% - Accent4 5" xfId="855" xr:uid="{00000000-0005-0000-0000-00006B000000}"/>
    <cellStyle name="20% - Accent5" xfId="35" xr:uid="{00000000-0005-0000-0000-00006C000000}"/>
    <cellStyle name="20% - Accent5 2" xfId="80" xr:uid="{00000000-0005-0000-0000-00006D000000}"/>
    <cellStyle name="20% - Accent5 2 2" xfId="81" xr:uid="{00000000-0005-0000-0000-00006E000000}"/>
    <cellStyle name="20% - Accent5 2 2 2" xfId="939" xr:uid="{00000000-0005-0000-0000-00006F000000}"/>
    <cellStyle name="20% - Accent5 2 2 3" xfId="940" xr:uid="{00000000-0005-0000-0000-000070000000}"/>
    <cellStyle name="20% - Accent5 2 2 4" xfId="938" xr:uid="{00000000-0005-0000-0000-000071000000}"/>
    <cellStyle name="20% - Accent5 2 3" xfId="82" xr:uid="{00000000-0005-0000-0000-000072000000}"/>
    <cellStyle name="20% - Accent5 2 3 2" xfId="942" xr:uid="{00000000-0005-0000-0000-000073000000}"/>
    <cellStyle name="20% - Accent5 2 3 3" xfId="943" xr:uid="{00000000-0005-0000-0000-000074000000}"/>
    <cellStyle name="20% - Accent5 2 3 4" xfId="941" xr:uid="{00000000-0005-0000-0000-000075000000}"/>
    <cellStyle name="20% - Accent5 2 4" xfId="944" xr:uid="{00000000-0005-0000-0000-000076000000}"/>
    <cellStyle name="20% - Accent5 2 5" xfId="945" xr:uid="{00000000-0005-0000-0000-000077000000}"/>
    <cellStyle name="20% - Accent5 2 6" xfId="937" xr:uid="{00000000-0005-0000-0000-000078000000}"/>
    <cellStyle name="20% - Accent5 3" xfId="83" xr:uid="{00000000-0005-0000-0000-000079000000}"/>
    <cellStyle name="20% - Accent5 3 2" xfId="84" xr:uid="{00000000-0005-0000-0000-00007A000000}"/>
    <cellStyle name="20% - Accent5 3 2 2" xfId="948" xr:uid="{00000000-0005-0000-0000-00007B000000}"/>
    <cellStyle name="20% - Accent5 3 2 3" xfId="949" xr:uid="{00000000-0005-0000-0000-00007C000000}"/>
    <cellStyle name="20% - Accent5 3 2 4" xfId="947" xr:uid="{00000000-0005-0000-0000-00007D000000}"/>
    <cellStyle name="20% - Accent5 3 3" xfId="85" xr:uid="{00000000-0005-0000-0000-00007E000000}"/>
    <cellStyle name="20% - Accent5 3 3 2" xfId="951" xr:uid="{00000000-0005-0000-0000-00007F000000}"/>
    <cellStyle name="20% - Accent5 3 3 3" xfId="950" xr:uid="{00000000-0005-0000-0000-000080000000}"/>
    <cellStyle name="20% - Accent5 3 4" xfId="952" xr:uid="{00000000-0005-0000-0000-000081000000}"/>
    <cellStyle name="20% - Accent5 3 5" xfId="946" xr:uid="{00000000-0005-0000-0000-000082000000}"/>
    <cellStyle name="20% - Accent5 4" xfId="86" xr:uid="{00000000-0005-0000-0000-000083000000}"/>
    <cellStyle name="20% - Accent5 4 2" xfId="87" xr:uid="{00000000-0005-0000-0000-000084000000}"/>
    <cellStyle name="20% - Accent5 4 3" xfId="88" xr:uid="{00000000-0005-0000-0000-000085000000}"/>
    <cellStyle name="20% - Accent6" xfId="39" xr:uid="{00000000-0005-0000-0000-000086000000}"/>
    <cellStyle name="20% - Accent6 2" xfId="89" xr:uid="{00000000-0005-0000-0000-000087000000}"/>
    <cellStyle name="20% - Accent6 2 2" xfId="90" xr:uid="{00000000-0005-0000-0000-000088000000}"/>
    <cellStyle name="20% - Accent6 2 2 2" xfId="955" xr:uid="{00000000-0005-0000-0000-000089000000}"/>
    <cellStyle name="20% - Accent6 2 2 3" xfId="956" xr:uid="{00000000-0005-0000-0000-00008A000000}"/>
    <cellStyle name="20% - Accent6 2 2 4" xfId="954" xr:uid="{00000000-0005-0000-0000-00008B000000}"/>
    <cellStyle name="20% - Accent6 2 3" xfId="91" xr:uid="{00000000-0005-0000-0000-00008C000000}"/>
    <cellStyle name="20% - Accent6 2 3 2" xfId="958" xr:uid="{00000000-0005-0000-0000-00008D000000}"/>
    <cellStyle name="20% - Accent6 2 3 3" xfId="959" xr:uid="{00000000-0005-0000-0000-00008E000000}"/>
    <cellStyle name="20% - Accent6 2 3 4" xfId="957" xr:uid="{00000000-0005-0000-0000-00008F000000}"/>
    <cellStyle name="20% - Accent6 2 4" xfId="960" xr:uid="{00000000-0005-0000-0000-000090000000}"/>
    <cellStyle name="20% - Accent6 2 5" xfId="961" xr:uid="{00000000-0005-0000-0000-000091000000}"/>
    <cellStyle name="20% - Accent6 2 6" xfId="953" xr:uid="{00000000-0005-0000-0000-000092000000}"/>
    <cellStyle name="20% - Accent6 3" xfId="92" xr:uid="{00000000-0005-0000-0000-000093000000}"/>
    <cellStyle name="20% - Accent6 3 2" xfId="93" xr:uid="{00000000-0005-0000-0000-000094000000}"/>
    <cellStyle name="20% - Accent6 3 2 2" xfId="964" xr:uid="{00000000-0005-0000-0000-000095000000}"/>
    <cellStyle name="20% - Accent6 3 2 3" xfId="965" xr:uid="{00000000-0005-0000-0000-000096000000}"/>
    <cellStyle name="20% - Accent6 3 2 4" xfId="963" xr:uid="{00000000-0005-0000-0000-000097000000}"/>
    <cellStyle name="20% - Accent6 3 3" xfId="94" xr:uid="{00000000-0005-0000-0000-000098000000}"/>
    <cellStyle name="20% - Accent6 3 3 2" xfId="967" xr:uid="{00000000-0005-0000-0000-000099000000}"/>
    <cellStyle name="20% - Accent6 3 3 3" xfId="966" xr:uid="{00000000-0005-0000-0000-00009A000000}"/>
    <cellStyle name="20% - Accent6 3 4" xfId="968" xr:uid="{00000000-0005-0000-0000-00009B000000}"/>
    <cellStyle name="20% - Accent6 3 5" xfId="962" xr:uid="{00000000-0005-0000-0000-00009C000000}"/>
    <cellStyle name="20% - Accent6 4" xfId="95" xr:uid="{00000000-0005-0000-0000-00009D000000}"/>
    <cellStyle name="20% - Accent6 4 2" xfId="96" xr:uid="{00000000-0005-0000-0000-00009E000000}"/>
    <cellStyle name="20% - Accent6 4 3" xfId="97" xr:uid="{00000000-0005-0000-0000-00009F000000}"/>
    <cellStyle name="40% - Accent1" xfId="20" xr:uid="{00000000-0005-0000-0000-0000A0000000}"/>
    <cellStyle name="40% - Accent1 2" xfId="98" xr:uid="{00000000-0005-0000-0000-0000A1000000}"/>
    <cellStyle name="40% - Accent1 2 2" xfId="99" xr:uid="{00000000-0005-0000-0000-0000A2000000}"/>
    <cellStyle name="40% - Accent1 2 2 2" xfId="971" xr:uid="{00000000-0005-0000-0000-0000A3000000}"/>
    <cellStyle name="40% - Accent1 2 2 3" xfId="972" xr:uid="{00000000-0005-0000-0000-0000A4000000}"/>
    <cellStyle name="40% - Accent1 2 2 4" xfId="970" xr:uid="{00000000-0005-0000-0000-0000A5000000}"/>
    <cellStyle name="40% - Accent1 2 3" xfId="100" xr:uid="{00000000-0005-0000-0000-0000A6000000}"/>
    <cellStyle name="40% - Accent1 2 3 2" xfId="974" xr:uid="{00000000-0005-0000-0000-0000A7000000}"/>
    <cellStyle name="40% - Accent1 2 3 3" xfId="975" xr:uid="{00000000-0005-0000-0000-0000A8000000}"/>
    <cellStyle name="40% - Accent1 2 3 4" xfId="973" xr:uid="{00000000-0005-0000-0000-0000A9000000}"/>
    <cellStyle name="40% - Accent1 2 4" xfId="976" xr:uid="{00000000-0005-0000-0000-0000AA000000}"/>
    <cellStyle name="40% - Accent1 2 5" xfId="977" xr:uid="{00000000-0005-0000-0000-0000AB000000}"/>
    <cellStyle name="40% - Accent1 2 6" xfId="969" xr:uid="{00000000-0005-0000-0000-0000AC000000}"/>
    <cellStyle name="40% - Accent1 3" xfId="101" xr:uid="{00000000-0005-0000-0000-0000AD000000}"/>
    <cellStyle name="40% - Accent1 3 2" xfId="102" xr:uid="{00000000-0005-0000-0000-0000AE000000}"/>
    <cellStyle name="40% - Accent1 3 2 2" xfId="980" xr:uid="{00000000-0005-0000-0000-0000AF000000}"/>
    <cellStyle name="40% - Accent1 3 2 3" xfId="981" xr:uid="{00000000-0005-0000-0000-0000B0000000}"/>
    <cellStyle name="40% - Accent1 3 2 4" xfId="979" xr:uid="{00000000-0005-0000-0000-0000B1000000}"/>
    <cellStyle name="40% - Accent1 3 3" xfId="103" xr:uid="{00000000-0005-0000-0000-0000B2000000}"/>
    <cellStyle name="40% - Accent1 3 3 2" xfId="983" xr:uid="{00000000-0005-0000-0000-0000B3000000}"/>
    <cellStyle name="40% - Accent1 3 3 3" xfId="982" xr:uid="{00000000-0005-0000-0000-0000B4000000}"/>
    <cellStyle name="40% - Accent1 3 4" xfId="984" xr:uid="{00000000-0005-0000-0000-0000B5000000}"/>
    <cellStyle name="40% - Accent1 3 5" xfId="978" xr:uid="{00000000-0005-0000-0000-0000B6000000}"/>
    <cellStyle name="40% - Accent1 4" xfId="104" xr:uid="{00000000-0005-0000-0000-0000B7000000}"/>
    <cellStyle name="40% - Accent1 4 2" xfId="105" xr:uid="{00000000-0005-0000-0000-0000B8000000}"/>
    <cellStyle name="40% - Accent1 4 3" xfId="106" xr:uid="{00000000-0005-0000-0000-0000B9000000}"/>
    <cellStyle name="40% - Accent2" xfId="24" xr:uid="{00000000-0005-0000-0000-0000BA000000}"/>
    <cellStyle name="40% - Accent2 2" xfId="107" xr:uid="{00000000-0005-0000-0000-0000BB000000}"/>
    <cellStyle name="40% - Accent2 2 2" xfId="108" xr:uid="{00000000-0005-0000-0000-0000BC000000}"/>
    <cellStyle name="40% - Accent2 2 2 2" xfId="987" xr:uid="{00000000-0005-0000-0000-0000BD000000}"/>
    <cellStyle name="40% - Accent2 2 2 3" xfId="988" xr:uid="{00000000-0005-0000-0000-0000BE000000}"/>
    <cellStyle name="40% - Accent2 2 2 4" xfId="986" xr:uid="{00000000-0005-0000-0000-0000BF000000}"/>
    <cellStyle name="40% - Accent2 2 3" xfId="109" xr:uid="{00000000-0005-0000-0000-0000C0000000}"/>
    <cellStyle name="40% - Accent2 2 3 2" xfId="990" xr:uid="{00000000-0005-0000-0000-0000C1000000}"/>
    <cellStyle name="40% - Accent2 2 3 3" xfId="991" xr:uid="{00000000-0005-0000-0000-0000C2000000}"/>
    <cellStyle name="40% - Accent2 2 3 4" xfId="989" xr:uid="{00000000-0005-0000-0000-0000C3000000}"/>
    <cellStyle name="40% - Accent2 2 4" xfId="992" xr:uid="{00000000-0005-0000-0000-0000C4000000}"/>
    <cellStyle name="40% - Accent2 2 5" xfId="993" xr:uid="{00000000-0005-0000-0000-0000C5000000}"/>
    <cellStyle name="40% - Accent2 2 6" xfId="985" xr:uid="{00000000-0005-0000-0000-0000C6000000}"/>
    <cellStyle name="40% - Accent2 3" xfId="110" xr:uid="{00000000-0005-0000-0000-0000C7000000}"/>
    <cellStyle name="40% - Accent2 3 2" xfId="111" xr:uid="{00000000-0005-0000-0000-0000C8000000}"/>
    <cellStyle name="40% - Accent2 3 2 2" xfId="996" xr:uid="{00000000-0005-0000-0000-0000C9000000}"/>
    <cellStyle name="40% - Accent2 3 2 3" xfId="997" xr:uid="{00000000-0005-0000-0000-0000CA000000}"/>
    <cellStyle name="40% - Accent2 3 2 4" xfId="995" xr:uid="{00000000-0005-0000-0000-0000CB000000}"/>
    <cellStyle name="40% - Accent2 3 3" xfId="112" xr:uid="{00000000-0005-0000-0000-0000CC000000}"/>
    <cellStyle name="40% - Accent2 3 3 2" xfId="999" xr:uid="{00000000-0005-0000-0000-0000CD000000}"/>
    <cellStyle name="40% - Accent2 3 3 3" xfId="998" xr:uid="{00000000-0005-0000-0000-0000CE000000}"/>
    <cellStyle name="40% - Accent2 3 4" xfId="1000" xr:uid="{00000000-0005-0000-0000-0000CF000000}"/>
    <cellStyle name="40% - Accent2 3 5" xfId="994" xr:uid="{00000000-0005-0000-0000-0000D0000000}"/>
    <cellStyle name="40% - Accent2 4" xfId="113" xr:uid="{00000000-0005-0000-0000-0000D1000000}"/>
    <cellStyle name="40% - Accent2 4 2" xfId="114" xr:uid="{00000000-0005-0000-0000-0000D2000000}"/>
    <cellStyle name="40% - Accent2 4 3" xfId="115" xr:uid="{00000000-0005-0000-0000-0000D3000000}"/>
    <cellStyle name="40% - Accent3" xfId="28" xr:uid="{00000000-0005-0000-0000-0000D4000000}"/>
    <cellStyle name="40% - Accent3 2" xfId="116" xr:uid="{00000000-0005-0000-0000-0000D5000000}"/>
    <cellStyle name="40% - Accent3 2 2" xfId="117" xr:uid="{00000000-0005-0000-0000-0000D6000000}"/>
    <cellStyle name="40% - Accent3 2 2 2" xfId="1003" xr:uid="{00000000-0005-0000-0000-0000D7000000}"/>
    <cellStyle name="40% - Accent3 2 2 3" xfId="1004" xr:uid="{00000000-0005-0000-0000-0000D8000000}"/>
    <cellStyle name="40% - Accent3 2 2 4" xfId="1002" xr:uid="{00000000-0005-0000-0000-0000D9000000}"/>
    <cellStyle name="40% - Accent3 2 3" xfId="118" xr:uid="{00000000-0005-0000-0000-0000DA000000}"/>
    <cellStyle name="40% - Accent3 2 3 2" xfId="1006" xr:uid="{00000000-0005-0000-0000-0000DB000000}"/>
    <cellStyle name="40% - Accent3 2 3 3" xfId="1007" xr:uid="{00000000-0005-0000-0000-0000DC000000}"/>
    <cellStyle name="40% - Accent3 2 3 4" xfId="1005" xr:uid="{00000000-0005-0000-0000-0000DD000000}"/>
    <cellStyle name="40% - Accent3 2 4" xfId="1008" xr:uid="{00000000-0005-0000-0000-0000DE000000}"/>
    <cellStyle name="40% - Accent3 2 5" xfId="1009" xr:uid="{00000000-0005-0000-0000-0000DF000000}"/>
    <cellStyle name="40% - Accent3 2 6" xfId="1001" xr:uid="{00000000-0005-0000-0000-0000E0000000}"/>
    <cellStyle name="40% - Accent3 3" xfId="119" xr:uid="{00000000-0005-0000-0000-0000E1000000}"/>
    <cellStyle name="40% - Accent3 3 2" xfId="120" xr:uid="{00000000-0005-0000-0000-0000E2000000}"/>
    <cellStyle name="40% - Accent3 3 2 2" xfId="1012" xr:uid="{00000000-0005-0000-0000-0000E3000000}"/>
    <cellStyle name="40% - Accent3 3 2 3" xfId="1013" xr:uid="{00000000-0005-0000-0000-0000E4000000}"/>
    <cellStyle name="40% - Accent3 3 2 4" xfId="1011" xr:uid="{00000000-0005-0000-0000-0000E5000000}"/>
    <cellStyle name="40% - Accent3 3 3" xfId="121" xr:uid="{00000000-0005-0000-0000-0000E6000000}"/>
    <cellStyle name="40% - Accent3 3 3 2" xfId="1015" xr:uid="{00000000-0005-0000-0000-0000E7000000}"/>
    <cellStyle name="40% - Accent3 3 3 3" xfId="1014" xr:uid="{00000000-0005-0000-0000-0000E8000000}"/>
    <cellStyle name="40% - Accent3 3 4" xfId="1016" xr:uid="{00000000-0005-0000-0000-0000E9000000}"/>
    <cellStyle name="40% - Accent3 3 5" xfId="1010" xr:uid="{00000000-0005-0000-0000-0000EA000000}"/>
    <cellStyle name="40% - Accent3 4" xfId="122" xr:uid="{00000000-0005-0000-0000-0000EB000000}"/>
    <cellStyle name="40% - Accent3 4 2" xfId="123" xr:uid="{00000000-0005-0000-0000-0000EC000000}"/>
    <cellStyle name="40% - Accent3 4 3" xfId="124" xr:uid="{00000000-0005-0000-0000-0000ED000000}"/>
    <cellStyle name="40% - Accent3 5" xfId="854" xr:uid="{00000000-0005-0000-0000-0000EE000000}"/>
    <cellStyle name="40% - Accent4" xfId="32" xr:uid="{00000000-0005-0000-0000-0000EF000000}"/>
    <cellStyle name="40% - Accent4 2" xfId="125" xr:uid="{00000000-0005-0000-0000-0000F0000000}"/>
    <cellStyle name="40% - Accent4 2 2" xfId="126" xr:uid="{00000000-0005-0000-0000-0000F1000000}"/>
    <cellStyle name="40% - Accent4 2 2 2" xfId="1019" xr:uid="{00000000-0005-0000-0000-0000F2000000}"/>
    <cellStyle name="40% - Accent4 2 2 3" xfId="1020" xr:uid="{00000000-0005-0000-0000-0000F3000000}"/>
    <cellStyle name="40% - Accent4 2 2 4" xfId="1018" xr:uid="{00000000-0005-0000-0000-0000F4000000}"/>
    <cellStyle name="40% - Accent4 2 3" xfId="127" xr:uid="{00000000-0005-0000-0000-0000F5000000}"/>
    <cellStyle name="40% - Accent4 2 3 2" xfId="1022" xr:uid="{00000000-0005-0000-0000-0000F6000000}"/>
    <cellStyle name="40% - Accent4 2 3 3" xfId="1023" xr:uid="{00000000-0005-0000-0000-0000F7000000}"/>
    <cellStyle name="40% - Accent4 2 3 4" xfId="1021" xr:uid="{00000000-0005-0000-0000-0000F8000000}"/>
    <cellStyle name="40% - Accent4 2 4" xfId="1024" xr:uid="{00000000-0005-0000-0000-0000F9000000}"/>
    <cellStyle name="40% - Accent4 2 5" xfId="1025" xr:uid="{00000000-0005-0000-0000-0000FA000000}"/>
    <cellStyle name="40% - Accent4 2 6" xfId="1017" xr:uid="{00000000-0005-0000-0000-0000FB000000}"/>
    <cellStyle name="40% - Accent4 3" xfId="128" xr:uid="{00000000-0005-0000-0000-0000FC000000}"/>
    <cellStyle name="40% - Accent4 3 2" xfId="129" xr:uid="{00000000-0005-0000-0000-0000FD000000}"/>
    <cellStyle name="40% - Accent4 3 2 2" xfId="1028" xr:uid="{00000000-0005-0000-0000-0000FE000000}"/>
    <cellStyle name="40% - Accent4 3 2 3" xfId="1029" xr:uid="{00000000-0005-0000-0000-0000FF000000}"/>
    <cellStyle name="40% - Accent4 3 2 4" xfId="1027" xr:uid="{00000000-0005-0000-0000-000000010000}"/>
    <cellStyle name="40% - Accent4 3 3" xfId="130" xr:uid="{00000000-0005-0000-0000-000001010000}"/>
    <cellStyle name="40% - Accent4 3 3 2" xfId="1031" xr:uid="{00000000-0005-0000-0000-000002010000}"/>
    <cellStyle name="40% - Accent4 3 3 3" xfId="1030" xr:uid="{00000000-0005-0000-0000-000003010000}"/>
    <cellStyle name="40% - Accent4 3 4" xfId="1032" xr:uid="{00000000-0005-0000-0000-000004010000}"/>
    <cellStyle name="40% - Accent4 3 5" xfId="1026" xr:uid="{00000000-0005-0000-0000-000005010000}"/>
    <cellStyle name="40% - Accent4 4" xfId="131" xr:uid="{00000000-0005-0000-0000-000006010000}"/>
    <cellStyle name="40% - Accent4 4 2" xfId="132" xr:uid="{00000000-0005-0000-0000-000007010000}"/>
    <cellStyle name="40% - Accent4 4 3" xfId="133" xr:uid="{00000000-0005-0000-0000-000008010000}"/>
    <cellStyle name="40% - Accent5" xfId="36" xr:uid="{00000000-0005-0000-0000-000009010000}"/>
    <cellStyle name="40% - Accent5 2" xfId="134" xr:uid="{00000000-0005-0000-0000-00000A010000}"/>
    <cellStyle name="40% - Accent5 2 2" xfId="135" xr:uid="{00000000-0005-0000-0000-00000B010000}"/>
    <cellStyle name="40% - Accent5 2 2 2" xfId="1035" xr:uid="{00000000-0005-0000-0000-00000C010000}"/>
    <cellStyle name="40% - Accent5 2 2 3" xfId="1036" xr:uid="{00000000-0005-0000-0000-00000D010000}"/>
    <cellStyle name="40% - Accent5 2 2 4" xfId="1034" xr:uid="{00000000-0005-0000-0000-00000E010000}"/>
    <cellStyle name="40% - Accent5 2 3" xfId="136" xr:uid="{00000000-0005-0000-0000-00000F010000}"/>
    <cellStyle name="40% - Accent5 2 3 2" xfId="1038" xr:uid="{00000000-0005-0000-0000-000010010000}"/>
    <cellStyle name="40% - Accent5 2 3 3" xfId="1039" xr:uid="{00000000-0005-0000-0000-000011010000}"/>
    <cellStyle name="40% - Accent5 2 3 4" xfId="1037" xr:uid="{00000000-0005-0000-0000-000012010000}"/>
    <cellStyle name="40% - Accent5 2 4" xfId="1040" xr:uid="{00000000-0005-0000-0000-000013010000}"/>
    <cellStyle name="40% - Accent5 2 5" xfId="1041" xr:uid="{00000000-0005-0000-0000-000014010000}"/>
    <cellStyle name="40% - Accent5 2 6" xfId="1033" xr:uid="{00000000-0005-0000-0000-000015010000}"/>
    <cellStyle name="40% - Accent5 3" xfId="137" xr:uid="{00000000-0005-0000-0000-000016010000}"/>
    <cellStyle name="40% - Accent5 3 2" xfId="138" xr:uid="{00000000-0005-0000-0000-000017010000}"/>
    <cellStyle name="40% - Accent5 3 2 2" xfId="1044" xr:uid="{00000000-0005-0000-0000-000018010000}"/>
    <cellStyle name="40% - Accent5 3 2 3" xfId="1045" xr:uid="{00000000-0005-0000-0000-000019010000}"/>
    <cellStyle name="40% - Accent5 3 2 4" xfId="1043" xr:uid="{00000000-0005-0000-0000-00001A010000}"/>
    <cellStyle name="40% - Accent5 3 3" xfId="139" xr:uid="{00000000-0005-0000-0000-00001B010000}"/>
    <cellStyle name="40% - Accent5 3 3 2" xfId="1047" xr:uid="{00000000-0005-0000-0000-00001C010000}"/>
    <cellStyle name="40% - Accent5 3 3 3" xfId="1046" xr:uid="{00000000-0005-0000-0000-00001D010000}"/>
    <cellStyle name="40% - Accent5 3 4" xfId="1048" xr:uid="{00000000-0005-0000-0000-00001E010000}"/>
    <cellStyle name="40% - Accent5 3 5" xfId="1042" xr:uid="{00000000-0005-0000-0000-00001F010000}"/>
    <cellStyle name="40% - Accent5 4" xfId="140" xr:uid="{00000000-0005-0000-0000-000020010000}"/>
    <cellStyle name="40% - Accent5 4 2" xfId="141" xr:uid="{00000000-0005-0000-0000-000021010000}"/>
    <cellStyle name="40% - Accent5 4 3" xfId="142" xr:uid="{00000000-0005-0000-0000-000022010000}"/>
    <cellStyle name="40% - Accent6" xfId="40" xr:uid="{00000000-0005-0000-0000-000023010000}"/>
    <cellStyle name="40% - Accent6 2" xfId="143" xr:uid="{00000000-0005-0000-0000-000024010000}"/>
    <cellStyle name="40% - Accent6 2 2" xfId="144" xr:uid="{00000000-0005-0000-0000-000025010000}"/>
    <cellStyle name="40% - Accent6 2 2 2" xfId="1051" xr:uid="{00000000-0005-0000-0000-000026010000}"/>
    <cellStyle name="40% - Accent6 2 2 3" xfId="1052" xr:uid="{00000000-0005-0000-0000-000027010000}"/>
    <cellStyle name="40% - Accent6 2 2 4" xfId="1050" xr:uid="{00000000-0005-0000-0000-000028010000}"/>
    <cellStyle name="40% - Accent6 2 3" xfId="145" xr:uid="{00000000-0005-0000-0000-000029010000}"/>
    <cellStyle name="40% - Accent6 2 3 2" xfId="1054" xr:uid="{00000000-0005-0000-0000-00002A010000}"/>
    <cellStyle name="40% - Accent6 2 3 3" xfId="1055" xr:uid="{00000000-0005-0000-0000-00002B010000}"/>
    <cellStyle name="40% - Accent6 2 3 4" xfId="1053" xr:uid="{00000000-0005-0000-0000-00002C010000}"/>
    <cellStyle name="40% - Accent6 2 4" xfId="1056" xr:uid="{00000000-0005-0000-0000-00002D010000}"/>
    <cellStyle name="40% - Accent6 2 5" xfId="1057" xr:uid="{00000000-0005-0000-0000-00002E010000}"/>
    <cellStyle name="40% - Accent6 2 6" xfId="1049" xr:uid="{00000000-0005-0000-0000-00002F010000}"/>
    <cellStyle name="40% - Accent6 3" xfId="146" xr:uid="{00000000-0005-0000-0000-000030010000}"/>
    <cellStyle name="40% - Accent6 3 2" xfId="147" xr:uid="{00000000-0005-0000-0000-000031010000}"/>
    <cellStyle name="40% - Accent6 3 2 2" xfId="1060" xr:uid="{00000000-0005-0000-0000-000032010000}"/>
    <cellStyle name="40% - Accent6 3 2 3" xfId="1061" xr:uid="{00000000-0005-0000-0000-000033010000}"/>
    <cellStyle name="40% - Accent6 3 2 4" xfId="1059" xr:uid="{00000000-0005-0000-0000-000034010000}"/>
    <cellStyle name="40% - Accent6 3 3" xfId="148" xr:uid="{00000000-0005-0000-0000-000035010000}"/>
    <cellStyle name="40% - Accent6 3 3 2" xfId="1063" xr:uid="{00000000-0005-0000-0000-000036010000}"/>
    <cellStyle name="40% - Accent6 3 3 3" xfId="1062" xr:uid="{00000000-0005-0000-0000-000037010000}"/>
    <cellStyle name="40% - Accent6 3 4" xfId="1064" xr:uid="{00000000-0005-0000-0000-000038010000}"/>
    <cellStyle name="40% - Accent6 3 5" xfId="1058" xr:uid="{00000000-0005-0000-0000-000039010000}"/>
    <cellStyle name="40% - Accent6 4" xfId="149" xr:uid="{00000000-0005-0000-0000-00003A010000}"/>
    <cellStyle name="40% - Accent6 4 2" xfId="150" xr:uid="{00000000-0005-0000-0000-00003B010000}"/>
    <cellStyle name="40% - Accent6 4 3" xfId="151" xr:uid="{00000000-0005-0000-0000-00003C010000}"/>
    <cellStyle name="60% - Accent1" xfId="21" xr:uid="{00000000-0005-0000-0000-00003D010000}"/>
    <cellStyle name="60% - Accent1 2" xfId="152" xr:uid="{00000000-0005-0000-0000-00003E010000}"/>
    <cellStyle name="60% - Accent1 2 2" xfId="1066" xr:uid="{00000000-0005-0000-0000-00003F010000}"/>
    <cellStyle name="60% - Accent1 2 3" xfId="1067" xr:uid="{00000000-0005-0000-0000-000040010000}"/>
    <cellStyle name="60% - Accent1 2 4" xfId="1068" xr:uid="{00000000-0005-0000-0000-000041010000}"/>
    <cellStyle name="60% - Accent1 2 5" xfId="1065" xr:uid="{00000000-0005-0000-0000-000042010000}"/>
    <cellStyle name="60% - Accent1 3" xfId="153" xr:uid="{00000000-0005-0000-0000-000043010000}"/>
    <cellStyle name="60% - Accent1 3 2" xfId="1070" xr:uid="{00000000-0005-0000-0000-000044010000}"/>
    <cellStyle name="60% - Accent1 3 3" xfId="1071" xr:uid="{00000000-0005-0000-0000-000045010000}"/>
    <cellStyle name="60% - Accent1 3 4" xfId="1069" xr:uid="{00000000-0005-0000-0000-000046010000}"/>
    <cellStyle name="60% - Accent1 4" xfId="154" xr:uid="{00000000-0005-0000-0000-000047010000}"/>
    <cellStyle name="60% - Accent2" xfId="25" xr:uid="{00000000-0005-0000-0000-000048010000}"/>
    <cellStyle name="60% - Accent2 2" xfId="155" xr:uid="{00000000-0005-0000-0000-000049010000}"/>
    <cellStyle name="60% - Accent2 2 2" xfId="1073" xr:uid="{00000000-0005-0000-0000-00004A010000}"/>
    <cellStyle name="60% - Accent2 2 3" xfId="1074" xr:uid="{00000000-0005-0000-0000-00004B010000}"/>
    <cellStyle name="60% - Accent2 2 4" xfId="1075" xr:uid="{00000000-0005-0000-0000-00004C010000}"/>
    <cellStyle name="60% - Accent2 2 5" xfId="1072" xr:uid="{00000000-0005-0000-0000-00004D010000}"/>
    <cellStyle name="60% - Accent2 3" xfId="156" xr:uid="{00000000-0005-0000-0000-00004E010000}"/>
    <cellStyle name="60% - Accent2 3 2" xfId="1077" xr:uid="{00000000-0005-0000-0000-00004F010000}"/>
    <cellStyle name="60% - Accent2 3 3" xfId="1078" xr:uid="{00000000-0005-0000-0000-000050010000}"/>
    <cellStyle name="60% - Accent2 3 4" xfId="1076" xr:uid="{00000000-0005-0000-0000-000051010000}"/>
    <cellStyle name="60% - Accent2 4" xfId="157" xr:uid="{00000000-0005-0000-0000-000052010000}"/>
    <cellStyle name="60% - Accent3" xfId="29" xr:uid="{00000000-0005-0000-0000-000053010000}"/>
    <cellStyle name="60% - Accent3 2" xfId="158" xr:uid="{00000000-0005-0000-0000-000054010000}"/>
    <cellStyle name="60% - Accent3 2 2" xfId="1080" xr:uid="{00000000-0005-0000-0000-000055010000}"/>
    <cellStyle name="60% - Accent3 2 3" xfId="1081" xr:uid="{00000000-0005-0000-0000-000056010000}"/>
    <cellStyle name="60% - Accent3 2 4" xfId="1082" xr:uid="{00000000-0005-0000-0000-000057010000}"/>
    <cellStyle name="60% - Accent3 2 5" xfId="1079" xr:uid="{00000000-0005-0000-0000-000058010000}"/>
    <cellStyle name="60% - Accent3 3" xfId="159" xr:uid="{00000000-0005-0000-0000-000059010000}"/>
    <cellStyle name="60% - Accent3 3 2" xfId="1084" xr:uid="{00000000-0005-0000-0000-00005A010000}"/>
    <cellStyle name="60% - Accent3 3 3" xfId="1085" xr:uid="{00000000-0005-0000-0000-00005B010000}"/>
    <cellStyle name="60% - Accent3 3 4" xfId="1083" xr:uid="{00000000-0005-0000-0000-00005C010000}"/>
    <cellStyle name="60% - Accent3 4" xfId="160" xr:uid="{00000000-0005-0000-0000-00005D010000}"/>
    <cellStyle name="60% - Accent3 5" xfId="853" xr:uid="{00000000-0005-0000-0000-00005E010000}"/>
    <cellStyle name="60% - Accent4" xfId="33" xr:uid="{00000000-0005-0000-0000-00005F010000}"/>
    <cellStyle name="60% - Accent4 2" xfId="161" xr:uid="{00000000-0005-0000-0000-000060010000}"/>
    <cellStyle name="60% - Accent4 2 2" xfId="1087" xr:uid="{00000000-0005-0000-0000-000061010000}"/>
    <cellStyle name="60% - Accent4 2 3" xfId="1088" xr:uid="{00000000-0005-0000-0000-000062010000}"/>
    <cellStyle name="60% - Accent4 2 4" xfId="1089" xr:uid="{00000000-0005-0000-0000-000063010000}"/>
    <cellStyle name="60% - Accent4 2 5" xfId="1086" xr:uid="{00000000-0005-0000-0000-000064010000}"/>
    <cellStyle name="60% - Accent4 3" xfId="162" xr:uid="{00000000-0005-0000-0000-000065010000}"/>
    <cellStyle name="60% - Accent4 3 2" xfId="1091" xr:uid="{00000000-0005-0000-0000-000066010000}"/>
    <cellStyle name="60% - Accent4 3 3" xfId="1092" xr:uid="{00000000-0005-0000-0000-000067010000}"/>
    <cellStyle name="60% - Accent4 3 4" xfId="1090" xr:uid="{00000000-0005-0000-0000-000068010000}"/>
    <cellStyle name="60% - Accent4 4" xfId="163" xr:uid="{00000000-0005-0000-0000-000069010000}"/>
    <cellStyle name="60% - Accent4 5" xfId="852" xr:uid="{00000000-0005-0000-0000-00006A010000}"/>
    <cellStyle name="60% - Accent5" xfId="37" xr:uid="{00000000-0005-0000-0000-00006B010000}"/>
    <cellStyle name="60% - Accent5 2" xfId="164" xr:uid="{00000000-0005-0000-0000-00006C010000}"/>
    <cellStyle name="60% - Accent5 2 2" xfId="1094" xr:uid="{00000000-0005-0000-0000-00006D010000}"/>
    <cellStyle name="60% - Accent5 2 3" xfId="1095" xr:uid="{00000000-0005-0000-0000-00006E010000}"/>
    <cellStyle name="60% - Accent5 2 4" xfId="1096" xr:uid="{00000000-0005-0000-0000-00006F010000}"/>
    <cellStyle name="60% - Accent5 2 5" xfId="1093" xr:uid="{00000000-0005-0000-0000-000070010000}"/>
    <cellStyle name="60% - Accent5 3" xfId="165" xr:uid="{00000000-0005-0000-0000-000071010000}"/>
    <cellStyle name="60% - Accent5 3 2" xfId="1098" xr:uid="{00000000-0005-0000-0000-000072010000}"/>
    <cellStyle name="60% - Accent5 3 3" xfId="1099" xr:uid="{00000000-0005-0000-0000-000073010000}"/>
    <cellStyle name="60% - Accent5 3 4" xfId="1097" xr:uid="{00000000-0005-0000-0000-000074010000}"/>
    <cellStyle name="60% - Accent5 4" xfId="166" xr:uid="{00000000-0005-0000-0000-000075010000}"/>
    <cellStyle name="60% - Accent6" xfId="41" xr:uid="{00000000-0005-0000-0000-000076010000}"/>
    <cellStyle name="60% - Accent6 2" xfId="167" xr:uid="{00000000-0005-0000-0000-000077010000}"/>
    <cellStyle name="60% - Accent6 2 2" xfId="1101" xr:uid="{00000000-0005-0000-0000-000078010000}"/>
    <cellStyle name="60% - Accent6 2 3" xfId="1102" xr:uid="{00000000-0005-0000-0000-000079010000}"/>
    <cellStyle name="60% - Accent6 2 4" xfId="1103" xr:uid="{00000000-0005-0000-0000-00007A010000}"/>
    <cellStyle name="60% - Accent6 2 5" xfId="1100" xr:uid="{00000000-0005-0000-0000-00007B010000}"/>
    <cellStyle name="60% - Accent6 3" xfId="168" xr:uid="{00000000-0005-0000-0000-00007C010000}"/>
    <cellStyle name="60% - Accent6 3 2" xfId="1105" xr:uid="{00000000-0005-0000-0000-00007D010000}"/>
    <cellStyle name="60% - Accent6 3 3" xfId="1106" xr:uid="{00000000-0005-0000-0000-00007E010000}"/>
    <cellStyle name="60% - Accent6 3 4" xfId="1104" xr:uid="{00000000-0005-0000-0000-00007F010000}"/>
    <cellStyle name="60% - Accent6 4" xfId="169" xr:uid="{00000000-0005-0000-0000-000080010000}"/>
    <cellStyle name="60% - Accent6 5" xfId="851" xr:uid="{00000000-0005-0000-0000-000081010000}"/>
    <cellStyle name="Accent1" xfId="18" xr:uid="{00000000-0005-0000-0000-000082010000}"/>
    <cellStyle name="Accent1 2" xfId="170" xr:uid="{00000000-0005-0000-0000-000083010000}"/>
    <cellStyle name="Accent1 2 2" xfId="1108" xr:uid="{00000000-0005-0000-0000-000084010000}"/>
    <cellStyle name="Accent1 2 3" xfId="1109" xr:uid="{00000000-0005-0000-0000-000085010000}"/>
    <cellStyle name="Accent1 2 4" xfId="1110" xr:uid="{00000000-0005-0000-0000-000086010000}"/>
    <cellStyle name="Accent1 2 5" xfId="1107" xr:uid="{00000000-0005-0000-0000-000087010000}"/>
    <cellStyle name="Accent1 3" xfId="171" xr:uid="{00000000-0005-0000-0000-000088010000}"/>
    <cellStyle name="Accent1 3 2" xfId="1112" xr:uid="{00000000-0005-0000-0000-000089010000}"/>
    <cellStyle name="Accent1 3 3" xfId="1113" xr:uid="{00000000-0005-0000-0000-00008A010000}"/>
    <cellStyle name="Accent1 3 4" xfId="1111" xr:uid="{00000000-0005-0000-0000-00008B010000}"/>
    <cellStyle name="Accent1 4" xfId="172" xr:uid="{00000000-0005-0000-0000-00008C010000}"/>
    <cellStyle name="Accent2" xfId="22" xr:uid="{00000000-0005-0000-0000-00008D010000}"/>
    <cellStyle name="Accent2 2" xfId="173" xr:uid="{00000000-0005-0000-0000-00008E010000}"/>
    <cellStyle name="Accent2 2 2" xfId="1115" xr:uid="{00000000-0005-0000-0000-00008F010000}"/>
    <cellStyle name="Accent2 2 3" xfId="1116" xr:uid="{00000000-0005-0000-0000-000090010000}"/>
    <cellStyle name="Accent2 2 4" xfId="1117" xr:uid="{00000000-0005-0000-0000-000091010000}"/>
    <cellStyle name="Accent2 2 5" xfId="1114" xr:uid="{00000000-0005-0000-0000-000092010000}"/>
    <cellStyle name="Accent2 3" xfId="174" xr:uid="{00000000-0005-0000-0000-000093010000}"/>
    <cellStyle name="Accent2 3 2" xfId="1119" xr:uid="{00000000-0005-0000-0000-000094010000}"/>
    <cellStyle name="Accent2 3 3" xfId="1120" xr:uid="{00000000-0005-0000-0000-000095010000}"/>
    <cellStyle name="Accent2 3 4" xfId="1118" xr:uid="{00000000-0005-0000-0000-000096010000}"/>
    <cellStyle name="Accent2 4" xfId="175" xr:uid="{00000000-0005-0000-0000-000097010000}"/>
    <cellStyle name="Accent3" xfId="26" xr:uid="{00000000-0005-0000-0000-000098010000}"/>
    <cellStyle name="Accent3 2" xfId="176" xr:uid="{00000000-0005-0000-0000-000099010000}"/>
    <cellStyle name="Accent3 2 2" xfId="1122" xr:uid="{00000000-0005-0000-0000-00009A010000}"/>
    <cellStyle name="Accent3 2 3" xfId="1123" xr:uid="{00000000-0005-0000-0000-00009B010000}"/>
    <cellStyle name="Accent3 2 4" xfId="1124" xr:uid="{00000000-0005-0000-0000-00009C010000}"/>
    <cellStyle name="Accent3 2 5" xfId="1121" xr:uid="{00000000-0005-0000-0000-00009D010000}"/>
    <cellStyle name="Accent3 3" xfId="177" xr:uid="{00000000-0005-0000-0000-00009E010000}"/>
    <cellStyle name="Accent3 3 2" xfId="1126" xr:uid="{00000000-0005-0000-0000-00009F010000}"/>
    <cellStyle name="Accent3 3 3" xfId="1127" xr:uid="{00000000-0005-0000-0000-0000A0010000}"/>
    <cellStyle name="Accent3 3 4" xfId="1125" xr:uid="{00000000-0005-0000-0000-0000A1010000}"/>
    <cellStyle name="Accent3 4" xfId="178" xr:uid="{00000000-0005-0000-0000-0000A2010000}"/>
    <cellStyle name="Accent4" xfId="30" xr:uid="{00000000-0005-0000-0000-0000A3010000}"/>
    <cellStyle name="Accent4 2" xfId="179" xr:uid="{00000000-0005-0000-0000-0000A4010000}"/>
    <cellStyle name="Accent4 2 2" xfId="1129" xr:uid="{00000000-0005-0000-0000-0000A5010000}"/>
    <cellStyle name="Accent4 2 3" xfId="1130" xr:uid="{00000000-0005-0000-0000-0000A6010000}"/>
    <cellStyle name="Accent4 2 4" xfId="1131" xr:uid="{00000000-0005-0000-0000-0000A7010000}"/>
    <cellStyle name="Accent4 2 5" xfId="1128" xr:uid="{00000000-0005-0000-0000-0000A8010000}"/>
    <cellStyle name="Accent4 3" xfId="180" xr:uid="{00000000-0005-0000-0000-0000A9010000}"/>
    <cellStyle name="Accent4 3 2" xfId="1133" xr:uid="{00000000-0005-0000-0000-0000AA010000}"/>
    <cellStyle name="Accent4 3 3" xfId="1134" xr:uid="{00000000-0005-0000-0000-0000AB010000}"/>
    <cellStyle name="Accent4 3 4" xfId="1132" xr:uid="{00000000-0005-0000-0000-0000AC010000}"/>
    <cellStyle name="Accent4 4" xfId="181" xr:uid="{00000000-0005-0000-0000-0000AD010000}"/>
    <cellStyle name="Accent5" xfId="34" xr:uid="{00000000-0005-0000-0000-0000AE010000}"/>
    <cellStyle name="Accent5 2" xfId="182" xr:uid="{00000000-0005-0000-0000-0000AF010000}"/>
    <cellStyle name="Accent5 2 2" xfId="1136" xr:uid="{00000000-0005-0000-0000-0000B0010000}"/>
    <cellStyle name="Accent5 2 3" xfId="1137" xr:uid="{00000000-0005-0000-0000-0000B1010000}"/>
    <cellStyle name="Accent5 2 4" xfId="1138" xr:uid="{00000000-0005-0000-0000-0000B2010000}"/>
    <cellStyle name="Accent5 2 5" xfId="1135" xr:uid="{00000000-0005-0000-0000-0000B3010000}"/>
    <cellStyle name="Accent5 3" xfId="183" xr:uid="{00000000-0005-0000-0000-0000B4010000}"/>
    <cellStyle name="Accent5 3 2" xfId="1140" xr:uid="{00000000-0005-0000-0000-0000B5010000}"/>
    <cellStyle name="Accent5 3 3" xfId="1141" xr:uid="{00000000-0005-0000-0000-0000B6010000}"/>
    <cellStyle name="Accent5 3 4" xfId="1139" xr:uid="{00000000-0005-0000-0000-0000B7010000}"/>
    <cellStyle name="Accent5 4" xfId="184" xr:uid="{00000000-0005-0000-0000-0000B8010000}"/>
    <cellStyle name="Accent6" xfId="38" xr:uid="{00000000-0005-0000-0000-0000B9010000}"/>
    <cellStyle name="Accent6 2" xfId="185" xr:uid="{00000000-0005-0000-0000-0000BA010000}"/>
    <cellStyle name="Accent6 2 2" xfId="1143" xr:uid="{00000000-0005-0000-0000-0000BB010000}"/>
    <cellStyle name="Accent6 2 3" xfId="1144" xr:uid="{00000000-0005-0000-0000-0000BC010000}"/>
    <cellStyle name="Accent6 2 4" xfId="1145" xr:uid="{00000000-0005-0000-0000-0000BD010000}"/>
    <cellStyle name="Accent6 2 5" xfId="1142" xr:uid="{00000000-0005-0000-0000-0000BE010000}"/>
    <cellStyle name="Accent6 3" xfId="186" xr:uid="{00000000-0005-0000-0000-0000BF010000}"/>
    <cellStyle name="Accent6 3 2" xfId="1147" xr:uid="{00000000-0005-0000-0000-0000C0010000}"/>
    <cellStyle name="Accent6 3 3" xfId="1148" xr:uid="{00000000-0005-0000-0000-0000C1010000}"/>
    <cellStyle name="Accent6 3 4" xfId="1146" xr:uid="{00000000-0005-0000-0000-0000C2010000}"/>
    <cellStyle name="Accent6 4" xfId="187" xr:uid="{00000000-0005-0000-0000-0000C3010000}"/>
    <cellStyle name="Bad" xfId="8" xr:uid="{00000000-0005-0000-0000-0000C4010000}"/>
    <cellStyle name="Bad 2" xfId="188" xr:uid="{00000000-0005-0000-0000-0000C5010000}"/>
    <cellStyle name="Bad 2 2" xfId="1150" xr:uid="{00000000-0005-0000-0000-0000C6010000}"/>
    <cellStyle name="Bad 2 3" xfId="1151" xr:uid="{00000000-0005-0000-0000-0000C7010000}"/>
    <cellStyle name="Bad 2 4" xfId="1152" xr:uid="{00000000-0005-0000-0000-0000C8010000}"/>
    <cellStyle name="Bad 2 5" xfId="1149" xr:uid="{00000000-0005-0000-0000-0000C9010000}"/>
    <cellStyle name="Bad 3" xfId="189" xr:uid="{00000000-0005-0000-0000-0000CA010000}"/>
    <cellStyle name="Bad 3 2" xfId="1154" xr:uid="{00000000-0005-0000-0000-0000CB010000}"/>
    <cellStyle name="Bad 3 3" xfId="1155" xr:uid="{00000000-0005-0000-0000-0000CC010000}"/>
    <cellStyle name="Bad 3 4" xfId="1153" xr:uid="{00000000-0005-0000-0000-0000CD010000}"/>
    <cellStyle name="Bad 4" xfId="190" xr:uid="{00000000-0005-0000-0000-0000CE010000}"/>
    <cellStyle name="Calculation" xfId="12" xr:uid="{00000000-0005-0000-0000-0000CF010000}"/>
    <cellStyle name="Calculation 2" xfId="191" xr:uid="{00000000-0005-0000-0000-0000D0010000}"/>
    <cellStyle name="Calculation 2 2" xfId="1157" xr:uid="{00000000-0005-0000-0000-0000D1010000}"/>
    <cellStyle name="Calculation 2 3" xfId="1158" xr:uid="{00000000-0005-0000-0000-0000D2010000}"/>
    <cellStyle name="Calculation 2 4" xfId="1159" xr:uid="{00000000-0005-0000-0000-0000D3010000}"/>
    <cellStyle name="Calculation 2 5" xfId="1156" xr:uid="{00000000-0005-0000-0000-0000D4010000}"/>
    <cellStyle name="Calculation 3" xfId="192" xr:uid="{00000000-0005-0000-0000-0000D5010000}"/>
    <cellStyle name="Calculation 3 2" xfId="1161" xr:uid="{00000000-0005-0000-0000-0000D6010000}"/>
    <cellStyle name="Calculation 3 3" xfId="1162" xr:uid="{00000000-0005-0000-0000-0000D7010000}"/>
    <cellStyle name="Calculation 3 4" xfId="1160" xr:uid="{00000000-0005-0000-0000-0000D8010000}"/>
    <cellStyle name="Calculation 4" xfId="193" xr:uid="{00000000-0005-0000-0000-0000D9010000}"/>
    <cellStyle name="Check Cell" xfId="14" xr:uid="{00000000-0005-0000-0000-0000DA010000}"/>
    <cellStyle name="Check Cell 2" xfId="194" xr:uid="{00000000-0005-0000-0000-0000DB010000}"/>
    <cellStyle name="Check Cell 2 2" xfId="1164" xr:uid="{00000000-0005-0000-0000-0000DC010000}"/>
    <cellStyle name="Check Cell 2 3" xfId="1165" xr:uid="{00000000-0005-0000-0000-0000DD010000}"/>
    <cellStyle name="Check Cell 2 4" xfId="1166" xr:uid="{00000000-0005-0000-0000-0000DE010000}"/>
    <cellStyle name="Check Cell 2 5" xfId="1163" xr:uid="{00000000-0005-0000-0000-0000DF010000}"/>
    <cellStyle name="Check Cell 3" xfId="195" xr:uid="{00000000-0005-0000-0000-0000E0010000}"/>
    <cellStyle name="Check Cell 3 2" xfId="1168" xr:uid="{00000000-0005-0000-0000-0000E1010000}"/>
    <cellStyle name="Check Cell 3 3" xfId="1169" xr:uid="{00000000-0005-0000-0000-0000E2010000}"/>
    <cellStyle name="Check Cell 3 4" xfId="1167" xr:uid="{00000000-0005-0000-0000-0000E3010000}"/>
    <cellStyle name="Check Cell 4" xfId="196" xr:uid="{00000000-0005-0000-0000-0000E4010000}"/>
    <cellStyle name="Comma" xfId="1412" xr:uid="{00000000-0005-0000-0000-0000E5010000}"/>
    <cellStyle name="Comma 10" xfId="197" xr:uid="{00000000-0005-0000-0000-0000E6010000}"/>
    <cellStyle name="Comma 10 10" xfId="42" xr:uid="{00000000-0005-0000-0000-0000E7010000}"/>
    <cellStyle name="Comma 10 10 2" xfId="198" xr:uid="{00000000-0005-0000-0000-0000E8010000}"/>
    <cellStyle name="Comma 10 10 3" xfId="199" xr:uid="{00000000-0005-0000-0000-0000E9010000}"/>
    <cellStyle name="Comma 10 11" xfId="200" xr:uid="{00000000-0005-0000-0000-0000EA010000}"/>
    <cellStyle name="Comma 10 11 2" xfId="201" xr:uid="{00000000-0005-0000-0000-0000EB010000}"/>
    <cellStyle name="Comma 10 11 3" xfId="202" xr:uid="{00000000-0005-0000-0000-0000EC010000}"/>
    <cellStyle name="Comma 10 12" xfId="203" xr:uid="{00000000-0005-0000-0000-0000ED010000}"/>
    <cellStyle name="Comma 10 12 2" xfId="204" xr:uid="{00000000-0005-0000-0000-0000EE010000}"/>
    <cellStyle name="Comma 10 12 3" xfId="205" xr:uid="{00000000-0005-0000-0000-0000EF010000}"/>
    <cellStyle name="Comma 10 13" xfId="206" xr:uid="{00000000-0005-0000-0000-0000F0010000}"/>
    <cellStyle name="Comma 10 13 2" xfId="207" xr:uid="{00000000-0005-0000-0000-0000F1010000}"/>
    <cellStyle name="Comma 10 13 3" xfId="208" xr:uid="{00000000-0005-0000-0000-0000F2010000}"/>
    <cellStyle name="Comma 10 14" xfId="209" xr:uid="{00000000-0005-0000-0000-0000F3010000}"/>
    <cellStyle name="Comma 10 14 2" xfId="210" xr:uid="{00000000-0005-0000-0000-0000F4010000}"/>
    <cellStyle name="Comma 10 14 3" xfId="211" xr:uid="{00000000-0005-0000-0000-0000F5010000}"/>
    <cellStyle name="Comma 10 15" xfId="212" xr:uid="{00000000-0005-0000-0000-0000F6010000}"/>
    <cellStyle name="Comma 10 15 2" xfId="213" xr:uid="{00000000-0005-0000-0000-0000F7010000}"/>
    <cellStyle name="Comma 10 15 3" xfId="214" xr:uid="{00000000-0005-0000-0000-0000F8010000}"/>
    <cellStyle name="Comma 10 16" xfId="215" xr:uid="{00000000-0005-0000-0000-0000F9010000}"/>
    <cellStyle name="Comma 10 16 2" xfId="216" xr:uid="{00000000-0005-0000-0000-0000FA010000}"/>
    <cellStyle name="Comma 10 16 3" xfId="217" xr:uid="{00000000-0005-0000-0000-0000FB010000}"/>
    <cellStyle name="Comma 10 17" xfId="218" xr:uid="{00000000-0005-0000-0000-0000FC010000}"/>
    <cellStyle name="Comma 10 18" xfId="219" xr:uid="{00000000-0005-0000-0000-0000FD010000}"/>
    <cellStyle name="Comma 10 2" xfId="220" xr:uid="{00000000-0005-0000-0000-0000FE010000}"/>
    <cellStyle name="Comma 10 2 2" xfId="221" xr:uid="{00000000-0005-0000-0000-0000FF010000}"/>
    <cellStyle name="Comma 10 2 3" xfId="222" xr:uid="{00000000-0005-0000-0000-000000020000}"/>
    <cellStyle name="Comma 10 3" xfId="223" xr:uid="{00000000-0005-0000-0000-000001020000}"/>
    <cellStyle name="Comma 10 3 2" xfId="224" xr:uid="{00000000-0005-0000-0000-000002020000}"/>
    <cellStyle name="Comma 10 3 3" xfId="225" xr:uid="{00000000-0005-0000-0000-000003020000}"/>
    <cellStyle name="Comma 10 4" xfId="226" xr:uid="{00000000-0005-0000-0000-000004020000}"/>
    <cellStyle name="Comma 10 4 2" xfId="227" xr:uid="{00000000-0005-0000-0000-000005020000}"/>
    <cellStyle name="Comma 10 4 3" xfId="228" xr:uid="{00000000-0005-0000-0000-000006020000}"/>
    <cellStyle name="Comma 10 5" xfId="229" xr:uid="{00000000-0005-0000-0000-000007020000}"/>
    <cellStyle name="Comma 10 5 2" xfId="230" xr:uid="{00000000-0005-0000-0000-000008020000}"/>
    <cellStyle name="Comma 10 5 3" xfId="231" xr:uid="{00000000-0005-0000-0000-000009020000}"/>
    <cellStyle name="Comma 10 6" xfId="232" xr:uid="{00000000-0005-0000-0000-00000A020000}"/>
    <cellStyle name="Comma 10 6 2" xfId="233" xr:uid="{00000000-0005-0000-0000-00000B020000}"/>
    <cellStyle name="Comma 10 6 3" xfId="234" xr:uid="{00000000-0005-0000-0000-00000C020000}"/>
    <cellStyle name="Comma 10 7" xfId="235" xr:uid="{00000000-0005-0000-0000-00000D020000}"/>
    <cellStyle name="Comma 10 7 2" xfId="236" xr:uid="{00000000-0005-0000-0000-00000E020000}"/>
    <cellStyle name="Comma 10 7 3" xfId="237" xr:uid="{00000000-0005-0000-0000-00000F020000}"/>
    <cellStyle name="Comma 10 8" xfId="238" xr:uid="{00000000-0005-0000-0000-000010020000}"/>
    <cellStyle name="Comma 10 8 2" xfId="239" xr:uid="{00000000-0005-0000-0000-000011020000}"/>
    <cellStyle name="Comma 10 8 3" xfId="240" xr:uid="{00000000-0005-0000-0000-000012020000}"/>
    <cellStyle name="Comma 10 9" xfId="241" xr:uid="{00000000-0005-0000-0000-000013020000}"/>
    <cellStyle name="Comma 10 9 2" xfId="242" xr:uid="{00000000-0005-0000-0000-000014020000}"/>
    <cellStyle name="Comma 10 9 3" xfId="243" xr:uid="{00000000-0005-0000-0000-000015020000}"/>
    <cellStyle name="Comma 11" xfId="244" xr:uid="{00000000-0005-0000-0000-000016020000}"/>
    <cellStyle name="Comma 11 2" xfId="245" xr:uid="{00000000-0005-0000-0000-000017020000}"/>
    <cellStyle name="Comma 12" xfId="246" xr:uid="{00000000-0005-0000-0000-000018020000}"/>
    <cellStyle name="Comma 12 2" xfId="247" xr:uid="{00000000-0005-0000-0000-000019020000}"/>
    <cellStyle name="Comma 12 3" xfId="864" xr:uid="{00000000-0005-0000-0000-00001A020000}"/>
    <cellStyle name="Comma 13" xfId="248" xr:uid="{00000000-0005-0000-0000-00001B020000}"/>
    <cellStyle name="Comma 13 2" xfId="249" xr:uid="{00000000-0005-0000-0000-00001C020000}"/>
    <cellStyle name="Comma 14" xfId="250" xr:uid="{00000000-0005-0000-0000-00001D020000}"/>
    <cellStyle name="Comma 15" xfId="251" xr:uid="{00000000-0005-0000-0000-00001E020000}"/>
    <cellStyle name="Comma 15 2" xfId="252" xr:uid="{00000000-0005-0000-0000-00001F020000}"/>
    <cellStyle name="Comma 16" xfId="253" xr:uid="{00000000-0005-0000-0000-000020020000}"/>
    <cellStyle name="Comma 16 2" xfId="254" xr:uid="{00000000-0005-0000-0000-000021020000}"/>
    <cellStyle name="Comma 17" xfId="255" xr:uid="{00000000-0005-0000-0000-000022020000}"/>
    <cellStyle name="Comma 17 2" xfId="256" xr:uid="{00000000-0005-0000-0000-000023020000}"/>
    <cellStyle name="Comma 18" xfId="257" xr:uid="{00000000-0005-0000-0000-000024020000}"/>
    <cellStyle name="Comma 18 2" xfId="258" xr:uid="{00000000-0005-0000-0000-000025020000}"/>
    <cellStyle name="Comma 19" xfId="259" xr:uid="{00000000-0005-0000-0000-000026020000}"/>
    <cellStyle name="Comma 19 2" xfId="260" xr:uid="{00000000-0005-0000-0000-000027020000}"/>
    <cellStyle name="Comma 2" xfId="261" xr:uid="{00000000-0005-0000-0000-000028020000}"/>
    <cellStyle name="Comma 2 10" xfId="262" xr:uid="{00000000-0005-0000-0000-000029020000}"/>
    <cellStyle name="Comma 2 10 2" xfId="263" xr:uid="{00000000-0005-0000-0000-00002A020000}"/>
    <cellStyle name="Comma 2 10 2 2" xfId="264" xr:uid="{00000000-0005-0000-0000-00002B020000}"/>
    <cellStyle name="Comma 2 10 2 3" xfId="265" xr:uid="{00000000-0005-0000-0000-00002C020000}"/>
    <cellStyle name="Comma 2 10 3" xfId="266" xr:uid="{00000000-0005-0000-0000-00002D020000}"/>
    <cellStyle name="Comma 2 10 4" xfId="267" xr:uid="{00000000-0005-0000-0000-00002E020000}"/>
    <cellStyle name="Comma 2 11" xfId="268" xr:uid="{00000000-0005-0000-0000-00002F020000}"/>
    <cellStyle name="Comma 2 11 2" xfId="269" xr:uid="{00000000-0005-0000-0000-000030020000}"/>
    <cellStyle name="Comma 2 11 3" xfId="270" xr:uid="{00000000-0005-0000-0000-000031020000}"/>
    <cellStyle name="Comma 2 12" xfId="271" xr:uid="{00000000-0005-0000-0000-000032020000}"/>
    <cellStyle name="Comma 2 12 2" xfId="272" xr:uid="{00000000-0005-0000-0000-000033020000}"/>
    <cellStyle name="Comma 2 12 3" xfId="273" xr:uid="{00000000-0005-0000-0000-000034020000}"/>
    <cellStyle name="Comma 2 13" xfId="274" xr:uid="{00000000-0005-0000-0000-000035020000}"/>
    <cellStyle name="Comma 2 13 2" xfId="275" xr:uid="{00000000-0005-0000-0000-000036020000}"/>
    <cellStyle name="Comma 2 13 3" xfId="276" xr:uid="{00000000-0005-0000-0000-000037020000}"/>
    <cellStyle name="Comma 2 14" xfId="277" xr:uid="{00000000-0005-0000-0000-000038020000}"/>
    <cellStyle name="Comma 2 14 2" xfId="278" xr:uid="{00000000-0005-0000-0000-000039020000}"/>
    <cellStyle name="Comma 2 14 3" xfId="279" xr:uid="{00000000-0005-0000-0000-00003A020000}"/>
    <cellStyle name="Comma 2 15" xfId="280" xr:uid="{00000000-0005-0000-0000-00003B020000}"/>
    <cellStyle name="Comma 2 15 2" xfId="281" xr:uid="{00000000-0005-0000-0000-00003C020000}"/>
    <cellStyle name="Comma 2 15 3" xfId="282" xr:uid="{00000000-0005-0000-0000-00003D020000}"/>
    <cellStyle name="Comma 2 16" xfId="283" xr:uid="{00000000-0005-0000-0000-00003E020000}"/>
    <cellStyle name="Comma 2 16 2" xfId="284" xr:uid="{00000000-0005-0000-0000-00003F020000}"/>
    <cellStyle name="Comma 2 16 3" xfId="285" xr:uid="{00000000-0005-0000-0000-000040020000}"/>
    <cellStyle name="Comma 2 17" xfId="286" xr:uid="{00000000-0005-0000-0000-000041020000}"/>
    <cellStyle name="Comma 2 17 2" xfId="287" xr:uid="{00000000-0005-0000-0000-000042020000}"/>
    <cellStyle name="Comma 2 17 3" xfId="288" xr:uid="{00000000-0005-0000-0000-000043020000}"/>
    <cellStyle name="Comma 2 18" xfId="289" xr:uid="{00000000-0005-0000-0000-000044020000}"/>
    <cellStyle name="Comma 2 18 2" xfId="290" xr:uid="{00000000-0005-0000-0000-000045020000}"/>
    <cellStyle name="Comma 2 18 3" xfId="291" xr:uid="{00000000-0005-0000-0000-000046020000}"/>
    <cellStyle name="Comma 2 19" xfId="292" xr:uid="{00000000-0005-0000-0000-000047020000}"/>
    <cellStyle name="Comma 2 19 2" xfId="293" xr:uid="{00000000-0005-0000-0000-000048020000}"/>
    <cellStyle name="Comma 2 19 3" xfId="294" xr:uid="{00000000-0005-0000-0000-000049020000}"/>
    <cellStyle name="Comma 2 2" xfId="295" xr:uid="{00000000-0005-0000-0000-00004A020000}"/>
    <cellStyle name="Comma 2 2 10" xfId="296" xr:uid="{00000000-0005-0000-0000-00004B020000}"/>
    <cellStyle name="Comma 2 2 11" xfId="297" xr:uid="{00000000-0005-0000-0000-00004C020000}"/>
    <cellStyle name="Comma 2 2 12" xfId="298" xr:uid="{00000000-0005-0000-0000-00004D020000}"/>
    <cellStyle name="Comma 2 2 13" xfId="299" xr:uid="{00000000-0005-0000-0000-00004E020000}"/>
    <cellStyle name="Comma 2 2 14" xfId="300" xr:uid="{00000000-0005-0000-0000-00004F020000}"/>
    <cellStyle name="Comma 2 2 15" xfId="301" xr:uid="{00000000-0005-0000-0000-000050020000}"/>
    <cellStyle name="Comma 2 2 2" xfId="302" xr:uid="{00000000-0005-0000-0000-000051020000}"/>
    <cellStyle name="Comma 2 2 2 10" xfId="303" xr:uid="{00000000-0005-0000-0000-000052020000}"/>
    <cellStyle name="Comma 2 2 2 10 2" xfId="304" xr:uid="{00000000-0005-0000-0000-000053020000}"/>
    <cellStyle name="Comma 2 2 2 10 3" xfId="305" xr:uid="{00000000-0005-0000-0000-000054020000}"/>
    <cellStyle name="Comma 2 2 2 11" xfId="306" xr:uid="{00000000-0005-0000-0000-000055020000}"/>
    <cellStyle name="Comma 2 2 2 11 2" xfId="307" xr:uid="{00000000-0005-0000-0000-000056020000}"/>
    <cellStyle name="Comma 2 2 2 11 3" xfId="308" xr:uid="{00000000-0005-0000-0000-000057020000}"/>
    <cellStyle name="Comma 2 2 2 12" xfId="309" xr:uid="{00000000-0005-0000-0000-000058020000}"/>
    <cellStyle name="Comma 2 2 2 12 2" xfId="310" xr:uid="{00000000-0005-0000-0000-000059020000}"/>
    <cellStyle name="Comma 2 2 2 12 3" xfId="311" xr:uid="{00000000-0005-0000-0000-00005A020000}"/>
    <cellStyle name="Comma 2 2 2 2" xfId="312" xr:uid="{00000000-0005-0000-0000-00005B020000}"/>
    <cellStyle name="Comma 2 2 2 2 10" xfId="313" xr:uid="{00000000-0005-0000-0000-00005C020000}"/>
    <cellStyle name="Comma 2 2 2 2 11" xfId="314" xr:uid="{00000000-0005-0000-0000-00005D020000}"/>
    <cellStyle name="Comma 2 2 2 2 12" xfId="315" xr:uid="{00000000-0005-0000-0000-00005E020000}"/>
    <cellStyle name="Comma 2 2 2 2 2" xfId="316" xr:uid="{00000000-0005-0000-0000-00005F020000}"/>
    <cellStyle name="Comma 2 2 2 2 2 2" xfId="317" xr:uid="{00000000-0005-0000-0000-000060020000}"/>
    <cellStyle name="Comma 2 2 2 2 2 2 10" xfId="318" xr:uid="{00000000-0005-0000-0000-000061020000}"/>
    <cellStyle name="Comma 2 2 2 2 2 2 11" xfId="319" xr:uid="{00000000-0005-0000-0000-000062020000}"/>
    <cellStyle name="Comma 2 2 2 2 2 2 2" xfId="320" xr:uid="{00000000-0005-0000-0000-000063020000}"/>
    <cellStyle name="Comma 2 2 2 2 2 2 2 2" xfId="321" xr:uid="{00000000-0005-0000-0000-000064020000}"/>
    <cellStyle name="Comma 2 2 2 2 2 2 2 2 2" xfId="322" xr:uid="{00000000-0005-0000-0000-000065020000}"/>
    <cellStyle name="Comma 2 2 2 2 2 2 2 2 3" xfId="323" xr:uid="{00000000-0005-0000-0000-000066020000}"/>
    <cellStyle name="Comma 2 2 2 2 2 2 2 3" xfId="324" xr:uid="{00000000-0005-0000-0000-000067020000}"/>
    <cellStyle name="Comma 2 2 2 2 2 2 2 3 2" xfId="325" xr:uid="{00000000-0005-0000-0000-000068020000}"/>
    <cellStyle name="Comma 2 2 2 2 2 2 2 3 3" xfId="326" xr:uid="{00000000-0005-0000-0000-000069020000}"/>
    <cellStyle name="Comma 2 2 2 2 2 2 2 4" xfId="327" xr:uid="{00000000-0005-0000-0000-00006A020000}"/>
    <cellStyle name="Comma 2 2 2 2 2 2 2 4 2" xfId="328" xr:uid="{00000000-0005-0000-0000-00006B020000}"/>
    <cellStyle name="Comma 2 2 2 2 2 2 2 4 3" xfId="329" xr:uid="{00000000-0005-0000-0000-00006C020000}"/>
    <cellStyle name="Comma 2 2 2 2 2 2 2 5" xfId="330" xr:uid="{00000000-0005-0000-0000-00006D020000}"/>
    <cellStyle name="Comma 2 2 2 2 2 2 2 5 2" xfId="331" xr:uid="{00000000-0005-0000-0000-00006E020000}"/>
    <cellStyle name="Comma 2 2 2 2 2 2 2 5 3" xfId="332" xr:uid="{00000000-0005-0000-0000-00006F020000}"/>
    <cellStyle name="Comma 2 2 2 2 2 2 2 6" xfId="333" xr:uid="{00000000-0005-0000-0000-000070020000}"/>
    <cellStyle name="Comma 2 2 2 2 2 2 2 6 2" xfId="334" xr:uid="{00000000-0005-0000-0000-000071020000}"/>
    <cellStyle name="Comma 2 2 2 2 2 2 2 6 3" xfId="335" xr:uid="{00000000-0005-0000-0000-000072020000}"/>
    <cellStyle name="Comma 2 2 2 2 2 2 2 7" xfId="336" xr:uid="{00000000-0005-0000-0000-000073020000}"/>
    <cellStyle name="Comma 2 2 2 2 2 2 2 7 2" xfId="337" xr:uid="{00000000-0005-0000-0000-000074020000}"/>
    <cellStyle name="Comma 2 2 2 2 2 2 2 7 3" xfId="338" xr:uid="{00000000-0005-0000-0000-000075020000}"/>
    <cellStyle name="Comma 2 2 2 2 2 2 2 8" xfId="339" xr:uid="{00000000-0005-0000-0000-000076020000}"/>
    <cellStyle name="Comma 2 2 2 2 2 2 2 8 2" xfId="340" xr:uid="{00000000-0005-0000-0000-000077020000}"/>
    <cellStyle name="Comma 2 2 2 2 2 2 2 8 3" xfId="341" xr:uid="{00000000-0005-0000-0000-000078020000}"/>
    <cellStyle name="Comma 2 2 2 2 2 2 3" xfId="342" xr:uid="{00000000-0005-0000-0000-000079020000}"/>
    <cellStyle name="Comma 2 2 2 2 2 2 3 2" xfId="343" xr:uid="{00000000-0005-0000-0000-00007A020000}"/>
    <cellStyle name="Comma 2 2 2 2 2 2 3 3" xfId="344" xr:uid="{00000000-0005-0000-0000-00007B020000}"/>
    <cellStyle name="Comma 2 2 2 2 2 2 4" xfId="345" xr:uid="{00000000-0005-0000-0000-00007C020000}"/>
    <cellStyle name="Comma 2 2 2 2 2 2 5" xfId="346" xr:uid="{00000000-0005-0000-0000-00007D020000}"/>
    <cellStyle name="Comma 2 2 2 2 2 2 6" xfId="347" xr:uid="{00000000-0005-0000-0000-00007E020000}"/>
    <cellStyle name="Comma 2 2 2 2 2 2 7" xfId="348" xr:uid="{00000000-0005-0000-0000-00007F020000}"/>
    <cellStyle name="Comma 2 2 2 2 2 2 8" xfId="349" xr:uid="{00000000-0005-0000-0000-000080020000}"/>
    <cellStyle name="Comma 2 2 2 2 2 2 9" xfId="350" xr:uid="{00000000-0005-0000-0000-000081020000}"/>
    <cellStyle name="Comma 2 2 2 2 2 3" xfId="351" xr:uid="{00000000-0005-0000-0000-000082020000}"/>
    <cellStyle name="Comma 2 2 2 2 2 4" xfId="352" xr:uid="{00000000-0005-0000-0000-000083020000}"/>
    <cellStyle name="Comma 2 2 2 2 2 4 2" xfId="353" xr:uid="{00000000-0005-0000-0000-000084020000}"/>
    <cellStyle name="Comma 2 2 2 2 2 4 3" xfId="354" xr:uid="{00000000-0005-0000-0000-000085020000}"/>
    <cellStyle name="Comma 2 2 2 2 2 5" xfId="355" xr:uid="{00000000-0005-0000-0000-000086020000}"/>
    <cellStyle name="Comma 2 2 2 2 2 5 2" xfId="356" xr:uid="{00000000-0005-0000-0000-000087020000}"/>
    <cellStyle name="Comma 2 2 2 2 2 5 3" xfId="357" xr:uid="{00000000-0005-0000-0000-000088020000}"/>
    <cellStyle name="Comma 2 2 2 2 2 6" xfId="358" xr:uid="{00000000-0005-0000-0000-000089020000}"/>
    <cellStyle name="Comma 2 2 2 2 2 6 2" xfId="359" xr:uid="{00000000-0005-0000-0000-00008A020000}"/>
    <cellStyle name="Comma 2 2 2 2 2 6 3" xfId="360" xr:uid="{00000000-0005-0000-0000-00008B020000}"/>
    <cellStyle name="Comma 2 2 2 2 2 7" xfId="361" xr:uid="{00000000-0005-0000-0000-00008C020000}"/>
    <cellStyle name="Comma 2 2 2 2 2 7 2" xfId="362" xr:uid="{00000000-0005-0000-0000-00008D020000}"/>
    <cellStyle name="Comma 2 2 2 2 2 7 3" xfId="363" xr:uid="{00000000-0005-0000-0000-00008E020000}"/>
    <cellStyle name="Comma 2 2 2 2 2 8" xfId="364" xr:uid="{00000000-0005-0000-0000-00008F020000}"/>
    <cellStyle name="Comma 2 2 2 2 2 8 2" xfId="365" xr:uid="{00000000-0005-0000-0000-000090020000}"/>
    <cellStyle name="Comma 2 2 2 2 2 8 3" xfId="366" xr:uid="{00000000-0005-0000-0000-000091020000}"/>
    <cellStyle name="Comma 2 2 2 2 2 9" xfId="367" xr:uid="{00000000-0005-0000-0000-000092020000}"/>
    <cellStyle name="Comma 2 2 2 2 2 9 2" xfId="368" xr:uid="{00000000-0005-0000-0000-000093020000}"/>
    <cellStyle name="Comma 2 2 2 2 2 9 3" xfId="369" xr:uid="{00000000-0005-0000-0000-000094020000}"/>
    <cellStyle name="Comma 2 2 2 2 3" xfId="370" xr:uid="{00000000-0005-0000-0000-000095020000}"/>
    <cellStyle name="Comma 2 2 2 2 3 2" xfId="371" xr:uid="{00000000-0005-0000-0000-000096020000}"/>
    <cellStyle name="Comma 2 2 2 2 3 3" xfId="372" xr:uid="{00000000-0005-0000-0000-000097020000}"/>
    <cellStyle name="Comma 2 2 2 2 4" xfId="373" xr:uid="{00000000-0005-0000-0000-000098020000}"/>
    <cellStyle name="Comma 2 2 2 2 4 2" xfId="374" xr:uid="{00000000-0005-0000-0000-000099020000}"/>
    <cellStyle name="Comma 2 2 2 2 4 3" xfId="375" xr:uid="{00000000-0005-0000-0000-00009A020000}"/>
    <cellStyle name="Comma 2 2 2 2 5" xfId="376" xr:uid="{00000000-0005-0000-0000-00009B020000}"/>
    <cellStyle name="Comma 2 2 2 2 6" xfId="377" xr:uid="{00000000-0005-0000-0000-00009C020000}"/>
    <cellStyle name="Comma 2 2 2 2 7" xfId="378" xr:uid="{00000000-0005-0000-0000-00009D020000}"/>
    <cellStyle name="Comma 2 2 2 2 8" xfId="379" xr:uid="{00000000-0005-0000-0000-00009E020000}"/>
    <cellStyle name="Comma 2 2 2 2 9" xfId="380" xr:uid="{00000000-0005-0000-0000-00009F020000}"/>
    <cellStyle name="Comma 2 2 2 3" xfId="381" xr:uid="{00000000-0005-0000-0000-0000A0020000}"/>
    <cellStyle name="Comma 2 2 2 3 2" xfId="382" xr:uid="{00000000-0005-0000-0000-0000A1020000}"/>
    <cellStyle name="Comma 2 2 2 3 3" xfId="383" xr:uid="{00000000-0005-0000-0000-0000A2020000}"/>
    <cellStyle name="Comma 2 2 2 4" xfId="384" xr:uid="{00000000-0005-0000-0000-0000A3020000}"/>
    <cellStyle name="Comma 2 2 2 4 2" xfId="385" xr:uid="{00000000-0005-0000-0000-0000A4020000}"/>
    <cellStyle name="Comma 2 2 2 4 3" xfId="386" xr:uid="{00000000-0005-0000-0000-0000A5020000}"/>
    <cellStyle name="Comma 2 2 2 5" xfId="387" xr:uid="{00000000-0005-0000-0000-0000A6020000}"/>
    <cellStyle name="Comma 2 2 2 5 2" xfId="388" xr:uid="{00000000-0005-0000-0000-0000A7020000}"/>
    <cellStyle name="Comma 2 2 2 5 3" xfId="389" xr:uid="{00000000-0005-0000-0000-0000A8020000}"/>
    <cellStyle name="Comma 2 2 2 5 4" xfId="390" xr:uid="{00000000-0005-0000-0000-0000A9020000}"/>
    <cellStyle name="Comma 2 2 2 6" xfId="391" xr:uid="{00000000-0005-0000-0000-0000AA020000}"/>
    <cellStyle name="Comma 2 2 2 7" xfId="392" xr:uid="{00000000-0005-0000-0000-0000AB020000}"/>
    <cellStyle name="Comma 2 2 2 7 2" xfId="393" xr:uid="{00000000-0005-0000-0000-0000AC020000}"/>
    <cellStyle name="Comma 2 2 2 7 3" xfId="394" xr:uid="{00000000-0005-0000-0000-0000AD020000}"/>
    <cellStyle name="Comma 2 2 2 8" xfId="395" xr:uid="{00000000-0005-0000-0000-0000AE020000}"/>
    <cellStyle name="Comma 2 2 2 8 2" xfId="396" xr:uid="{00000000-0005-0000-0000-0000AF020000}"/>
    <cellStyle name="Comma 2 2 2 8 3" xfId="397" xr:uid="{00000000-0005-0000-0000-0000B0020000}"/>
    <cellStyle name="Comma 2 2 2 9" xfId="398" xr:uid="{00000000-0005-0000-0000-0000B1020000}"/>
    <cellStyle name="Comma 2 2 2 9 2" xfId="399" xr:uid="{00000000-0005-0000-0000-0000B2020000}"/>
    <cellStyle name="Comma 2 2 2 9 3" xfId="400" xr:uid="{00000000-0005-0000-0000-0000B3020000}"/>
    <cellStyle name="Comma 2 2 3" xfId="401" xr:uid="{00000000-0005-0000-0000-0000B4020000}"/>
    <cellStyle name="Comma 2 2 3 2" xfId="402" xr:uid="{00000000-0005-0000-0000-0000B5020000}"/>
    <cellStyle name="Comma 2 2 3 2 2" xfId="403" xr:uid="{00000000-0005-0000-0000-0000B6020000}"/>
    <cellStyle name="Comma 2 2 3 2 3" xfId="404" xr:uid="{00000000-0005-0000-0000-0000B7020000}"/>
    <cellStyle name="Comma 2 2 3 2 4" xfId="405" xr:uid="{00000000-0005-0000-0000-0000B8020000}"/>
    <cellStyle name="Comma 2 2 3 3" xfId="406" xr:uid="{00000000-0005-0000-0000-0000B9020000}"/>
    <cellStyle name="Comma 2 2 4" xfId="407" xr:uid="{00000000-0005-0000-0000-0000BA020000}"/>
    <cellStyle name="Comma 2 2 5" xfId="408" xr:uid="{00000000-0005-0000-0000-0000BB020000}"/>
    <cellStyle name="Comma 2 2 5 2" xfId="409" xr:uid="{00000000-0005-0000-0000-0000BC020000}"/>
    <cellStyle name="Comma 2 2 5 2 2" xfId="410" xr:uid="{00000000-0005-0000-0000-0000BD020000}"/>
    <cellStyle name="Comma 2 2 5 2 3" xfId="411" xr:uid="{00000000-0005-0000-0000-0000BE020000}"/>
    <cellStyle name="Comma 2 2 6" xfId="412" xr:uid="{00000000-0005-0000-0000-0000BF020000}"/>
    <cellStyle name="Comma 2 2 6 2" xfId="413" xr:uid="{00000000-0005-0000-0000-0000C0020000}"/>
    <cellStyle name="Comma 2 2 6 3" xfId="414" xr:uid="{00000000-0005-0000-0000-0000C1020000}"/>
    <cellStyle name="Comma 2 2 7" xfId="415" xr:uid="{00000000-0005-0000-0000-0000C2020000}"/>
    <cellStyle name="Comma 2 2 8" xfId="416" xr:uid="{00000000-0005-0000-0000-0000C3020000}"/>
    <cellStyle name="Comma 2 2 9" xfId="417" xr:uid="{00000000-0005-0000-0000-0000C4020000}"/>
    <cellStyle name="Comma 2 20" xfId="418" xr:uid="{00000000-0005-0000-0000-0000C5020000}"/>
    <cellStyle name="Comma 2 20 2" xfId="419" xr:uid="{00000000-0005-0000-0000-0000C6020000}"/>
    <cellStyle name="Comma 2 20 3" xfId="420" xr:uid="{00000000-0005-0000-0000-0000C7020000}"/>
    <cellStyle name="Comma 2 21" xfId="421" xr:uid="{00000000-0005-0000-0000-0000C8020000}"/>
    <cellStyle name="Comma 2 21 2" xfId="422" xr:uid="{00000000-0005-0000-0000-0000C9020000}"/>
    <cellStyle name="Comma 2 21 3" xfId="423" xr:uid="{00000000-0005-0000-0000-0000CA020000}"/>
    <cellStyle name="Comma 2 22" xfId="424" xr:uid="{00000000-0005-0000-0000-0000CB020000}"/>
    <cellStyle name="Comma 2 22 2" xfId="425" xr:uid="{00000000-0005-0000-0000-0000CC020000}"/>
    <cellStyle name="Comma 2 22 3" xfId="426" xr:uid="{00000000-0005-0000-0000-0000CD020000}"/>
    <cellStyle name="Comma 2 23" xfId="427" xr:uid="{00000000-0005-0000-0000-0000CE020000}"/>
    <cellStyle name="Comma 2 23 2" xfId="428" xr:uid="{00000000-0005-0000-0000-0000CF020000}"/>
    <cellStyle name="Comma 2 23 3" xfId="429" xr:uid="{00000000-0005-0000-0000-0000D0020000}"/>
    <cellStyle name="Comma 2 24" xfId="430" xr:uid="{00000000-0005-0000-0000-0000D1020000}"/>
    <cellStyle name="Comma 2 24 2" xfId="431" xr:uid="{00000000-0005-0000-0000-0000D2020000}"/>
    <cellStyle name="Comma 2 24 3" xfId="432" xr:uid="{00000000-0005-0000-0000-0000D3020000}"/>
    <cellStyle name="Comma 2 25" xfId="433" xr:uid="{00000000-0005-0000-0000-0000D4020000}"/>
    <cellStyle name="Comma 2 25 2" xfId="434" xr:uid="{00000000-0005-0000-0000-0000D5020000}"/>
    <cellStyle name="Comma 2 25 3" xfId="435" xr:uid="{00000000-0005-0000-0000-0000D6020000}"/>
    <cellStyle name="Comma 2 26" xfId="436" xr:uid="{00000000-0005-0000-0000-0000D7020000}"/>
    <cellStyle name="Comma 2 26 2" xfId="437" xr:uid="{00000000-0005-0000-0000-0000D8020000}"/>
    <cellStyle name="Comma 2 26 3" xfId="438" xr:uid="{00000000-0005-0000-0000-0000D9020000}"/>
    <cellStyle name="Comma 2 27" xfId="439" xr:uid="{00000000-0005-0000-0000-0000DA020000}"/>
    <cellStyle name="Comma 2 27 2" xfId="440" xr:uid="{00000000-0005-0000-0000-0000DB020000}"/>
    <cellStyle name="Comma 2 27 3" xfId="441" xr:uid="{00000000-0005-0000-0000-0000DC020000}"/>
    <cellStyle name="Comma 2 28" xfId="442" xr:uid="{00000000-0005-0000-0000-0000DD020000}"/>
    <cellStyle name="Comma 2 28 2" xfId="443" xr:uid="{00000000-0005-0000-0000-0000DE020000}"/>
    <cellStyle name="Comma 2 28 3" xfId="444" xr:uid="{00000000-0005-0000-0000-0000DF020000}"/>
    <cellStyle name="Comma 2 29" xfId="445" xr:uid="{00000000-0005-0000-0000-0000E0020000}"/>
    <cellStyle name="Comma 2 29 2" xfId="446" xr:uid="{00000000-0005-0000-0000-0000E1020000}"/>
    <cellStyle name="Comma 2 29 3" xfId="447" xr:uid="{00000000-0005-0000-0000-0000E2020000}"/>
    <cellStyle name="Comma 2 3" xfId="448" xr:uid="{00000000-0005-0000-0000-0000E3020000}"/>
    <cellStyle name="Comma 2 3 2" xfId="449" xr:uid="{00000000-0005-0000-0000-0000E4020000}"/>
    <cellStyle name="Comma 2 3 2 2" xfId="450" xr:uid="{00000000-0005-0000-0000-0000E5020000}"/>
    <cellStyle name="Comma 2 3 2 2 2" xfId="451" xr:uid="{00000000-0005-0000-0000-0000E6020000}"/>
    <cellStyle name="Comma 2 3 2 2 2 2" xfId="452" xr:uid="{00000000-0005-0000-0000-0000E7020000}"/>
    <cellStyle name="Comma 2 3 2 2 2 2 2" xfId="453" xr:uid="{00000000-0005-0000-0000-0000E8020000}"/>
    <cellStyle name="Comma 2 3 2 2 2 2 3" xfId="454" xr:uid="{00000000-0005-0000-0000-0000E9020000}"/>
    <cellStyle name="Comma 2 3 2 2 3" xfId="455" xr:uid="{00000000-0005-0000-0000-0000EA020000}"/>
    <cellStyle name="Comma 2 3 2 2 3 2" xfId="456" xr:uid="{00000000-0005-0000-0000-0000EB020000}"/>
    <cellStyle name="Comma 2 3 2 2 3 3" xfId="457" xr:uid="{00000000-0005-0000-0000-0000EC020000}"/>
    <cellStyle name="Comma 2 3 2 2 4" xfId="458" xr:uid="{00000000-0005-0000-0000-0000ED020000}"/>
    <cellStyle name="Comma 2 3 2 2 5" xfId="459" xr:uid="{00000000-0005-0000-0000-0000EE020000}"/>
    <cellStyle name="Comma 2 3 2 3" xfId="460" xr:uid="{00000000-0005-0000-0000-0000EF020000}"/>
    <cellStyle name="Comma 2 3 2 3 2" xfId="461" xr:uid="{00000000-0005-0000-0000-0000F0020000}"/>
    <cellStyle name="Comma 2 3 2 3 3" xfId="462" xr:uid="{00000000-0005-0000-0000-0000F1020000}"/>
    <cellStyle name="Comma 2 3 2 4" xfId="463" xr:uid="{00000000-0005-0000-0000-0000F2020000}"/>
    <cellStyle name="Comma 2 3 2 4 2" xfId="464" xr:uid="{00000000-0005-0000-0000-0000F3020000}"/>
    <cellStyle name="Comma 2 3 2 4 3" xfId="465" xr:uid="{00000000-0005-0000-0000-0000F4020000}"/>
    <cellStyle name="Comma 2 3 2 5" xfId="466" xr:uid="{00000000-0005-0000-0000-0000F5020000}"/>
    <cellStyle name="Comma 2 3 2 5 2" xfId="467" xr:uid="{00000000-0005-0000-0000-0000F6020000}"/>
    <cellStyle name="Comma 2 3 2 5 3" xfId="468" xr:uid="{00000000-0005-0000-0000-0000F7020000}"/>
    <cellStyle name="Comma 2 3 2 5 4" xfId="469" xr:uid="{00000000-0005-0000-0000-0000F8020000}"/>
    <cellStyle name="Comma 2 3 3" xfId="470" xr:uid="{00000000-0005-0000-0000-0000F9020000}"/>
    <cellStyle name="Comma 2 3 3 2" xfId="471" xr:uid="{00000000-0005-0000-0000-0000FA020000}"/>
    <cellStyle name="Comma 2 3 3 2 2" xfId="472" xr:uid="{00000000-0005-0000-0000-0000FB020000}"/>
    <cellStyle name="Comma 2 3 3 2 3" xfId="473" xr:uid="{00000000-0005-0000-0000-0000FC020000}"/>
    <cellStyle name="Comma 2 3 3 2 4" xfId="474" xr:uid="{00000000-0005-0000-0000-0000FD020000}"/>
    <cellStyle name="Comma 2 3 3 3" xfId="475" xr:uid="{00000000-0005-0000-0000-0000FE020000}"/>
    <cellStyle name="Comma 2 3 4" xfId="476" xr:uid="{00000000-0005-0000-0000-0000FF020000}"/>
    <cellStyle name="Comma 2 3 5" xfId="477" xr:uid="{00000000-0005-0000-0000-000000030000}"/>
    <cellStyle name="Comma 2 3 5 2" xfId="478" xr:uid="{00000000-0005-0000-0000-000001030000}"/>
    <cellStyle name="Comma 2 3 5 2 2" xfId="479" xr:uid="{00000000-0005-0000-0000-000002030000}"/>
    <cellStyle name="Comma 2 3 5 2 3" xfId="480" xr:uid="{00000000-0005-0000-0000-000003030000}"/>
    <cellStyle name="Comma 2 3 6" xfId="481" xr:uid="{00000000-0005-0000-0000-000004030000}"/>
    <cellStyle name="Comma 2 3 7" xfId="482" xr:uid="{00000000-0005-0000-0000-000005030000}"/>
    <cellStyle name="Comma 2 30" xfId="483" xr:uid="{00000000-0005-0000-0000-000006030000}"/>
    <cellStyle name="Comma 2 30 2" xfId="484" xr:uid="{00000000-0005-0000-0000-000007030000}"/>
    <cellStyle name="Comma 2 30 3" xfId="485" xr:uid="{00000000-0005-0000-0000-000008030000}"/>
    <cellStyle name="Comma 2 31" xfId="486" xr:uid="{00000000-0005-0000-0000-000009030000}"/>
    <cellStyle name="Comma 2 31 2" xfId="487" xr:uid="{00000000-0005-0000-0000-00000A030000}"/>
    <cellStyle name="Comma 2 31 3" xfId="488" xr:uid="{00000000-0005-0000-0000-00000B030000}"/>
    <cellStyle name="Comma 2 32" xfId="489" xr:uid="{00000000-0005-0000-0000-00000C030000}"/>
    <cellStyle name="Comma 2 32 2" xfId="490" xr:uid="{00000000-0005-0000-0000-00000D030000}"/>
    <cellStyle name="Comma 2 32 3" xfId="491" xr:uid="{00000000-0005-0000-0000-00000E030000}"/>
    <cellStyle name="Comma 2 33" xfId="492" xr:uid="{00000000-0005-0000-0000-00000F030000}"/>
    <cellStyle name="Comma 2 33 2" xfId="493" xr:uid="{00000000-0005-0000-0000-000010030000}"/>
    <cellStyle name="Comma 2 33 3" xfId="494" xr:uid="{00000000-0005-0000-0000-000011030000}"/>
    <cellStyle name="Comma 2 34" xfId="495" xr:uid="{00000000-0005-0000-0000-000012030000}"/>
    <cellStyle name="Comma 2 34 2" xfId="496" xr:uid="{00000000-0005-0000-0000-000013030000}"/>
    <cellStyle name="Comma 2 34 3" xfId="497" xr:uid="{00000000-0005-0000-0000-000014030000}"/>
    <cellStyle name="Comma 2 35" xfId="498" xr:uid="{00000000-0005-0000-0000-000015030000}"/>
    <cellStyle name="Comma 2 35 2" xfId="499" xr:uid="{00000000-0005-0000-0000-000016030000}"/>
    <cellStyle name="Comma 2 35 3" xfId="500" xr:uid="{00000000-0005-0000-0000-000017030000}"/>
    <cellStyle name="Comma 2 36" xfId="501" xr:uid="{00000000-0005-0000-0000-000018030000}"/>
    <cellStyle name="Comma 2 36 2" xfId="502" xr:uid="{00000000-0005-0000-0000-000019030000}"/>
    <cellStyle name="Comma 2 36 3" xfId="503" xr:uid="{00000000-0005-0000-0000-00001A030000}"/>
    <cellStyle name="Comma 2 37" xfId="504" xr:uid="{00000000-0005-0000-0000-00001B030000}"/>
    <cellStyle name="Comma 2 37 2" xfId="505" xr:uid="{00000000-0005-0000-0000-00001C030000}"/>
    <cellStyle name="Comma 2 37 3" xfId="506" xr:uid="{00000000-0005-0000-0000-00001D030000}"/>
    <cellStyle name="Comma 2 38" xfId="507" xr:uid="{00000000-0005-0000-0000-00001E030000}"/>
    <cellStyle name="Comma 2 38 2" xfId="508" xr:uid="{00000000-0005-0000-0000-00001F030000}"/>
    <cellStyle name="Comma 2 38 3" xfId="509" xr:uid="{00000000-0005-0000-0000-000020030000}"/>
    <cellStyle name="Comma 2 39" xfId="510" xr:uid="{00000000-0005-0000-0000-000021030000}"/>
    <cellStyle name="Comma 2 39 2" xfId="511" xr:uid="{00000000-0005-0000-0000-000022030000}"/>
    <cellStyle name="Comma 2 39 3" xfId="512" xr:uid="{00000000-0005-0000-0000-000023030000}"/>
    <cellStyle name="Comma 2 4" xfId="513" xr:uid="{00000000-0005-0000-0000-000024030000}"/>
    <cellStyle name="Comma 2 4 2" xfId="514" xr:uid="{00000000-0005-0000-0000-000025030000}"/>
    <cellStyle name="Comma 2 4 3" xfId="515" xr:uid="{00000000-0005-0000-0000-000026030000}"/>
    <cellStyle name="Comma 2 40" xfId="516" xr:uid="{00000000-0005-0000-0000-000027030000}"/>
    <cellStyle name="Comma 2 40 2" xfId="517" xr:uid="{00000000-0005-0000-0000-000028030000}"/>
    <cellStyle name="Comma 2 40 3" xfId="518" xr:uid="{00000000-0005-0000-0000-000029030000}"/>
    <cellStyle name="Comma 2 41" xfId="519" xr:uid="{00000000-0005-0000-0000-00002A030000}"/>
    <cellStyle name="Comma 2 42" xfId="520" xr:uid="{00000000-0005-0000-0000-00002B030000}"/>
    <cellStyle name="Comma 2 43" xfId="521" xr:uid="{00000000-0005-0000-0000-00002C030000}"/>
    <cellStyle name="Comma 2 44" xfId="522" xr:uid="{00000000-0005-0000-0000-00002D030000}"/>
    <cellStyle name="Comma 2 45" xfId="863" xr:uid="{00000000-0005-0000-0000-00002E030000}"/>
    <cellStyle name="Comma 2 5" xfId="523" xr:uid="{00000000-0005-0000-0000-00002F030000}"/>
    <cellStyle name="Comma 2 5 2" xfId="524" xr:uid="{00000000-0005-0000-0000-000030030000}"/>
    <cellStyle name="Comma 2 5 3" xfId="525" xr:uid="{00000000-0005-0000-0000-000031030000}"/>
    <cellStyle name="Comma 2 6" xfId="526" xr:uid="{00000000-0005-0000-0000-000032030000}"/>
    <cellStyle name="Comma 2 6 2" xfId="527" xr:uid="{00000000-0005-0000-0000-000033030000}"/>
    <cellStyle name="Comma 2 6 3" xfId="528" xr:uid="{00000000-0005-0000-0000-000034030000}"/>
    <cellStyle name="Comma 2 7" xfId="529" xr:uid="{00000000-0005-0000-0000-000035030000}"/>
    <cellStyle name="Comma 2 7 2" xfId="530" xr:uid="{00000000-0005-0000-0000-000036030000}"/>
    <cellStyle name="Comma 2 7 3" xfId="531" xr:uid="{00000000-0005-0000-0000-000037030000}"/>
    <cellStyle name="Comma 2 8" xfId="532" xr:uid="{00000000-0005-0000-0000-000038030000}"/>
    <cellStyle name="Comma 2 8 2" xfId="533" xr:uid="{00000000-0005-0000-0000-000039030000}"/>
    <cellStyle name="Comma 2 8 3" xfId="534" xr:uid="{00000000-0005-0000-0000-00003A030000}"/>
    <cellStyle name="Comma 2 9" xfId="535" xr:uid="{00000000-0005-0000-0000-00003B030000}"/>
    <cellStyle name="Comma 2 9 2" xfId="536" xr:uid="{00000000-0005-0000-0000-00003C030000}"/>
    <cellStyle name="Comma 2 9 3" xfId="537" xr:uid="{00000000-0005-0000-0000-00003D030000}"/>
    <cellStyle name="Comma 20" xfId="538" xr:uid="{00000000-0005-0000-0000-00003E030000}"/>
    <cellStyle name="Comma 21" xfId="860" xr:uid="{00000000-0005-0000-0000-00003F030000}"/>
    <cellStyle name="Comma 22" xfId="1170" xr:uid="{00000000-0005-0000-0000-000040030000}"/>
    <cellStyle name="Comma 3" xfId="539" xr:uid="{00000000-0005-0000-0000-000041030000}"/>
    <cellStyle name="Comma 3 2" xfId="540" xr:uid="{00000000-0005-0000-0000-000042030000}"/>
    <cellStyle name="Comma 3 2 2" xfId="541" xr:uid="{00000000-0005-0000-0000-000043030000}"/>
    <cellStyle name="Comma 3 2 3" xfId="542" xr:uid="{00000000-0005-0000-0000-000044030000}"/>
    <cellStyle name="Comma 3 2 4" xfId="868" xr:uid="{00000000-0005-0000-0000-000045030000}"/>
    <cellStyle name="Comma 3 3" xfId="543" xr:uid="{00000000-0005-0000-0000-000046030000}"/>
    <cellStyle name="Comma 3 3 2" xfId="544" xr:uid="{00000000-0005-0000-0000-000047030000}"/>
    <cellStyle name="Comma 3 3 3" xfId="545" xr:uid="{00000000-0005-0000-0000-000048030000}"/>
    <cellStyle name="Comma 3 3 4" xfId="869" xr:uid="{00000000-0005-0000-0000-000049030000}"/>
    <cellStyle name="Comma 3 4" xfId="546" xr:uid="{00000000-0005-0000-0000-00004A030000}"/>
    <cellStyle name="Comma 3 4 2" xfId="870" xr:uid="{00000000-0005-0000-0000-00004B030000}"/>
    <cellStyle name="Comma 3 5" xfId="547" xr:uid="{00000000-0005-0000-0000-00004C030000}"/>
    <cellStyle name="Comma 3 6" xfId="548" xr:uid="{00000000-0005-0000-0000-00004D030000}"/>
    <cellStyle name="Comma 3 7" xfId="866" xr:uid="{00000000-0005-0000-0000-00004E030000}"/>
    <cellStyle name="Comma 3 8" xfId="867" xr:uid="{00000000-0005-0000-0000-00004F030000}"/>
    <cellStyle name="Comma 4" xfId="549" xr:uid="{00000000-0005-0000-0000-000050030000}"/>
    <cellStyle name="Comma 4 10" xfId="1172" xr:uid="{00000000-0005-0000-0000-000051030000}"/>
    <cellStyle name="Comma 4 11" xfId="1173" xr:uid="{00000000-0005-0000-0000-000052030000}"/>
    <cellStyle name="Comma 4 12" xfId="1174" xr:uid="{00000000-0005-0000-0000-000053030000}"/>
    <cellStyle name="Comma 4 13" xfId="1175" xr:uid="{00000000-0005-0000-0000-000054030000}"/>
    <cellStyle name="Comma 4 14" xfId="1176" xr:uid="{00000000-0005-0000-0000-000055030000}"/>
    <cellStyle name="Comma 4 15" xfId="1177" xr:uid="{00000000-0005-0000-0000-000056030000}"/>
    <cellStyle name="Comma 4 16" xfId="1178" xr:uid="{00000000-0005-0000-0000-000057030000}"/>
    <cellStyle name="Comma 4 17" xfId="1179" xr:uid="{00000000-0005-0000-0000-000058030000}"/>
    <cellStyle name="Comma 4 18" xfId="1171" xr:uid="{00000000-0005-0000-0000-000059030000}"/>
    <cellStyle name="Comma 4 2" xfId="550" xr:uid="{00000000-0005-0000-0000-00005A030000}"/>
    <cellStyle name="Comma 4 2 2" xfId="551" xr:uid="{00000000-0005-0000-0000-00005B030000}"/>
    <cellStyle name="Comma 4 2 3" xfId="1181" xr:uid="{00000000-0005-0000-0000-00005C030000}"/>
    <cellStyle name="Comma 4 2 4" xfId="1180" xr:uid="{00000000-0005-0000-0000-00005D030000}"/>
    <cellStyle name="Comma 4 3" xfId="871" xr:uid="{00000000-0005-0000-0000-00005E030000}"/>
    <cellStyle name="Comma 4 4" xfId="1182" xr:uid="{00000000-0005-0000-0000-00005F030000}"/>
    <cellStyle name="Comma 4 5" xfId="1183" xr:uid="{00000000-0005-0000-0000-000060030000}"/>
    <cellStyle name="Comma 4 6" xfId="1184" xr:uid="{00000000-0005-0000-0000-000061030000}"/>
    <cellStyle name="Comma 4 7" xfId="1185" xr:uid="{00000000-0005-0000-0000-000062030000}"/>
    <cellStyle name="Comma 4 8" xfId="1186" xr:uid="{00000000-0005-0000-0000-000063030000}"/>
    <cellStyle name="Comma 4 9" xfId="1187" xr:uid="{00000000-0005-0000-0000-000064030000}"/>
    <cellStyle name="Comma 5" xfId="552" xr:uid="{00000000-0005-0000-0000-000065030000}"/>
    <cellStyle name="Comma 5 2" xfId="553" xr:uid="{00000000-0005-0000-0000-000066030000}"/>
    <cellStyle name="Comma 5 2 2" xfId="554" xr:uid="{00000000-0005-0000-0000-000067030000}"/>
    <cellStyle name="Comma 5 2 3" xfId="555" xr:uid="{00000000-0005-0000-0000-000068030000}"/>
    <cellStyle name="Comma 5 3" xfId="556" xr:uid="{00000000-0005-0000-0000-000069030000}"/>
    <cellStyle name="Comma 5 4" xfId="557" xr:uid="{00000000-0005-0000-0000-00006A030000}"/>
    <cellStyle name="Comma 6" xfId="558" xr:uid="{00000000-0005-0000-0000-00006B030000}"/>
    <cellStyle name="Comma 6 2" xfId="559" xr:uid="{00000000-0005-0000-0000-00006C030000}"/>
    <cellStyle name="Comma 6 2 2" xfId="560" xr:uid="{00000000-0005-0000-0000-00006D030000}"/>
    <cellStyle name="Comma 6 2 3" xfId="561" xr:uid="{00000000-0005-0000-0000-00006E030000}"/>
    <cellStyle name="Comma 6 3" xfId="562" xr:uid="{00000000-0005-0000-0000-00006F030000}"/>
    <cellStyle name="Comma 6 3 2" xfId="563" xr:uid="{00000000-0005-0000-0000-000070030000}"/>
    <cellStyle name="Comma 6 3 3" xfId="564" xr:uid="{00000000-0005-0000-0000-000071030000}"/>
    <cellStyle name="Comma 6 4" xfId="565" xr:uid="{00000000-0005-0000-0000-000072030000}"/>
    <cellStyle name="Comma 6 4 2" xfId="566" xr:uid="{00000000-0005-0000-0000-000073030000}"/>
    <cellStyle name="Comma 6 4 3" xfId="567" xr:uid="{00000000-0005-0000-0000-000074030000}"/>
    <cellStyle name="Comma 6 5" xfId="568" xr:uid="{00000000-0005-0000-0000-000075030000}"/>
    <cellStyle name="Comma 6 5 2" xfId="569" xr:uid="{00000000-0005-0000-0000-000076030000}"/>
    <cellStyle name="Comma 6 5 3" xfId="570" xr:uid="{00000000-0005-0000-0000-000077030000}"/>
    <cellStyle name="Comma 6 6" xfId="571" xr:uid="{00000000-0005-0000-0000-000078030000}"/>
    <cellStyle name="Comma 6 6 2" xfId="572" xr:uid="{00000000-0005-0000-0000-000079030000}"/>
    <cellStyle name="Comma 6 6 3" xfId="573" xr:uid="{00000000-0005-0000-0000-00007A030000}"/>
    <cellStyle name="Comma 6 7" xfId="574" xr:uid="{00000000-0005-0000-0000-00007B030000}"/>
    <cellStyle name="Comma 6 8" xfId="575" xr:uid="{00000000-0005-0000-0000-00007C030000}"/>
    <cellStyle name="Comma 7" xfId="576" xr:uid="{00000000-0005-0000-0000-00007D030000}"/>
    <cellStyle name="Comma 8" xfId="577" xr:uid="{00000000-0005-0000-0000-00007E030000}"/>
    <cellStyle name="Comma 8 2" xfId="578" xr:uid="{00000000-0005-0000-0000-00007F030000}"/>
    <cellStyle name="Comma 9" xfId="579" xr:uid="{00000000-0005-0000-0000-000080030000}"/>
    <cellStyle name="Euro" xfId="580" xr:uid="{00000000-0005-0000-0000-000081030000}"/>
    <cellStyle name="Explanatory Text" xfId="16" xr:uid="{00000000-0005-0000-0000-000082030000}"/>
    <cellStyle name="Explanatory Text 2" xfId="581" xr:uid="{00000000-0005-0000-0000-000083030000}"/>
    <cellStyle name="Explanatory Text 2 2" xfId="1188" xr:uid="{00000000-0005-0000-0000-000084030000}"/>
    <cellStyle name="Explanatory Text 2 3" xfId="1189" xr:uid="{00000000-0005-0000-0000-000085030000}"/>
    <cellStyle name="Explanatory Text 3" xfId="582" xr:uid="{00000000-0005-0000-0000-000086030000}"/>
    <cellStyle name="Explanatory Text 3 2" xfId="1190" xr:uid="{00000000-0005-0000-0000-000087030000}"/>
    <cellStyle name="Explanatory Text 4" xfId="583" xr:uid="{00000000-0005-0000-0000-000088030000}"/>
    <cellStyle name="Good" xfId="7" xr:uid="{00000000-0005-0000-0000-000089030000}"/>
    <cellStyle name="Good 2" xfId="584" xr:uid="{00000000-0005-0000-0000-00008A030000}"/>
    <cellStyle name="Good 2 2" xfId="1192" xr:uid="{00000000-0005-0000-0000-00008B030000}"/>
    <cellStyle name="Good 2 3" xfId="1193" xr:uid="{00000000-0005-0000-0000-00008C030000}"/>
    <cellStyle name="Good 2 4" xfId="1194" xr:uid="{00000000-0005-0000-0000-00008D030000}"/>
    <cellStyle name="Good 2 5" xfId="1191" xr:uid="{00000000-0005-0000-0000-00008E030000}"/>
    <cellStyle name="Good 3" xfId="585" xr:uid="{00000000-0005-0000-0000-00008F030000}"/>
    <cellStyle name="Good 3 2" xfId="1196" xr:uid="{00000000-0005-0000-0000-000090030000}"/>
    <cellStyle name="Good 3 3" xfId="1197" xr:uid="{00000000-0005-0000-0000-000091030000}"/>
    <cellStyle name="Good 3 4" xfId="1195" xr:uid="{00000000-0005-0000-0000-000092030000}"/>
    <cellStyle name="Good 4" xfId="586" xr:uid="{00000000-0005-0000-0000-000093030000}"/>
    <cellStyle name="Heading 1" xfId="3" xr:uid="{00000000-0005-0000-0000-000094030000}"/>
    <cellStyle name="Heading 1 2" xfId="587" xr:uid="{00000000-0005-0000-0000-000095030000}"/>
    <cellStyle name="Heading 1 2 2" xfId="1198" xr:uid="{00000000-0005-0000-0000-000096030000}"/>
    <cellStyle name="Heading 1 2 3" xfId="1199" xr:uid="{00000000-0005-0000-0000-000097030000}"/>
    <cellStyle name="Heading 1 3" xfId="588" xr:uid="{00000000-0005-0000-0000-000098030000}"/>
    <cellStyle name="Heading 1 3 2" xfId="1200" xr:uid="{00000000-0005-0000-0000-000099030000}"/>
    <cellStyle name="Heading 1 4" xfId="589" xr:uid="{00000000-0005-0000-0000-00009A030000}"/>
    <cellStyle name="Heading 2" xfId="4" xr:uid="{00000000-0005-0000-0000-00009B030000}"/>
    <cellStyle name="Heading 2 2" xfId="590" xr:uid="{00000000-0005-0000-0000-00009C030000}"/>
    <cellStyle name="Heading 2 2 2" xfId="1201" xr:uid="{00000000-0005-0000-0000-00009D030000}"/>
    <cellStyle name="Heading 2 2 3" xfId="1202" xr:uid="{00000000-0005-0000-0000-00009E030000}"/>
    <cellStyle name="Heading 2 3" xfId="591" xr:uid="{00000000-0005-0000-0000-00009F030000}"/>
    <cellStyle name="Heading 2 3 2" xfId="1203" xr:uid="{00000000-0005-0000-0000-0000A0030000}"/>
    <cellStyle name="Heading 2 4" xfId="592" xr:uid="{00000000-0005-0000-0000-0000A1030000}"/>
    <cellStyle name="Heading 3" xfId="5" xr:uid="{00000000-0005-0000-0000-0000A2030000}"/>
    <cellStyle name="Heading 3 2" xfId="593" xr:uid="{00000000-0005-0000-0000-0000A3030000}"/>
    <cellStyle name="Heading 3 2 2" xfId="1204" xr:uid="{00000000-0005-0000-0000-0000A4030000}"/>
    <cellStyle name="Heading 3 2 3" xfId="1205" xr:uid="{00000000-0005-0000-0000-0000A5030000}"/>
    <cellStyle name="Heading 3 3" xfId="594" xr:uid="{00000000-0005-0000-0000-0000A6030000}"/>
    <cellStyle name="Heading 3 3 2" xfId="1206" xr:uid="{00000000-0005-0000-0000-0000A7030000}"/>
    <cellStyle name="Heading 3 4" xfId="595" xr:uid="{00000000-0005-0000-0000-0000A8030000}"/>
    <cellStyle name="Heading 4" xfId="6" xr:uid="{00000000-0005-0000-0000-0000A9030000}"/>
    <cellStyle name="Heading 4 2" xfId="596" xr:uid="{00000000-0005-0000-0000-0000AA030000}"/>
    <cellStyle name="Heading 4 2 2" xfId="1207" xr:uid="{00000000-0005-0000-0000-0000AB030000}"/>
    <cellStyle name="Heading 4 2 3" xfId="1208" xr:uid="{00000000-0005-0000-0000-0000AC030000}"/>
    <cellStyle name="Heading 4 3" xfId="597" xr:uid="{00000000-0005-0000-0000-0000AD030000}"/>
    <cellStyle name="Heading 4 3 2" xfId="1209" xr:uid="{00000000-0005-0000-0000-0000AE030000}"/>
    <cellStyle name="Heading 4 4" xfId="598" xr:uid="{00000000-0005-0000-0000-0000AF030000}"/>
    <cellStyle name="Hyperlink 2" xfId="1210" xr:uid="{00000000-0005-0000-0000-0000B0030000}"/>
    <cellStyle name="Hyperlink 4" xfId="1211" xr:uid="{00000000-0005-0000-0000-0000B1030000}"/>
    <cellStyle name="Input" xfId="10" xr:uid="{00000000-0005-0000-0000-0000B2030000}"/>
    <cellStyle name="Input 2" xfId="599" xr:uid="{00000000-0005-0000-0000-0000B3030000}"/>
    <cellStyle name="Input 2 2" xfId="1213" xr:uid="{00000000-0005-0000-0000-0000B4030000}"/>
    <cellStyle name="Input 2 3" xfId="1214" xr:uid="{00000000-0005-0000-0000-0000B5030000}"/>
    <cellStyle name="Input 2 4" xfId="1215" xr:uid="{00000000-0005-0000-0000-0000B6030000}"/>
    <cellStyle name="Input 2 5" xfId="1212" xr:uid="{00000000-0005-0000-0000-0000B7030000}"/>
    <cellStyle name="Input 3" xfId="600" xr:uid="{00000000-0005-0000-0000-0000B8030000}"/>
    <cellStyle name="Input 3 2" xfId="1217" xr:uid="{00000000-0005-0000-0000-0000B9030000}"/>
    <cellStyle name="Input 3 3" xfId="1218" xr:uid="{00000000-0005-0000-0000-0000BA030000}"/>
    <cellStyle name="Input 3 4" xfId="1216" xr:uid="{00000000-0005-0000-0000-0000BB030000}"/>
    <cellStyle name="Input 4" xfId="601" xr:uid="{00000000-0005-0000-0000-0000BC030000}"/>
    <cellStyle name="Linked Cell" xfId="13" xr:uid="{00000000-0005-0000-0000-0000BD030000}"/>
    <cellStyle name="Linked Cell 2" xfId="602" xr:uid="{00000000-0005-0000-0000-0000BE030000}"/>
    <cellStyle name="Linked Cell 2 2" xfId="1219" xr:uid="{00000000-0005-0000-0000-0000BF030000}"/>
    <cellStyle name="Linked Cell 2 3" xfId="1220" xr:uid="{00000000-0005-0000-0000-0000C0030000}"/>
    <cellStyle name="Linked Cell 3" xfId="603" xr:uid="{00000000-0005-0000-0000-0000C1030000}"/>
    <cellStyle name="Linked Cell 3 2" xfId="1221" xr:uid="{00000000-0005-0000-0000-0000C2030000}"/>
    <cellStyle name="Linked Cell 4" xfId="604" xr:uid="{00000000-0005-0000-0000-0000C3030000}"/>
    <cellStyle name="Neutral" xfId="9" xr:uid="{00000000-0005-0000-0000-0000C4030000}"/>
    <cellStyle name="Neutral 2" xfId="605" xr:uid="{00000000-0005-0000-0000-0000C5030000}"/>
    <cellStyle name="Neutral 2 2" xfId="1223" xr:uid="{00000000-0005-0000-0000-0000C6030000}"/>
    <cellStyle name="Neutral 2 3" xfId="1224" xr:uid="{00000000-0005-0000-0000-0000C7030000}"/>
    <cellStyle name="Neutral 2 4" xfId="1225" xr:uid="{00000000-0005-0000-0000-0000C8030000}"/>
    <cellStyle name="Neutral 2 5" xfId="1222" xr:uid="{00000000-0005-0000-0000-0000C9030000}"/>
    <cellStyle name="Neutral 3" xfId="606" xr:uid="{00000000-0005-0000-0000-0000CA030000}"/>
    <cellStyle name="Neutral 3 2" xfId="1227" xr:uid="{00000000-0005-0000-0000-0000CB030000}"/>
    <cellStyle name="Neutral 3 3" xfId="1228" xr:uid="{00000000-0005-0000-0000-0000CC030000}"/>
    <cellStyle name="Neutral 3 4" xfId="1226" xr:uid="{00000000-0005-0000-0000-0000CD030000}"/>
    <cellStyle name="Neutral 4" xfId="607" xr:uid="{00000000-0005-0000-0000-0000CE030000}"/>
    <cellStyle name="Normal" xfId="0" builtinId="0"/>
    <cellStyle name="Normal 10" xfId="608" xr:uid="{00000000-0005-0000-0000-0000D0030000}"/>
    <cellStyle name="Normal 10 2" xfId="1230" xr:uid="{00000000-0005-0000-0000-0000D1030000}"/>
    <cellStyle name="Normal 10 3" xfId="1229" xr:uid="{00000000-0005-0000-0000-0000D2030000}"/>
    <cellStyle name="Normal 11" xfId="609" xr:uid="{00000000-0005-0000-0000-0000D3030000}"/>
    <cellStyle name="Normal 11 2" xfId="1232" xr:uid="{00000000-0005-0000-0000-0000D4030000}"/>
    <cellStyle name="Normal 11 3" xfId="1231" xr:uid="{00000000-0005-0000-0000-0000D5030000}"/>
    <cellStyle name="Normal 12" xfId="610" xr:uid="{00000000-0005-0000-0000-0000D6030000}"/>
    <cellStyle name="Normal 13" xfId="611" xr:uid="{00000000-0005-0000-0000-0000D7030000}"/>
    <cellStyle name="Normal 13 2" xfId="612" xr:uid="{00000000-0005-0000-0000-0000D8030000}"/>
    <cellStyle name="Normal 13 3" xfId="613" xr:uid="{00000000-0005-0000-0000-0000D9030000}"/>
    <cellStyle name="Normal 13 4" xfId="1233" xr:uid="{00000000-0005-0000-0000-0000DA030000}"/>
    <cellStyle name="Normal 14" xfId="614" xr:uid="{00000000-0005-0000-0000-0000DB030000}"/>
    <cellStyle name="Normal 15" xfId="615" xr:uid="{00000000-0005-0000-0000-0000DC030000}"/>
    <cellStyle name="Normal 15 2" xfId="616" xr:uid="{00000000-0005-0000-0000-0000DD030000}"/>
    <cellStyle name="Normal 16" xfId="617" xr:uid="{00000000-0005-0000-0000-0000DE030000}"/>
    <cellStyle name="Normal 16 2" xfId="618" xr:uid="{00000000-0005-0000-0000-0000DF030000}"/>
    <cellStyle name="Normal 17" xfId="619" xr:uid="{00000000-0005-0000-0000-0000E0030000}"/>
    <cellStyle name="Normal 17 2" xfId="620" xr:uid="{00000000-0005-0000-0000-0000E1030000}"/>
    <cellStyle name="Normal 18" xfId="621" xr:uid="{00000000-0005-0000-0000-0000E2030000}"/>
    <cellStyle name="Normal 18 2" xfId="622" xr:uid="{00000000-0005-0000-0000-0000E3030000}"/>
    <cellStyle name="Normal 19" xfId="623" xr:uid="{00000000-0005-0000-0000-0000E4030000}"/>
    <cellStyle name="Normal 19 2" xfId="624" xr:uid="{00000000-0005-0000-0000-0000E5030000}"/>
    <cellStyle name="Normal 2" xfId="1" xr:uid="{00000000-0005-0000-0000-0000E6030000}"/>
    <cellStyle name="Normal 2 10" xfId="625" xr:uid="{00000000-0005-0000-0000-0000E7030000}"/>
    <cellStyle name="Normal 2 11" xfId="626" xr:uid="{00000000-0005-0000-0000-0000E8030000}"/>
    <cellStyle name="Normal 2 12" xfId="627" xr:uid="{00000000-0005-0000-0000-0000E9030000}"/>
    <cellStyle name="Normal 2 13" xfId="628" xr:uid="{00000000-0005-0000-0000-0000EA030000}"/>
    <cellStyle name="Normal 2 14" xfId="629" xr:uid="{00000000-0005-0000-0000-0000EB030000}"/>
    <cellStyle name="Normal 2 15" xfId="862" xr:uid="{00000000-0005-0000-0000-0000EC030000}"/>
    <cellStyle name="Normal 2 2" xfId="630" xr:uid="{00000000-0005-0000-0000-0000ED030000}"/>
    <cellStyle name="Normal 2 2 10" xfId="631" xr:uid="{00000000-0005-0000-0000-0000EE030000}"/>
    <cellStyle name="Normal 2 2 11" xfId="632" xr:uid="{00000000-0005-0000-0000-0000EF030000}"/>
    <cellStyle name="Normal 2 2 2" xfId="633" xr:uid="{00000000-0005-0000-0000-0000F0030000}"/>
    <cellStyle name="Normal 2 2 2 2" xfId="634" xr:uid="{00000000-0005-0000-0000-0000F1030000}"/>
    <cellStyle name="Normal 2 2 2 2 2" xfId="635" xr:uid="{00000000-0005-0000-0000-0000F2030000}"/>
    <cellStyle name="Normal 2 2 2 2 2 2" xfId="636" xr:uid="{00000000-0005-0000-0000-0000F3030000}"/>
    <cellStyle name="Normal 2 2 2 2 2 3" xfId="637" xr:uid="{00000000-0005-0000-0000-0000F4030000}"/>
    <cellStyle name="Normal 2 2 2 2 2 4" xfId="638" xr:uid="{00000000-0005-0000-0000-0000F5030000}"/>
    <cellStyle name="Normal 2 2 2 2 2 5" xfId="639" xr:uid="{00000000-0005-0000-0000-0000F6030000}"/>
    <cellStyle name="Normal 2 2 2 2 2 6" xfId="640" xr:uid="{00000000-0005-0000-0000-0000F7030000}"/>
    <cellStyle name="Normal 2 2 2 2 2 7" xfId="641" xr:uid="{00000000-0005-0000-0000-0000F8030000}"/>
    <cellStyle name="Normal 2 2 2 2 2 8" xfId="642" xr:uid="{00000000-0005-0000-0000-0000F9030000}"/>
    <cellStyle name="Normal 2 2 2 2 3" xfId="643" xr:uid="{00000000-0005-0000-0000-0000FA030000}"/>
    <cellStyle name="Normal 2 2 2 2 4" xfId="644" xr:uid="{00000000-0005-0000-0000-0000FB030000}"/>
    <cellStyle name="Normal 2 2 2 2 5" xfId="645" xr:uid="{00000000-0005-0000-0000-0000FC030000}"/>
    <cellStyle name="Normal 2 2 2 2 6" xfId="646" xr:uid="{00000000-0005-0000-0000-0000FD030000}"/>
    <cellStyle name="Normal 2 2 2 2 7" xfId="647" xr:uid="{00000000-0005-0000-0000-0000FE030000}"/>
    <cellStyle name="Normal 2 2 2 2 8" xfId="648" xr:uid="{00000000-0005-0000-0000-0000FF030000}"/>
    <cellStyle name="Normal 2 2 2 3" xfId="649" xr:uid="{00000000-0005-0000-0000-000000040000}"/>
    <cellStyle name="Normal 2 2 2 4" xfId="650" xr:uid="{00000000-0005-0000-0000-000001040000}"/>
    <cellStyle name="Normal 2 2 2 5" xfId="651" xr:uid="{00000000-0005-0000-0000-000002040000}"/>
    <cellStyle name="Normal 2 2 2 6" xfId="652" xr:uid="{00000000-0005-0000-0000-000003040000}"/>
    <cellStyle name="Normal 2 2 2 7" xfId="653" xr:uid="{00000000-0005-0000-0000-000004040000}"/>
    <cellStyle name="Normal 2 2 2 8" xfId="654" xr:uid="{00000000-0005-0000-0000-000005040000}"/>
    <cellStyle name="Normal 2 2 2 9" xfId="655" xr:uid="{00000000-0005-0000-0000-000006040000}"/>
    <cellStyle name="Normal 2 2 3" xfId="656" xr:uid="{00000000-0005-0000-0000-000007040000}"/>
    <cellStyle name="Normal 2 2 4" xfId="657" xr:uid="{00000000-0005-0000-0000-000008040000}"/>
    <cellStyle name="Normal 2 2 5" xfId="658" xr:uid="{00000000-0005-0000-0000-000009040000}"/>
    <cellStyle name="Normal 2 2 5 2" xfId="659" xr:uid="{00000000-0005-0000-0000-00000A040000}"/>
    <cellStyle name="Normal 2 2 6" xfId="660" xr:uid="{00000000-0005-0000-0000-00000B040000}"/>
    <cellStyle name="Normal 2 2 7" xfId="661" xr:uid="{00000000-0005-0000-0000-00000C040000}"/>
    <cellStyle name="Normal 2 2 8" xfId="662" xr:uid="{00000000-0005-0000-0000-00000D040000}"/>
    <cellStyle name="Normal 2 2 9" xfId="663" xr:uid="{00000000-0005-0000-0000-00000E040000}"/>
    <cellStyle name="Normal 2 3" xfId="664" xr:uid="{00000000-0005-0000-0000-00000F040000}"/>
    <cellStyle name="Normal 2 3 2" xfId="665" xr:uid="{00000000-0005-0000-0000-000010040000}"/>
    <cellStyle name="Normal 2 3 2 2" xfId="666" xr:uid="{00000000-0005-0000-0000-000011040000}"/>
    <cellStyle name="Normal 2 3 3" xfId="667" xr:uid="{00000000-0005-0000-0000-000012040000}"/>
    <cellStyle name="Normal 2 4" xfId="668" xr:uid="{00000000-0005-0000-0000-000013040000}"/>
    <cellStyle name="Normal 2 5" xfId="669" xr:uid="{00000000-0005-0000-0000-000014040000}"/>
    <cellStyle name="Normal 2 5 2" xfId="670" xr:uid="{00000000-0005-0000-0000-000015040000}"/>
    <cellStyle name="Normal 2 6" xfId="671" xr:uid="{00000000-0005-0000-0000-000016040000}"/>
    <cellStyle name="Normal 2 7" xfId="672" xr:uid="{00000000-0005-0000-0000-000017040000}"/>
    <cellStyle name="Normal 2 8" xfId="673" xr:uid="{00000000-0005-0000-0000-000018040000}"/>
    <cellStyle name="Normal 2 9" xfId="674" xr:uid="{00000000-0005-0000-0000-000019040000}"/>
    <cellStyle name="Normal 20" xfId="675" xr:uid="{00000000-0005-0000-0000-00001A040000}"/>
    <cellStyle name="Normal 21" xfId="676" xr:uid="{00000000-0005-0000-0000-00001B040000}"/>
    <cellStyle name="Normal 22" xfId="677" xr:uid="{00000000-0005-0000-0000-00001C040000}"/>
    <cellStyle name="Normal 23" xfId="43" xr:uid="{00000000-0005-0000-0000-00001D040000}"/>
    <cellStyle name="Normal 24" xfId="859" xr:uid="{00000000-0005-0000-0000-00001E040000}"/>
    <cellStyle name="Normal 24 2" xfId="1235" xr:uid="{00000000-0005-0000-0000-00001F040000}"/>
    <cellStyle name="Normal 24 3" xfId="1234" xr:uid="{00000000-0005-0000-0000-000020040000}"/>
    <cellStyle name="Normal 3" xfId="678" xr:uid="{00000000-0005-0000-0000-000021040000}"/>
    <cellStyle name="Normal 3 10" xfId="679" xr:uid="{00000000-0005-0000-0000-000022040000}"/>
    <cellStyle name="Normal 3 11" xfId="865" xr:uid="{00000000-0005-0000-0000-000023040000}"/>
    <cellStyle name="Normal 3 11 2" xfId="1237" xr:uid="{00000000-0005-0000-0000-000024040000}"/>
    <cellStyle name="Normal 3 11 3" xfId="1236" xr:uid="{00000000-0005-0000-0000-000025040000}"/>
    <cellStyle name="Normal 3 12" xfId="1238" xr:uid="{00000000-0005-0000-0000-000026040000}"/>
    <cellStyle name="Normal 3 13" xfId="1239" xr:uid="{00000000-0005-0000-0000-000027040000}"/>
    <cellStyle name="Normal 3 14" xfId="1240" xr:uid="{00000000-0005-0000-0000-000028040000}"/>
    <cellStyle name="Normal 3 15" xfId="1241" xr:uid="{00000000-0005-0000-0000-000029040000}"/>
    <cellStyle name="Normal 3 16" xfId="1242" xr:uid="{00000000-0005-0000-0000-00002A040000}"/>
    <cellStyle name="Normal 3 17" xfId="1243" xr:uid="{00000000-0005-0000-0000-00002B040000}"/>
    <cellStyle name="Normal 3 2" xfId="680" xr:uid="{00000000-0005-0000-0000-00002C040000}"/>
    <cellStyle name="Normal 3 2 2" xfId="681" xr:uid="{00000000-0005-0000-0000-00002D040000}"/>
    <cellStyle name="Normal 3 2 2 2" xfId="1244" xr:uid="{00000000-0005-0000-0000-00002E040000}"/>
    <cellStyle name="Normal 3 2 2 3" xfId="1245" xr:uid="{00000000-0005-0000-0000-00002F040000}"/>
    <cellStyle name="Normal 3 2 2 3 2" xfId="1246" xr:uid="{00000000-0005-0000-0000-000030040000}"/>
    <cellStyle name="Normal 3 2 2 4" xfId="1247" xr:uid="{00000000-0005-0000-0000-000031040000}"/>
    <cellStyle name="Normal 3 3" xfId="682" xr:uid="{00000000-0005-0000-0000-000032040000}"/>
    <cellStyle name="Normal 3 3 2" xfId="683" xr:uid="{00000000-0005-0000-0000-000033040000}"/>
    <cellStyle name="Normal 3 4" xfId="684" xr:uid="{00000000-0005-0000-0000-000034040000}"/>
    <cellStyle name="Normal 3 4 2" xfId="1249" xr:uid="{00000000-0005-0000-0000-000035040000}"/>
    <cellStyle name="Normal 3 4 3" xfId="1250" xr:uid="{00000000-0005-0000-0000-000036040000}"/>
    <cellStyle name="Normal 3 4 4" xfId="1248" xr:uid="{00000000-0005-0000-0000-000037040000}"/>
    <cellStyle name="Normal 3 5" xfId="685" xr:uid="{00000000-0005-0000-0000-000038040000}"/>
    <cellStyle name="Normal 3 6" xfId="686" xr:uid="{00000000-0005-0000-0000-000039040000}"/>
    <cellStyle name="Normal 3 7" xfId="687" xr:uid="{00000000-0005-0000-0000-00003A040000}"/>
    <cellStyle name="Normal 3 8" xfId="688" xr:uid="{00000000-0005-0000-0000-00003B040000}"/>
    <cellStyle name="Normal 3 9" xfId="689" xr:uid="{00000000-0005-0000-0000-00003C040000}"/>
    <cellStyle name="Normal 33" xfId="1251" xr:uid="{00000000-0005-0000-0000-00003D040000}"/>
    <cellStyle name="Normal 37" xfId="1252" xr:uid="{00000000-0005-0000-0000-00003E040000}"/>
    <cellStyle name="Normal 38" xfId="1253" xr:uid="{00000000-0005-0000-0000-00003F040000}"/>
    <cellStyle name="Normal 39" xfId="1254" xr:uid="{00000000-0005-0000-0000-000040040000}"/>
    <cellStyle name="Normal 4" xfId="690" xr:uid="{00000000-0005-0000-0000-000041040000}"/>
    <cellStyle name="Normal 4 10" xfId="1256" xr:uid="{00000000-0005-0000-0000-000042040000}"/>
    <cellStyle name="Normal 4 11" xfId="1257" xr:uid="{00000000-0005-0000-0000-000043040000}"/>
    <cellStyle name="Normal 4 12" xfId="1258" xr:uid="{00000000-0005-0000-0000-000044040000}"/>
    <cellStyle name="Normal 4 13" xfId="1259" xr:uid="{00000000-0005-0000-0000-000045040000}"/>
    <cellStyle name="Normal 4 14" xfId="1260" xr:uid="{00000000-0005-0000-0000-000046040000}"/>
    <cellStyle name="Normal 4 15" xfId="1261" xr:uid="{00000000-0005-0000-0000-000047040000}"/>
    <cellStyle name="Normal 4 16" xfId="1262" xr:uid="{00000000-0005-0000-0000-000048040000}"/>
    <cellStyle name="Normal 4 17" xfId="1263" xr:uid="{00000000-0005-0000-0000-000049040000}"/>
    <cellStyle name="Normal 4 18" xfId="1255" xr:uid="{00000000-0005-0000-0000-00004A040000}"/>
    <cellStyle name="Normal 4 2" xfId="691" xr:uid="{00000000-0005-0000-0000-00004B040000}"/>
    <cellStyle name="Normal 4 2 2" xfId="1265" xr:uid="{00000000-0005-0000-0000-00004C040000}"/>
    <cellStyle name="Normal 4 2 3" xfId="1266" xr:uid="{00000000-0005-0000-0000-00004D040000}"/>
    <cellStyle name="Normal 4 2 4" xfId="1264" xr:uid="{00000000-0005-0000-0000-00004E040000}"/>
    <cellStyle name="Normal 4 3" xfId="1267" xr:uid="{00000000-0005-0000-0000-00004F040000}"/>
    <cellStyle name="Normal 4 4" xfId="1268" xr:uid="{00000000-0005-0000-0000-000050040000}"/>
    <cellStyle name="Normal 4 5" xfId="1269" xr:uid="{00000000-0005-0000-0000-000051040000}"/>
    <cellStyle name="Normal 4 6" xfId="1270" xr:uid="{00000000-0005-0000-0000-000052040000}"/>
    <cellStyle name="Normal 4 7" xfId="1271" xr:uid="{00000000-0005-0000-0000-000053040000}"/>
    <cellStyle name="Normal 4 8" xfId="1272" xr:uid="{00000000-0005-0000-0000-000054040000}"/>
    <cellStyle name="Normal 4 9" xfId="1273" xr:uid="{00000000-0005-0000-0000-000055040000}"/>
    <cellStyle name="Normal 40" xfId="1274" xr:uid="{00000000-0005-0000-0000-000056040000}"/>
    <cellStyle name="Normal 41" xfId="1275" xr:uid="{00000000-0005-0000-0000-000057040000}"/>
    <cellStyle name="Normal 42" xfId="1276" xr:uid="{00000000-0005-0000-0000-000058040000}"/>
    <cellStyle name="Normal 43" xfId="1277" xr:uid="{00000000-0005-0000-0000-000059040000}"/>
    <cellStyle name="Normal 44" xfId="1278" xr:uid="{00000000-0005-0000-0000-00005A040000}"/>
    <cellStyle name="Normal 45" xfId="1279" xr:uid="{00000000-0005-0000-0000-00005B040000}"/>
    <cellStyle name="Normal 46" xfId="1280" xr:uid="{00000000-0005-0000-0000-00005C040000}"/>
    <cellStyle name="Normal 47" xfId="1281" xr:uid="{00000000-0005-0000-0000-00005D040000}"/>
    <cellStyle name="Normal 48" xfId="1282" xr:uid="{00000000-0005-0000-0000-00005E040000}"/>
    <cellStyle name="Normal 49" xfId="1283" xr:uid="{00000000-0005-0000-0000-00005F040000}"/>
    <cellStyle name="Normal 5" xfId="692" xr:uid="{00000000-0005-0000-0000-000060040000}"/>
    <cellStyle name="Normal 5 10" xfId="1284" xr:uid="{00000000-0005-0000-0000-000061040000}"/>
    <cellStyle name="Normal 5 11" xfId="1285" xr:uid="{00000000-0005-0000-0000-000062040000}"/>
    <cellStyle name="Normal 5 12" xfId="1286" xr:uid="{00000000-0005-0000-0000-000063040000}"/>
    <cellStyle name="Normal 5 13" xfId="1287" xr:uid="{00000000-0005-0000-0000-000064040000}"/>
    <cellStyle name="Normal 5 14" xfId="1288" xr:uid="{00000000-0005-0000-0000-000065040000}"/>
    <cellStyle name="Normal 5 15" xfId="1289" xr:uid="{00000000-0005-0000-0000-000066040000}"/>
    <cellStyle name="Normal 5 16" xfId="1290" xr:uid="{00000000-0005-0000-0000-000067040000}"/>
    <cellStyle name="Normal 5 17" xfId="1291" xr:uid="{00000000-0005-0000-0000-000068040000}"/>
    <cellStyle name="Normal 5 18" xfId="1292" xr:uid="{00000000-0005-0000-0000-000069040000}"/>
    <cellStyle name="Normal 5 19" xfId="1293" xr:uid="{00000000-0005-0000-0000-00006A040000}"/>
    <cellStyle name="Normal 5 2" xfId="872" xr:uid="{00000000-0005-0000-0000-00006B040000}"/>
    <cellStyle name="Normal 5 2 2" xfId="1295" xr:uid="{00000000-0005-0000-0000-00006C040000}"/>
    <cellStyle name="Normal 5 2 3" xfId="1294" xr:uid="{00000000-0005-0000-0000-00006D040000}"/>
    <cellStyle name="Normal 5 20" xfId="1296" xr:uid="{00000000-0005-0000-0000-00006E040000}"/>
    <cellStyle name="Normal 5 21" xfId="1297" xr:uid="{00000000-0005-0000-0000-00006F040000}"/>
    <cellStyle name="Normal 5 22" xfId="1298" xr:uid="{00000000-0005-0000-0000-000070040000}"/>
    <cellStyle name="Normal 5 23" xfId="1299" xr:uid="{00000000-0005-0000-0000-000071040000}"/>
    <cellStyle name="Normal 5 24" xfId="1300" xr:uid="{00000000-0005-0000-0000-000072040000}"/>
    <cellStyle name="Normal 5 25" xfId="1301" xr:uid="{00000000-0005-0000-0000-000073040000}"/>
    <cellStyle name="Normal 5 26" xfId="1302" xr:uid="{00000000-0005-0000-0000-000074040000}"/>
    <cellStyle name="Normal 5 27" xfId="1303" xr:uid="{00000000-0005-0000-0000-000075040000}"/>
    <cellStyle name="Normal 5 3" xfId="1304" xr:uid="{00000000-0005-0000-0000-000076040000}"/>
    <cellStyle name="Normal 5 4" xfId="1305" xr:uid="{00000000-0005-0000-0000-000077040000}"/>
    <cellStyle name="Normal 5 5" xfId="1306" xr:uid="{00000000-0005-0000-0000-000078040000}"/>
    <cellStyle name="Normal 5 6" xfId="1307" xr:uid="{00000000-0005-0000-0000-000079040000}"/>
    <cellStyle name="Normal 5 7" xfId="1308" xr:uid="{00000000-0005-0000-0000-00007A040000}"/>
    <cellStyle name="Normal 5 8" xfId="1309" xr:uid="{00000000-0005-0000-0000-00007B040000}"/>
    <cellStyle name="Normal 5 9" xfId="1310" xr:uid="{00000000-0005-0000-0000-00007C040000}"/>
    <cellStyle name="Normal 50" xfId="1311" xr:uid="{00000000-0005-0000-0000-00007D040000}"/>
    <cellStyle name="Normal 51" xfId="1312" xr:uid="{00000000-0005-0000-0000-00007E040000}"/>
    <cellStyle name="Normal 52" xfId="1313" xr:uid="{00000000-0005-0000-0000-00007F040000}"/>
    <cellStyle name="Normal 53" xfId="1314" xr:uid="{00000000-0005-0000-0000-000080040000}"/>
    <cellStyle name="Normal 54" xfId="1315" xr:uid="{00000000-0005-0000-0000-000081040000}"/>
    <cellStyle name="Normal 55" xfId="1316" xr:uid="{00000000-0005-0000-0000-000082040000}"/>
    <cellStyle name="Normal 56" xfId="1317" xr:uid="{00000000-0005-0000-0000-000083040000}"/>
    <cellStyle name="Normal 57" xfId="1318" xr:uid="{00000000-0005-0000-0000-000084040000}"/>
    <cellStyle name="Normal 58" xfId="1319" xr:uid="{00000000-0005-0000-0000-000085040000}"/>
    <cellStyle name="Normal 59" xfId="1320" xr:uid="{00000000-0005-0000-0000-000086040000}"/>
    <cellStyle name="Normal 6" xfId="693" xr:uid="{00000000-0005-0000-0000-000087040000}"/>
    <cellStyle name="Normal 6 2" xfId="694" xr:uid="{00000000-0005-0000-0000-000088040000}"/>
    <cellStyle name="Normal 6 3" xfId="695" xr:uid="{00000000-0005-0000-0000-000089040000}"/>
    <cellStyle name="Normal 6 4" xfId="1321" xr:uid="{00000000-0005-0000-0000-00008A040000}"/>
    <cellStyle name="Normal 60" xfId="1322" xr:uid="{00000000-0005-0000-0000-00008B040000}"/>
    <cellStyle name="Normal 61" xfId="1323" xr:uid="{00000000-0005-0000-0000-00008C040000}"/>
    <cellStyle name="Normal 62" xfId="1324" xr:uid="{00000000-0005-0000-0000-00008D040000}"/>
    <cellStyle name="Normal 7" xfId="696" xr:uid="{00000000-0005-0000-0000-00008E040000}"/>
    <cellStyle name="Normal 7 2" xfId="1326" xr:uid="{00000000-0005-0000-0000-00008F040000}"/>
    <cellStyle name="Normal 7 3" xfId="1325" xr:uid="{00000000-0005-0000-0000-000090040000}"/>
    <cellStyle name="Normal 8" xfId="697" xr:uid="{00000000-0005-0000-0000-000091040000}"/>
    <cellStyle name="Normal 8 2" xfId="1328" xr:uid="{00000000-0005-0000-0000-000092040000}"/>
    <cellStyle name="Normal 8 3" xfId="1327" xr:uid="{00000000-0005-0000-0000-000093040000}"/>
    <cellStyle name="Normal 9" xfId="698" xr:uid="{00000000-0005-0000-0000-000094040000}"/>
    <cellStyle name="Normal 9 2" xfId="1330" xr:uid="{00000000-0005-0000-0000-000095040000}"/>
    <cellStyle name="Normal 9 3" xfId="1329" xr:uid="{00000000-0005-0000-0000-000096040000}"/>
    <cellStyle name="Note 10" xfId="1331" xr:uid="{00000000-0005-0000-0000-000097040000}"/>
    <cellStyle name="Note 10 2" xfId="1332" xr:uid="{00000000-0005-0000-0000-000098040000}"/>
    <cellStyle name="Note 11" xfId="1333" xr:uid="{00000000-0005-0000-0000-000099040000}"/>
    <cellStyle name="Note 11 2" xfId="1334" xr:uid="{00000000-0005-0000-0000-00009A040000}"/>
    <cellStyle name="Note 12" xfId="1335" xr:uid="{00000000-0005-0000-0000-00009B040000}"/>
    <cellStyle name="Note 12 2" xfId="1336" xr:uid="{00000000-0005-0000-0000-00009C040000}"/>
    <cellStyle name="Note 13" xfId="1337" xr:uid="{00000000-0005-0000-0000-00009D040000}"/>
    <cellStyle name="Note 13 2" xfId="1338" xr:uid="{00000000-0005-0000-0000-00009E040000}"/>
    <cellStyle name="Note 14" xfId="1339" xr:uid="{00000000-0005-0000-0000-00009F040000}"/>
    <cellStyle name="Note 14 2" xfId="1340" xr:uid="{00000000-0005-0000-0000-0000A0040000}"/>
    <cellStyle name="Note 2" xfId="699" xr:uid="{00000000-0005-0000-0000-0000A1040000}"/>
    <cellStyle name="Note 2 10" xfId="1342" xr:uid="{00000000-0005-0000-0000-0000A2040000}"/>
    <cellStyle name="Note 2 10 2" xfId="1343" xr:uid="{00000000-0005-0000-0000-0000A3040000}"/>
    <cellStyle name="Note 2 11" xfId="1344" xr:uid="{00000000-0005-0000-0000-0000A4040000}"/>
    <cellStyle name="Note 2 11 2" xfId="1345" xr:uid="{00000000-0005-0000-0000-0000A5040000}"/>
    <cellStyle name="Note 2 12" xfId="1346" xr:uid="{00000000-0005-0000-0000-0000A6040000}"/>
    <cellStyle name="Note 2 12 2" xfId="1347" xr:uid="{00000000-0005-0000-0000-0000A7040000}"/>
    <cellStyle name="Note 2 13" xfId="1348" xr:uid="{00000000-0005-0000-0000-0000A8040000}"/>
    <cellStyle name="Note 2 13 2" xfId="1349" xr:uid="{00000000-0005-0000-0000-0000A9040000}"/>
    <cellStyle name="Note 2 14" xfId="1350" xr:uid="{00000000-0005-0000-0000-0000AA040000}"/>
    <cellStyle name="Note 2 14 2" xfId="1351" xr:uid="{00000000-0005-0000-0000-0000AB040000}"/>
    <cellStyle name="Note 2 15" xfId="1352" xr:uid="{00000000-0005-0000-0000-0000AC040000}"/>
    <cellStyle name="Note 2 16" xfId="1353" xr:uid="{00000000-0005-0000-0000-0000AD040000}"/>
    <cellStyle name="Note 2 17" xfId="1341" xr:uid="{00000000-0005-0000-0000-0000AE040000}"/>
    <cellStyle name="Note 2 2" xfId="700" xr:uid="{00000000-0005-0000-0000-0000AF040000}"/>
    <cellStyle name="Note 2 2 2" xfId="1355" xr:uid="{00000000-0005-0000-0000-0000B0040000}"/>
    <cellStyle name="Note 2 2 3" xfId="1356" xr:uid="{00000000-0005-0000-0000-0000B1040000}"/>
    <cellStyle name="Note 2 2 4" xfId="1354" xr:uid="{00000000-0005-0000-0000-0000B2040000}"/>
    <cellStyle name="Note 2 3" xfId="701" xr:uid="{00000000-0005-0000-0000-0000B3040000}"/>
    <cellStyle name="Note 2 3 2" xfId="1358" xr:uid="{00000000-0005-0000-0000-0000B4040000}"/>
    <cellStyle name="Note 2 3 3" xfId="1359" xr:uid="{00000000-0005-0000-0000-0000B5040000}"/>
    <cellStyle name="Note 2 3 4" xfId="1357" xr:uid="{00000000-0005-0000-0000-0000B6040000}"/>
    <cellStyle name="Note 2 4" xfId="1360" xr:uid="{00000000-0005-0000-0000-0000B7040000}"/>
    <cellStyle name="Note 2 4 2" xfId="1361" xr:uid="{00000000-0005-0000-0000-0000B8040000}"/>
    <cellStyle name="Note 2 5" xfId="1362" xr:uid="{00000000-0005-0000-0000-0000B9040000}"/>
    <cellStyle name="Note 2 5 2" xfId="1363" xr:uid="{00000000-0005-0000-0000-0000BA040000}"/>
    <cellStyle name="Note 2 6" xfId="1364" xr:uid="{00000000-0005-0000-0000-0000BB040000}"/>
    <cellStyle name="Note 2 6 2" xfId="1365" xr:uid="{00000000-0005-0000-0000-0000BC040000}"/>
    <cellStyle name="Note 2 7" xfId="1366" xr:uid="{00000000-0005-0000-0000-0000BD040000}"/>
    <cellStyle name="Note 2 7 2" xfId="1367" xr:uid="{00000000-0005-0000-0000-0000BE040000}"/>
    <cellStyle name="Note 2 8" xfId="1368" xr:uid="{00000000-0005-0000-0000-0000BF040000}"/>
    <cellStyle name="Note 2 8 2" xfId="1369" xr:uid="{00000000-0005-0000-0000-0000C0040000}"/>
    <cellStyle name="Note 2 9" xfId="1370" xr:uid="{00000000-0005-0000-0000-0000C1040000}"/>
    <cellStyle name="Note 2 9 2" xfId="1371" xr:uid="{00000000-0005-0000-0000-0000C2040000}"/>
    <cellStyle name="Note 3" xfId="702" xr:uid="{00000000-0005-0000-0000-0000C3040000}"/>
    <cellStyle name="Note 3 2" xfId="703" xr:uid="{00000000-0005-0000-0000-0000C4040000}"/>
    <cellStyle name="Note 3 2 2" xfId="1374" xr:uid="{00000000-0005-0000-0000-0000C5040000}"/>
    <cellStyle name="Note 3 2 3" xfId="1375" xr:uid="{00000000-0005-0000-0000-0000C6040000}"/>
    <cellStyle name="Note 3 2 4" xfId="1373" xr:uid="{00000000-0005-0000-0000-0000C7040000}"/>
    <cellStyle name="Note 3 3" xfId="704" xr:uid="{00000000-0005-0000-0000-0000C8040000}"/>
    <cellStyle name="Note 3 3 2" xfId="1377" xr:uid="{00000000-0005-0000-0000-0000C9040000}"/>
    <cellStyle name="Note 3 3 3" xfId="1376" xr:uid="{00000000-0005-0000-0000-0000CA040000}"/>
    <cellStyle name="Note 3 4" xfId="1378" xr:uid="{00000000-0005-0000-0000-0000CB040000}"/>
    <cellStyle name="Note 3 5" xfId="1372" xr:uid="{00000000-0005-0000-0000-0000CC040000}"/>
    <cellStyle name="Note 4" xfId="705" xr:uid="{00000000-0005-0000-0000-0000CD040000}"/>
    <cellStyle name="Note 4 2" xfId="706" xr:uid="{00000000-0005-0000-0000-0000CE040000}"/>
    <cellStyle name="Note 4 2 2" xfId="1381" xr:uid="{00000000-0005-0000-0000-0000CF040000}"/>
    <cellStyle name="Note 4 2 3" xfId="1380" xr:uid="{00000000-0005-0000-0000-0000D0040000}"/>
    <cellStyle name="Note 4 3" xfId="707" xr:uid="{00000000-0005-0000-0000-0000D1040000}"/>
    <cellStyle name="Note 4 4" xfId="1382" xr:uid="{00000000-0005-0000-0000-0000D2040000}"/>
    <cellStyle name="Note 4 5" xfId="1379" xr:uid="{00000000-0005-0000-0000-0000D3040000}"/>
    <cellStyle name="Note 5" xfId="850" xr:uid="{00000000-0005-0000-0000-0000D4040000}"/>
    <cellStyle name="Note 5 2" xfId="1383" xr:uid="{00000000-0005-0000-0000-0000D5040000}"/>
    <cellStyle name="Note 6" xfId="1384" xr:uid="{00000000-0005-0000-0000-0000D6040000}"/>
    <cellStyle name="Note 6 2" xfId="1385" xr:uid="{00000000-0005-0000-0000-0000D7040000}"/>
    <cellStyle name="Note 7" xfId="1386" xr:uid="{00000000-0005-0000-0000-0000D8040000}"/>
    <cellStyle name="Note 7 2" xfId="1387" xr:uid="{00000000-0005-0000-0000-0000D9040000}"/>
    <cellStyle name="Note 8" xfId="1388" xr:uid="{00000000-0005-0000-0000-0000DA040000}"/>
    <cellStyle name="Note 8 2" xfId="1389" xr:uid="{00000000-0005-0000-0000-0000DB040000}"/>
    <cellStyle name="Note 9" xfId="1390" xr:uid="{00000000-0005-0000-0000-0000DC040000}"/>
    <cellStyle name="Note 9 2" xfId="1391" xr:uid="{00000000-0005-0000-0000-0000DD040000}"/>
    <cellStyle name="Output" xfId="11" xr:uid="{00000000-0005-0000-0000-0000DE040000}"/>
    <cellStyle name="Output 2" xfId="708" xr:uid="{00000000-0005-0000-0000-0000DF040000}"/>
    <cellStyle name="Output 2 2" xfId="1393" xr:uid="{00000000-0005-0000-0000-0000E0040000}"/>
    <cellStyle name="Output 2 3" xfId="1394" xr:uid="{00000000-0005-0000-0000-0000E1040000}"/>
    <cellStyle name="Output 2 4" xfId="1395" xr:uid="{00000000-0005-0000-0000-0000E2040000}"/>
    <cellStyle name="Output 2 5" xfId="1392" xr:uid="{00000000-0005-0000-0000-0000E3040000}"/>
    <cellStyle name="Output 3" xfId="709" xr:uid="{00000000-0005-0000-0000-0000E4040000}"/>
    <cellStyle name="Output 3 2" xfId="1397" xr:uid="{00000000-0005-0000-0000-0000E5040000}"/>
    <cellStyle name="Output 3 3" xfId="1398" xr:uid="{00000000-0005-0000-0000-0000E6040000}"/>
    <cellStyle name="Output 3 4" xfId="1396" xr:uid="{00000000-0005-0000-0000-0000E7040000}"/>
    <cellStyle name="Output 4" xfId="710" xr:uid="{00000000-0005-0000-0000-0000E8040000}"/>
    <cellStyle name="Percent 10" xfId="711" xr:uid="{00000000-0005-0000-0000-0000E9040000}"/>
    <cellStyle name="Percent 10 2" xfId="712" xr:uid="{00000000-0005-0000-0000-0000EA040000}"/>
    <cellStyle name="Percent 10 2 2" xfId="713" xr:uid="{00000000-0005-0000-0000-0000EB040000}"/>
    <cellStyle name="Percent 10 2 3" xfId="714" xr:uid="{00000000-0005-0000-0000-0000EC040000}"/>
    <cellStyle name="Percent 10 3" xfId="715" xr:uid="{00000000-0005-0000-0000-0000ED040000}"/>
    <cellStyle name="Percent 10 3 2" xfId="716" xr:uid="{00000000-0005-0000-0000-0000EE040000}"/>
    <cellStyle name="Percent 10 3 3" xfId="717" xr:uid="{00000000-0005-0000-0000-0000EF040000}"/>
    <cellStyle name="Percent 10 4" xfId="718" xr:uid="{00000000-0005-0000-0000-0000F0040000}"/>
    <cellStyle name="Percent 10 4 2" xfId="719" xr:uid="{00000000-0005-0000-0000-0000F1040000}"/>
    <cellStyle name="Percent 10 4 3" xfId="720" xr:uid="{00000000-0005-0000-0000-0000F2040000}"/>
    <cellStyle name="Percent 2" xfId="721" xr:uid="{00000000-0005-0000-0000-0000F3040000}"/>
    <cellStyle name="Percent 2 10" xfId="722" xr:uid="{00000000-0005-0000-0000-0000F4040000}"/>
    <cellStyle name="Percent 2 10 2" xfId="723" xr:uid="{00000000-0005-0000-0000-0000F5040000}"/>
    <cellStyle name="Percent 2 10 3" xfId="724" xr:uid="{00000000-0005-0000-0000-0000F6040000}"/>
    <cellStyle name="Percent 2 11" xfId="725" xr:uid="{00000000-0005-0000-0000-0000F7040000}"/>
    <cellStyle name="Percent 2 11 2" xfId="726" xr:uid="{00000000-0005-0000-0000-0000F8040000}"/>
    <cellStyle name="Percent 2 11 3" xfId="727" xr:uid="{00000000-0005-0000-0000-0000F9040000}"/>
    <cellStyle name="Percent 2 12" xfId="728" xr:uid="{00000000-0005-0000-0000-0000FA040000}"/>
    <cellStyle name="Percent 2 12 2" xfId="729" xr:uid="{00000000-0005-0000-0000-0000FB040000}"/>
    <cellStyle name="Percent 2 12 3" xfId="730" xr:uid="{00000000-0005-0000-0000-0000FC040000}"/>
    <cellStyle name="Percent 2 13" xfId="731" xr:uid="{00000000-0005-0000-0000-0000FD040000}"/>
    <cellStyle name="Percent 2 13 2" xfId="732" xr:uid="{00000000-0005-0000-0000-0000FE040000}"/>
    <cellStyle name="Percent 2 13 3" xfId="733" xr:uid="{00000000-0005-0000-0000-0000FF040000}"/>
    <cellStyle name="Percent 2 14" xfId="734" xr:uid="{00000000-0005-0000-0000-000000050000}"/>
    <cellStyle name="Percent 2 14 2" xfId="735" xr:uid="{00000000-0005-0000-0000-000001050000}"/>
    <cellStyle name="Percent 2 14 3" xfId="736" xr:uid="{00000000-0005-0000-0000-000002050000}"/>
    <cellStyle name="Percent 2 15" xfId="737" xr:uid="{00000000-0005-0000-0000-000003050000}"/>
    <cellStyle name="Percent 2 15 2" xfId="738" xr:uid="{00000000-0005-0000-0000-000004050000}"/>
    <cellStyle name="Percent 2 15 3" xfId="739" xr:uid="{00000000-0005-0000-0000-000005050000}"/>
    <cellStyle name="Percent 2 16" xfId="740" xr:uid="{00000000-0005-0000-0000-000006050000}"/>
    <cellStyle name="Percent 2 16 2" xfId="741" xr:uid="{00000000-0005-0000-0000-000007050000}"/>
    <cellStyle name="Percent 2 16 3" xfId="742" xr:uid="{00000000-0005-0000-0000-000008050000}"/>
    <cellStyle name="Percent 2 17" xfId="743" xr:uid="{00000000-0005-0000-0000-000009050000}"/>
    <cellStyle name="Percent 2 17 2" xfId="744" xr:uid="{00000000-0005-0000-0000-00000A050000}"/>
    <cellStyle name="Percent 2 17 3" xfId="745" xr:uid="{00000000-0005-0000-0000-00000B050000}"/>
    <cellStyle name="Percent 2 18" xfId="746" xr:uid="{00000000-0005-0000-0000-00000C050000}"/>
    <cellStyle name="Percent 2 18 2" xfId="747" xr:uid="{00000000-0005-0000-0000-00000D050000}"/>
    <cellStyle name="Percent 2 18 3" xfId="748" xr:uid="{00000000-0005-0000-0000-00000E050000}"/>
    <cellStyle name="Percent 2 19" xfId="749" xr:uid="{00000000-0005-0000-0000-00000F050000}"/>
    <cellStyle name="Percent 2 19 2" xfId="750" xr:uid="{00000000-0005-0000-0000-000010050000}"/>
    <cellStyle name="Percent 2 19 3" xfId="751" xr:uid="{00000000-0005-0000-0000-000011050000}"/>
    <cellStyle name="Percent 2 2" xfId="752" xr:uid="{00000000-0005-0000-0000-000012050000}"/>
    <cellStyle name="Percent 2 2 2" xfId="753" xr:uid="{00000000-0005-0000-0000-000013050000}"/>
    <cellStyle name="Percent 2 2 3" xfId="754" xr:uid="{00000000-0005-0000-0000-000014050000}"/>
    <cellStyle name="Percent 2 20" xfId="755" xr:uid="{00000000-0005-0000-0000-000015050000}"/>
    <cellStyle name="Percent 2 20 2" xfId="756" xr:uid="{00000000-0005-0000-0000-000016050000}"/>
    <cellStyle name="Percent 2 20 3" xfId="757" xr:uid="{00000000-0005-0000-0000-000017050000}"/>
    <cellStyle name="Percent 2 21" xfId="758" xr:uid="{00000000-0005-0000-0000-000018050000}"/>
    <cellStyle name="Percent 2 21 2" xfId="759" xr:uid="{00000000-0005-0000-0000-000019050000}"/>
    <cellStyle name="Percent 2 21 3" xfId="760" xr:uid="{00000000-0005-0000-0000-00001A050000}"/>
    <cellStyle name="Percent 2 22" xfId="761" xr:uid="{00000000-0005-0000-0000-00001B050000}"/>
    <cellStyle name="Percent 2 22 2" xfId="762" xr:uid="{00000000-0005-0000-0000-00001C050000}"/>
    <cellStyle name="Percent 2 22 3" xfId="763" xr:uid="{00000000-0005-0000-0000-00001D050000}"/>
    <cellStyle name="Percent 2 23" xfId="764" xr:uid="{00000000-0005-0000-0000-00001E050000}"/>
    <cellStyle name="Percent 2 23 2" xfId="765" xr:uid="{00000000-0005-0000-0000-00001F050000}"/>
    <cellStyle name="Percent 2 23 3" xfId="766" xr:uid="{00000000-0005-0000-0000-000020050000}"/>
    <cellStyle name="Percent 2 24" xfId="767" xr:uid="{00000000-0005-0000-0000-000021050000}"/>
    <cellStyle name="Percent 2 24 2" xfId="768" xr:uid="{00000000-0005-0000-0000-000022050000}"/>
    <cellStyle name="Percent 2 24 3" xfId="769" xr:uid="{00000000-0005-0000-0000-000023050000}"/>
    <cellStyle name="Percent 2 25" xfId="770" xr:uid="{00000000-0005-0000-0000-000024050000}"/>
    <cellStyle name="Percent 2 25 2" xfId="771" xr:uid="{00000000-0005-0000-0000-000025050000}"/>
    <cellStyle name="Percent 2 25 3" xfId="772" xr:uid="{00000000-0005-0000-0000-000026050000}"/>
    <cellStyle name="Percent 2 26" xfId="773" xr:uid="{00000000-0005-0000-0000-000027050000}"/>
    <cellStyle name="Percent 2 26 2" xfId="774" xr:uid="{00000000-0005-0000-0000-000028050000}"/>
    <cellStyle name="Percent 2 26 3" xfId="775" xr:uid="{00000000-0005-0000-0000-000029050000}"/>
    <cellStyle name="Percent 2 27" xfId="776" xr:uid="{00000000-0005-0000-0000-00002A050000}"/>
    <cellStyle name="Percent 2 27 2" xfId="777" xr:uid="{00000000-0005-0000-0000-00002B050000}"/>
    <cellStyle name="Percent 2 27 3" xfId="778" xr:uid="{00000000-0005-0000-0000-00002C050000}"/>
    <cellStyle name="Percent 2 28" xfId="779" xr:uid="{00000000-0005-0000-0000-00002D050000}"/>
    <cellStyle name="Percent 2 28 2" xfId="780" xr:uid="{00000000-0005-0000-0000-00002E050000}"/>
    <cellStyle name="Percent 2 28 3" xfId="781" xr:uid="{00000000-0005-0000-0000-00002F050000}"/>
    <cellStyle name="Percent 2 29" xfId="782" xr:uid="{00000000-0005-0000-0000-000030050000}"/>
    <cellStyle name="Percent 2 29 2" xfId="783" xr:uid="{00000000-0005-0000-0000-000031050000}"/>
    <cellStyle name="Percent 2 29 3" xfId="784" xr:uid="{00000000-0005-0000-0000-000032050000}"/>
    <cellStyle name="Percent 2 3" xfId="785" xr:uid="{00000000-0005-0000-0000-000033050000}"/>
    <cellStyle name="Percent 2 3 2" xfId="786" xr:uid="{00000000-0005-0000-0000-000034050000}"/>
    <cellStyle name="Percent 2 3 3" xfId="787" xr:uid="{00000000-0005-0000-0000-000035050000}"/>
    <cellStyle name="Percent 2 30" xfId="788" xr:uid="{00000000-0005-0000-0000-000036050000}"/>
    <cellStyle name="Percent 2 30 2" xfId="789" xr:uid="{00000000-0005-0000-0000-000037050000}"/>
    <cellStyle name="Percent 2 30 3" xfId="790" xr:uid="{00000000-0005-0000-0000-000038050000}"/>
    <cellStyle name="Percent 2 31" xfId="791" xr:uid="{00000000-0005-0000-0000-000039050000}"/>
    <cellStyle name="Percent 2 31 2" xfId="792" xr:uid="{00000000-0005-0000-0000-00003A050000}"/>
    <cellStyle name="Percent 2 31 3" xfId="793" xr:uid="{00000000-0005-0000-0000-00003B050000}"/>
    <cellStyle name="Percent 2 32" xfId="794" xr:uid="{00000000-0005-0000-0000-00003C050000}"/>
    <cellStyle name="Percent 2 32 2" xfId="795" xr:uid="{00000000-0005-0000-0000-00003D050000}"/>
    <cellStyle name="Percent 2 32 3" xfId="796" xr:uid="{00000000-0005-0000-0000-00003E050000}"/>
    <cellStyle name="Percent 2 33" xfId="797" xr:uid="{00000000-0005-0000-0000-00003F050000}"/>
    <cellStyle name="Percent 2 33 2" xfId="798" xr:uid="{00000000-0005-0000-0000-000040050000}"/>
    <cellStyle name="Percent 2 33 3" xfId="799" xr:uid="{00000000-0005-0000-0000-000041050000}"/>
    <cellStyle name="Percent 2 34" xfId="800" xr:uid="{00000000-0005-0000-0000-000042050000}"/>
    <cellStyle name="Percent 2 34 2" xfId="801" xr:uid="{00000000-0005-0000-0000-000043050000}"/>
    <cellStyle name="Percent 2 34 3" xfId="802" xr:uid="{00000000-0005-0000-0000-000044050000}"/>
    <cellStyle name="Percent 2 35" xfId="803" xr:uid="{00000000-0005-0000-0000-000045050000}"/>
    <cellStyle name="Percent 2 35 2" xfId="804" xr:uid="{00000000-0005-0000-0000-000046050000}"/>
    <cellStyle name="Percent 2 35 3" xfId="805" xr:uid="{00000000-0005-0000-0000-000047050000}"/>
    <cellStyle name="Percent 2 36" xfId="806" xr:uid="{00000000-0005-0000-0000-000048050000}"/>
    <cellStyle name="Percent 2 36 2" xfId="807" xr:uid="{00000000-0005-0000-0000-000049050000}"/>
    <cellStyle name="Percent 2 36 3" xfId="808" xr:uid="{00000000-0005-0000-0000-00004A050000}"/>
    <cellStyle name="Percent 2 37" xfId="809" xr:uid="{00000000-0005-0000-0000-00004B050000}"/>
    <cellStyle name="Percent 2 37 2" xfId="810" xr:uid="{00000000-0005-0000-0000-00004C050000}"/>
    <cellStyle name="Percent 2 37 3" xfId="811" xr:uid="{00000000-0005-0000-0000-00004D050000}"/>
    <cellStyle name="Percent 2 38" xfId="812" xr:uid="{00000000-0005-0000-0000-00004E050000}"/>
    <cellStyle name="Percent 2 38 2" xfId="813" xr:uid="{00000000-0005-0000-0000-00004F050000}"/>
    <cellStyle name="Percent 2 38 3" xfId="814" xr:uid="{00000000-0005-0000-0000-000050050000}"/>
    <cellStyle name="Percent 2 39" xfId="815" xr:uid="{00000000-0005-0000-0000-000051050000}"/>
    <cellStyle name="Percent 2 39 2" xfId="816" xr:uid="{00000000-0005-0000-0000-000052050000}"/>
    <cellStyle name="Percent 2 39 3" xfId="817" xr:uid="{00000000-0005-0000-0000-000053050000}"/>
    <cellStyle name="Percent 2 4" xfId="818" xr:uid="{00000000-0005-0000-0000-000054050000}"/>
    <cellStyle name="Percent 2 4 2" xfId="819" xr:uid="{00000000-0005-0000-0000-000055050000}"/>
    <cellStyle name="Percent 2 4 3" xfId="820" xr:uid="{00000000-0005-0000-0000-000056050000}"/>
    <cellStyle name="Percent 2 40" xfId="821" xr:uid="{00000000-0005-0000-0000-000057050000}"/>
    <cellStyle name="Percent 2 40 2" xfId="822" xr:uid="{00000000-0005-0000-0000-000058050000}"/>
    <cellStyle name="Percent 2 40 3" xfId="823" xr:uid="{00000000-0005-0000-0000-000059050000}"/>
    <cellStyle name="Percent 2 5" xfId="824" xr:uid="{00000000-0005-0000-0000-00005A050000}"/>
    <cellStyle name="Percent 2 5 2" xfId="825" xr:uid="{00000000-0005-0000-0000-00005B050000}"/>
    <cellStyle name="Percent 2 5 3" xfId="826" xr:uid="{00000000-0005-0000-0000-00005C050000}"/>
    <cellStyle name="Percent 2 6" xfId="827" xr:uid="{00000000-0005-0000-0000-00005D050000}"/>
    <cellStyle name="Percent 2 6 2" xfId="828" xr:uid="{00000000-0005-0000-0000-00005E050000}"/>
    <cellStyle name="Percent 2 6 3" xfId="829" xr:uid="{00000000-0005-0000-0000-00005F050000}"/>
    <cellStyle name="Percent 2 7" xfId="830" xr:uid="{00000000-0005-0000-0000-000060050000}"/>
    <cellStyle name="Percent 2 7 2" xfId="831" xr:uid="{00000000-0005-0000-0000-000061050000}"/>
    <cellStyle name="Percent 2 7 3" xfId="832" xr:uid="{00000000-0005-0000-0000-000062050000}"/>
    <cellStyle name="Percent 2 8" xfId="833" xr:uid="{00000000-0005-0000-0000-000063050000}"/>
    <cellStyle name="Percent 2 8 2" xfId="834" xr:uid="{00000000-0005-0000-0000-000064050000}"/>
    <cellStyle name="Percent 2 8 3" xfId="835" xr:uid="{00000000-0005-0000-0000-000065050000}"/>
    <cellStyle name="Percent 2 9" xfId="836" xr:uid="{00000000-0005-0000-0000-000066050000}"/>
    <cellStyle name="Percent 2 9 2" xfId="837" xr:uid="{00000000-0005-0000-0000-000067050000}"/>
    <cellStyle name="Percent 2 9 3" xfId="838" xr:uid="{00000000-0005-0000-0000-000068050000}"/>
    <cellStyle name="Percent 3" xfId="839" xr:uid="{00000000-0005-0000-0000-000069050000}"/>
    <cellStyle name="Percent 4" xfId="861" xr:uid="{00000000-0005-0000-0000-00006A050000}"/>
    <cellStyle name="Title" xfId="2" xr:uid="{00000000-0005-0000-0000-00006B050000}"/>
    <cellStyle name="Title 2" xfId="840" xr:uid="{00000000-0005-0000-0000-00006C050000}"/>
    <cellStyle name="Title 2 2" xfId="1400" xr:uid="{00000000-0005-0000-0000-00006D050000}"/>
    <cellStyle name="Title 2 3" xfId="1401" xr:uid="{00000000-0005-0000-0000-00006E050000}"/>
    <cellStyle name="Title 2 4" xfId="1402" xr:uid="{00000000-0005-0000-0000-00006F050000}"/>
    <cellStyle name="Title 2 5" xfId="1399" xr:uid="{00000000-0005-0000-0000-000070050000}"/>
    <cellStyle name="Title 3" xfId="841" xr:uid="{00000000-0005-0000-0000-000071050000}"/>
    <cellStyle name="Title 3 2" xfId="1404" xr:uid="{00000000-0005-0000-0000-000072050000}"/>
    <cellStyle name="Title 3 3" xfId="1405" xr:uid="{00000000-0005-0000-0000-000073050000}"/>
    <cellStyle name="Title 3 4" xfId="1403" xr:uid="{00000000-0005-0000-0000-000074050000}"/>
    <cellStyle name="Title 4" xfId="842" xr:uid="{00000000-0005-0000-0000-000075050000}"/>
    <cellStyle name="Title 5" xfId="849" xr:uid="{00000000-0005-0000-0000-000076050000}"/>
    <cellStyle name="Total" xfId="17" xr:uid="{00000000-0005-0000-0000-000077050000}"/>
    <cellStyle name="Total 2" xfId="843" xr:uid="{00000000-0005-0000-0000-000078050000}"/>
    <cellStyle name="Total 2 2" xfId="1406" xr:uid="{00000000-0005-0000-0000-000079050000}"/>
    <cellStyle name="Total 2 3" xfId="1407" xr:uid="{00000000-0005-0000-0000-00007A050000}"/>
    <cellStyle name="Total 3" xfId="844" xr:uid="{00000000-0005-0000-0000-00007B050000}"/>
    <cellStyle name="Total 3 2" xfId="1408" xr:uid="{00000000-0005-0000-0000-00007C050000}"/>
    <cellStyle name="Total 4" xfId="845" xr:uid="{00000000-0005-0000-0000-00007D050000}"/>
    <cellStyle name="Warning Text" xfId="15" xr:uid="{00000000-0005-0000-0000-00007E050000}"/>
    <cellStyle name="Warning Text 2" xfId="846" xr:uid="{00000000-0005-0000-0000-00007F050000}"/>
    <cellStyle name="Warning Text 2 2" xfId="1409" xr:uid="{00000000-0005-0000-0000-000080050000}"/>
    <cellStyle name="Warning Text 2 3" xfId="1410" xr:uid="{00000000-0005-0000-0000-000081050000}"/>
    <cellStyle name="Warning Text 3" xfId="847" xr:uid="{00000000-0005-0000-0000-000082050000}"/>
    <cellStyle name="Warning Text 3 2" xfId="1411" xr:uid="{00000000-0005-0000-0000-000083050000}"/>
    <cellStyle name="Warning Text 4" xfId="848" xr:uid="{00000000-0005-0000-0000-000084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40640</xdr:colOff>
      <xdr:row>0</xdr:row>
      <xdr:rowOff>86360</xdr:rowOff>
    </xdr:from>
    <xdr:to>
      <xdr:col>2</xdr:col>
      <xdr:colOff>497840</xdr:colOff>
      <xdr:row>3</xdr:row>
      <xdr:rowOff>1270</xdr:rowOff>
    </xdr:to>
    <xdr:pic>
      <xdr:nvPicPr>
        <xdr:cNvPr id="2" name="/xl/media/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40640</xdr:colOff>
      <xdr:row>0</xdr:row>
      <xdr:rowOff>91440</xdr:rowOff>
    </xdr:from>
    <xdr:to>
      <xdr:col>2</xdr:col>
      <xdr:colOff>497840</xdr:colOff>
      <xdr:row>2</xdr:row>
      <xdr:rowOff>74930</xdr:rowOff>
    </xdr:to>
    <xdr:pic>
      <xdr:nvPicPr>
        <xdr:cNvPr id="2" name="/xl/media/image2.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40640</xdr:colOff>
      <xdr:row>0</xdr:row>
      <xdr:rowOff>76200</xdr:rowOff>
    </xdr:from>
    <xdr:to>
      <xdr:col>2</xdr:col>
      <xdr:colOff>497840</xdr:colOff>
      <xdr:row>2</xdr:row>
      <xdr:rowOff>74930</xdr:rowOff>
    </xdr:to>
    <xdr:pic>
      <xdr:nvPicPr>
        <xdr:cNvPr id="2" name="/xl/media/image3.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2</xdr:col>
      <xdr:colOff>40640</xdr:colOff>
      <xdr:row>0</xdr:row>
      <xdr:rowOff>76200</xdr:rowOff>
    </xdr:from>
    <xdr:to>
      <xdr:col>2</xdr:col>
      <xdr:colOff>497840</xdr:colOff>
      <xdr:row>3</xdr:row>
      <xdr:rowOff>40640</xdr:rowOff>
    </xdr:to>
    <xdr:pic>
      <xdr:nvPicPr>
        <xdr:cNvPr id="3" name="Picture 2">
          <a:extLst>
            <a:ext uri="{FF2B5EF4-FFF2-40B4-BE49-F238E27FC236}">
              <a16:creationId xmlns:a16="http://schemas.microsoft.com/office/drawing/2014/main" id="{1C3C3DFC-3FAA-499B-BC68-004CD9955911}"/>
            </a:ext>
          </a:extLst>
        </xdr:cNvPr>
        <xdr:cNvPicPr>
          <a:picLocks noChangeAspect="1"/>
        </xdr:cNvPicPr>
      </xdr:nvPicPr>
      <xdr:blipFill>
        <a:blip xmlns:r="http://schemas.openxmlformats.org/officeDocument/2006/relationships" r:embed="rId1"/>
        <a:stretch>
          <a:fillRect/>
        </a:stretch>
      </xdr:blipFill>
      <xdr:spPr>
        <a:xfrm>
          <a:off x="414020" y="76200"/>
          <a:ext cx="457200" cy="45593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35560</xdr:colOff>
      <xdr:row>0</xdr:row>
      <xdr:rowOff>96520</xdr:rowOff>
    </xdr:from>
    <xdr:to>
      <xdr:col>2</xdr:col>
      <xdr:colOff>492760</xdr:colOff>
      <xdr:row>3</xdr:row>
      <xdr:rowOff>0</xdr:rowOff>
    </xdr:to>
    <xdr:pic>
      <xdr:nvPicPr>
        <xdr:cNvPr id="2" name="/xl/media/image4.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ecentralization.sharepoint.com/sites/10KnowledgeDevelopment/Shared%20Documents/12%20Specific%20Knowledge%20Development/SOLGI/LOGICA_IGP_2023dec.xlsx" TargetMode="External"/><Relationship Id="rId1" Type="http://schemas.openxmlformats.org/officeDocument/2006/relationships/externalLinkPath" Target="https://decentralization.sharepoint.com/sites/10KnowledgeDevelopment/Shared%20Documents/12%20Specific%20Knowledge%20Development/SOLGI/LOGICA_IGP_2023de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GP1 Structure"/>
      <sheetName val="IGP2 Governance"/>
      <sheetName val="IGP3 Functions"/>
      <sheetName val="IGP Info"/>
      <sheetName val="IGP Country Notes "/>
      <sheetName val="IGP Extract"/>
    </sheetNames>
    <sheetDataSet>
      <sheetData sheetId="0">
        <row r="21">
          <cell r="C21" t="str">
            <v>C</v>
          </cell>
          <cell r="E21" t="str">
            <v>[National government]</v>
          </cell>
        </row>
        <row r="22">
          <cell r="C22" t="str">
            <v>S1</v>
          </cell>
          <cell r="E22" t="str">
            <v>[First level / tier / type]</v>
          </cell>
        </row>
        <row r="23">
          <cell r="C23" t="str">
            <v>S2</v>
          </cell>
          <cell r="E23" t="str">
            <v>[Second level / tier / type]</v>
          </cell>
        </row>
        <row r="24">
          <cell r="C24" t="str">
            <v>S3</v>
          </cell>
          <cell r="E24" t="str">
            <v>[Third level / tier /type]</v>
          </cell>
        </row>
        <row r="25">
          <cell r="C25" t="str">
            <v>S4</v>
          </cell>
          <cell r="E25" t="str">
            <v>[Fourth level / tier / type]</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U205"/>
  <sheetViews>
    <sheetView tabSelected="1" zoomScale="75" zoomScaleNormal="75" workbookViewId="0">
      <selection activeCell="E7" sqref="E7:F7"/>
    </sheetView>
  </sheetViews>
  <sheetFormatPr defaultRowHeight="14.4"/>
  <cols>
    <col min="1" max="2" width="2.578125" customWidth="1"/>
    <col min="3" max="3" width="7.578125" customWidth="1"/>
    <col min="4" max="4" width="25.578125" style="4" customWidth="1"/>
    <col min="5" max="5" width="39.62890625" customWidth="1"/>
    <col min="6" max="10" width="13.5234375" style="4" customWidth="1"/>
    <col min="11" max="11" width="4.89453125" customWidth="1"/>
    <col min="12" max="12" width="57.1015625" customWidth="1"/>
    <col min="13" max="13" width="3.15625" customWidth="1"/>
    <col min="14" max="14" width="8.83984375" hidden="1" customWidth="1"/>
    <col min="15" max="16" width="10.9453125" hidden="1" customWidth="1"/>
    <col min="17" max="18" width="8.83984375" hidden="1" customWidth="1"/>
    <col min="19" max="19" width="34.89453125" hidden="1" customWidth="1"/>
    <col min="20" max="21" width="8.83984375" hidden="1" customWidth="1"/>
  </cols>
  <sheetData>
    <row r="1" spans="3:12" s="2" customFormat="1"/>
    <row r="2" spans="3:12" s="2" customFormat="1" ht="18.3">
      <c r="D2" s="16" t="s">
        <v>0</v>
      </c>
    </row>
    <row r="3" spans="3:12" s="17" customFormat="1" ht="6" customHeight="1"/>
    <row r="4" spans="3:12">
      <c r="D4" s="5"/>
      <c r="E4" s="1"/>
      <c r="F4" s="5"/>
      <c r="G4" s="5"/>
      <c r="H4" s="5"/>
      <c r="I4" s="5"/>
      <c r="J4" s="5"/>
    </row>
    <row r="5" spans="3:12" ht="18.3">
      <c r="C5" s="129"/>
      <c r="D5" s="130" t="s">
        <v>1</v>
      </c>
      <c r="E5" s="206"/>
      <c r="F5" s="207"/>
      <c r="H5" s="5"/>
      <c r="I5" s="5"/>
      <c r="J5" s="5"/>
      <c r="K5" s="5"/>
      <c r="L5" s="178" t="s">
        <v>2</v>
      </c>
    </row>
    <row r="6" spans="3:12">
      <c r="C6" s="127" t="s">
        <v>3</v>
      </c>
      <c r="D6" s="128" t="s">
        <v>4</v>
      </c>
      <c r="E6" s="208"/>
      <c r="F6" s="209"/>
      <c r="H6" s="5"/>
      <c r="I6" s="5"/>
      <c r="J6" s="5"/>
      <c r="K6" s="5"/>
      <c r="L6" s="83" t="s">
        <v>795</v>
      </c>
    </row>
    <row r="7" spans="3:12">
      <c r="C7" s="14" t="s">
        <v>5</v>
      </c>
      <c r="D7" s="6" t="s">
        <v>6</v>
      </c>
      <c r="E7" s="210" t="s">
        <v>139</v>
      </c>
      <c r="F7" s="211"/>
      <c r="H7" s="5"/>
      <c r="I7" s="5"/>
      <c r="J7" s="5"/>
      <c r="K7" s="5"/>
      <c r="L7" s="84" t="s">
        <v>796</v>
      </c>
    </row>
    <row r="8" spans="3:12">
      <c r="C8" s="14" t="s">
        <v>7</v>
      </c>
      <c r="D8" s="6" t="s">
        <v>8</v>
      </c>
      <c r="E8" s="210">
        <v>2026</v>
      </c>
      <c r="F8" s="211"/>
      <c r="H8" s="5"/>
      <c r="I8" s="5"/>
      <c r="J8" s="5"/>
      <c r="K8" s="5"/>
      <c r="L8" s="84" t="s">
        <v>797</v>
      </c>
    </row>
    <row r="9" spans="3:12">
      <c r="C9" s="15" t="s">
        <v>9</v>
      </c>
      <c r="D9" s="23" t="s">
        <v>10</v>
      </c>
      <c r="E9" s="212">
        <v>41798407</v>
      </c>
      <c r="F9" s="213"/>
      <c r="H9" s="5"/>
      <c r="I9" s="5"/>
      <c r="J9" s="5"/>
      <c r="K9" s="5"/>
      <c r="L9" s="85"/>
    </row>
    <row r="10" spans="3:12" ht="2.4" customHeight="1">
      <c r="D10" s="5"/>
      <c r="E10" s="1"/>
      <c r="F10" s="5"/>
      <c r="G10" s="5"/>
      <c r="H10" s="5"/>
      <c r="I10" s="5"/>
      <c r="J10" s="5"/>
    </row>
    <row r="11" spans="3:12">
      <c r="C11" s="132" t="s">
        <v>11</v>
      </c>
      <c r="D11" s="205" t="s">
        <v>12</v>
      </c>
      <c r="E11" s="205"/>
      <c r="F11" s="133" t="s">
        <v>13</v>
      </c>
      <c r="G11" s="5"/>
      <c r="H11" s="5"/>
      <c r="I11" s="5"/>
      <c r="J11" s="5"/>
      <c r="L11" s="83"/>
    </row>
    <row r="12" spans="3:12">
      <c r="C12" s="131" t="s">
        <v>14</v>
      </c>
      <c r="D12" s="214" t="s">
        <v>798</v>
      </c>
      <c r="E12" s="214"/>
      <c r="F12" s="177">
        <v>1867</v>
      </c>
      <c r="G12" s="5"/>
      <c r="H12" s="5"/>
      <c r="I12" s="5"/>
      <c r="J12" s="5"/>
      <c r="L12" s="84"/>
    </row>
    <row r="13" spans="3:12">
      <c r="C13" s="14" t="s">
        <v>15</v>
      </c>
      <c r="D13" s="203" t="s">
        <v>799</v>
      </c>
      <c r="E13" s="203"/>
      <c r="F13" s="176">
        <v>1931</v>
      </c>
      <c r="G13" s="5"/>
      <c r="H13" s="5"/>
      <c r="I13" s="5"/>
      <c r="J13" s="5"/>
      <c r="L13" s="84"/>
    </row>
    <row r="14" spans="3:12">
      <c r="C14" s="14" t="s">
        <v>16</v>
      </c>
      <c r="D14" s="203" t="s">
        <v>800</v>
      </c>
      <c r="E14" s="203"/>
      <c r="F14" s="176">
        <v>1982</v>
      </c>
      <c r="G14" s="5"/>
      <c r="H14" s="5"/>
      <c r="I14" s="5"/>
      <c r="J14" s="5"/>
      <c r="L14" s="84"/>
    </row>
    <row r="15" spans="3:12">
      <c r="C15" s="15" t="s">
        <v>17</v>
      </c>
      <c r="D15" s="204" t="s">
        <v>801</v>
      </c>
      <c r="E15" s="204"/>
      <c r="F15" s="194" t="s">
        <v>802</v>
      </c>
      <c r="G15" s="5"/>
      <c r="H15" s="5"/>
      <c r="I15" s="5"/>
      <c r="J15" s="5"/>
      <c r="L15" s="85"/>
    </row>
    <row r="16" spans="3:12">
      <c r="D16" s="5"/>
      <c r="E16" s="1"/>
      <c r="F16" s="5"/>
      <c r="G16" s="5"/>
      <c r="H16" s="5"/>
      <c r="I16" s="5"/>
      <c r="J16" s="5"/>
    </row>
    <row r="17" spans="3:21" s="7" customFormat="1">
      <c r="D17" s="70"/>
      <c r="E17" s="71"/>
      <c r="F17" s="70"/>
      <c r="G17" s="70"/>
      <c r="H17" s="70"/>
      <c r="I17" s="70"/>
      <c r="J17" s="70"/>
    </row>
    <row r="18" spans="3:21">
      <c r="D18" s="5"/>
      <c r="E18" s="1"/>
      <c r="F18" s="5"/>
      <c r="G18" s="5"/>
      <c r="H18" s="5"/>
      <c r="I18" s="5"/>
      <c r="J18" s="5"/>
    </row>
    <row r="19" spans="3:21" ht="42.85" customHeight="1">
      <c r="C19" s="8"/>
      <c r="D19" s="8" t="s">
        <v>18</v>
      </c>
      <c r="E19" s="8" t="s">
        <v>19</v>
      </c>
      <c r="F19" s="9" t="s">
        <v>20</v>
      </c>
      <c r="G19" s="9" t="s">
        <v>21</v>
      </c>
      <c r="H19" s="9" t="s">
        <v>22</v>
      </c>
      <c r="I19" s="9" t="s">
        <v>23</v>
      </c>
      <c r="J19" s="9" t="str">
        <f>"Population of "&amp;CHAR(10)&amp;"level / tier / type"</f>
        <v>Population of 
level / tier / type</v>
      </c>
      <c r="L19" s="178" t="s">
        <v>2</v>
      </c>
    </row>
    <row r="20" spans="3:21" ht="5.55" customHeight="1">
      <c r="D20"/>
      <c r="F20"/>
      <c r="G20"/>
      <c r="H20"/>
      <c r="I20"/>
      <c r="J20"/>
      <c r="N20" s="168"/>
      <c r="O20" s="166" t="s">
        <v>24</v>
      </c>
      <c r="P20" s="167"/>
    </row>
    <row r="21" spans="3:21" ht="15" customHeight="1">
      <c r="C21" s="72" t="s">
        <v>25</v>
      </c>
      <c r="D21" s="73" t="s">
        <v>26</v>
      </c>
      <c r="E21" s="76" t="s">
        <v>803</v>
      </c>
      <c r="F21" s="89">
        <v>1</v>
      </c>
      <c r="G21" s="74" t="s">
        <v>583</v>
      </c>
      <c r="H21" s="74" t="s">
        <v>583</v>
      </c>
      <c r="I21" s="74"/>
      <c r="J21" s="90">
        <v>41798407</v>
      </c>
      <c r="L21" s="83" t="s">
        <v>804</v>
      </c>
      <c r="N21" s="169" t="s">
        <v>27</v>
      </c>
      <c r="O21" s="162" t="s">
        <v>28</v>
      </c>
      <c r="P21" s="163" t="s">
        <v>29</v>
      </c>
      <c r="Q21" s="148"/>
      <c r="R21" s="148"/>
      <c r="S21" s="149" t="str">
        <f t="shared" ref="S21" si="0">E21</f>
        <v>Federal government</v>
      </c>
      <c r="T21" s="150">
        <f>F21</f>
        <v>1</v>
      </c>
      <c r="U21" s="151">
        <f>$J$21/T21</f>
        <v>41798407</v>
      </c>
    </row>
    <row r="22" spans="3:21" ht="15" customHeight="1">
      <c r="C22" s="14" t="s">
        <v>30</v>
      </c>
      <c r="D22" s="39" t="s">
        <v>31</v>
      </c>
      <c r="E22" s="77" t="s">
        <v>805</v>
      </c>
      <c r="F22" s="91">
        <v>13</v>
      </c>
      <c r="G22" s="79" t="s">
        <v>583</v>
      </c>
      <c r="H22" s="79" t="s">
        <v>584</v>
      </c>
      <c r="I22" s="80" t="s">
        <v>28</v>
      </c>
      <c r="J22" s="87">
        <v>41798407</v>
      </c>
      <c r="L22" s="84" t="s">
        <v>806</v>
      </c>
      <c r="N22" s="169" t="s">
        <v>32</v>
      </c>
      <c r="O22" s="162" t="s">
        <v>33</v>
      </c>
      <c r="P22" s="163" t="s">
        <v>34</v>
      </c>
      <c r="Q22" s="148" t="str">
        <f>IF(F22&gt;2,"YES","NO")</f>
        <v>YES</v>
      </c>
      <c r="R22" s="148" t="str">
        <f>LEFT(I22,1)</f>
        <v>1</v>
      </c>
      <c r="S22" s="149" t="str">
        <f>E22</f>
        <v>Provinces and territories</v>
      </c>
      <c r="T22" s="150">
        <f>F22</f>
        <v>13</v>
      </c>
      <c r="U22" s="151">
        <f>IF(J22&gt;0,J22/T22,$J$21/T22)</f>
        <v>3215262.076923077</v>
      </c>
    </row>
    <row r="23" spans="3:21" ht="15" customHeight="1">
      <c r="C23" s="14" t="s">
        <v>35</v>
      </c>
      <c r="D23" s="39" t="s">
        <v>36</v>
      </c>
      <c r="E23" s="77" t="s">
        <v>807</v>
      </c>
      <c r="F23" s="91">
        <v>2075</v>
      </c>
      <c r="G23" s="79" t="s">
        <v>584</v>
      </c>
      <c r="H23" s="79" t="s">
        <v>584</v>
      </c>
      <c r="I23" s="80" t="s">
        <v>33</v>
      </c>
      <c r="J23" s="87"/>
      <c r="L23" s="84" t="s">
        <v>808</v>
      </c>
      <c r="N23" s="169" t="s">
        <v>37</v>
      </c>
      <c r="O23" s="162" t="s">
        <v>38</v>
      </c>
      <c r="P23" s="163" t="s">
        <v>39</v>
      </c>
      <c r="Q23" s="152" t="str">
        <f>IF(F23&gt;2,"YES","NO")</f>
        <v>YES</v>
      </c>
      <c r="R23" s="152" t="str">
        <f>LEFT(I23,1)</f>
        <v>2</v>
      </c>
      <c r="S23" s="2" t="str">
        <f>E23</f>
        <v>Upper-level and unitary local governments</v>
      </c>
      <c r="T23" s="153">
        <f>F23</f>
        <v>2075</v>
      </c>
      <c r="U23" s="154">
        <f t="shared" ref="U23:U25" si="1">IF(J23&gt;0,J23/T23,$J$21/T23)</f>
        <v>20143.810602409638</v>
      </c>
    </row>
    <row r="24" spans="3:21" ht="15" customHeight="1">
      <c r="C24" s="14" t="s">
        <v>40</v>
      </c>
      <c r="D24" s="39" t="s">
        <v>41</v>
      </c>
      <c r="E24" s="77" t="s">
        <v>809</v>
      </c>
      <c r="F24" s="91">
        <v>1511</v>
      </c>
      <c r="G24" s="79" t="s">
        <v>584</v>
      </c>
      <c r="H24" s="79" t="s">
        <v>584</v>
      </c>
      <c r="I24" s="80" t="s">
        <v>38</v>
      </c>
      <c r="J24" s="87"/>
      <c r="L24" s="84" t="s">
        <v>810</v>
      </c>
      <c r="N24" s="169" t="s">
        <v>42</v>
      </c>
      <c r="O24" s="162" t="s">
        <v>43</v>
      </c>
      <c r="P24" s="163" t="s">
        <v>44</v>
      </c>
      <c r="Q24" s="152" t="str">
        <f>IF(F24&gt;2,"YES","NO")</f>
        <v>YES</v>
      </c>
      <c r="R24" s="152" t="str">
        <f>LEFT(I24,1)</f>
        <v>3</v>
      </c>
      <c r="S24" s="2" t="str">
        <f>E24</f>
        <v>Lower-level local governments</v>
      </c>
      <c r="T24" s="153">
        <f>F24</f>
        <v>1511</v>
      </c>
      <c r="U24" s="154">
        <f t="shared" si="1"/>
        <v>27662.744540039708</v>
      </c>
    </row>
    <row r="25" spans="3:21" ht="15" customHeight="1">
      <c r="C25" s="15" t="s">
        <v>45</v>
      </c>
      <c r="D25" s="40" t="s">
        <v>46</v>
      </c>
      <c r="E25" s="78"/>
      <c r="F25" s="92"/>
      <c r="G25" s="81"/>
      <c r="H25" s="81"/>
      <c r="I25" s="82"/>
      <c r="J25" s="88"/>
      <c r="L25" s="85"/>
      <c r="N25" s="169" t="s">
        <v>47</v>
      </c>
      <c r="O25" s="162" t="s">
        <v>48</v>
      </c>
      <c r="P25" s="163" t="s">
        <v>49</v>
      </c>
      <c r="Q25" s="155" t="str">
        <f>IF(F25&gt;2,"YES","NO")</f>
        <v>NO</v>
      </c>
      <c r="R25" s="155" t="str">
        <f>LEFT(I25,1)</f>
        <v/>
      </c>
      <c r="S25" s="18">
        <f>E25</f>
        <v>0</v>
      </c>
      <c r="T25" s="156">
        <f>F25</f>
        <v>0</v>
      </c>
      <c r="U25" s="157" t="e">
        <f t="shared" si="1"/>
        <v>#DIV/0!</v>
      </c>
    </row>
    <row r="26" spans="3:21">
      <c r="N26" s="170" t="s">
        <v>50</v>
      </c>
      <c r="O26" s="164" t="s">
        <v>51</v>
      </c>
      <c r="P26" s="165" t="s">
        <v>52</v>
      </c>
      <c r="Q26" s="155">
        <f>COUNTIF(Q22:Q25,"YES")</f>
        <v>3</v>
      </c>
      <c r="R26" s="155"/>
      <c r="S26" s="18"/>
      <c r="T26" s="18"/>
      <c r="U26" s="108"/>
    </row>
    <row r="27" spans="3:21" s="7" customFormat="1">
      <c r="D27" s="10"/>
      <c r="F27" s="10"/>
      <c r="G27" s="10"/>
      <c r="H27" s="10"/>
      <c r="I27" s="10"/>
      <c r="J27" s="10"/>
    </row>
    <row r="28" spans="3:21">
      <c r="C28" s="161" t="s">
        <v>53</v>
      </c>
    </row>
    <row r="29" spans="3:21" hidden="1">
      <c r="D29" s="24" t="s">
        <v>54</v>
      </c>
      <c r="E29" s="2" t="s">
        <v>24</v>
      </c>
      <c r="F29" s="24" t="s">
        <v>24</v>
      </c>
    </row>
    <row r="30" spans="3:21" hidden="1">
      <c r="D30" s="2" t="s">
        <v>55</v>
      </c>
      <c r="E30" s="2" t="s">
        <v>56</v>
      </c>
      <c r="F30" s="2" t="s">
        <v>57</v>
      </c>
    </row>
    <row r="31" spans="3:21" hidden="1">
      <c r="D31" s="2" t="s">
        <v>58</v>
      </c>
      <c r="E31" s="2" t="s">
        <v>59</v>
      </c>
      <c r="F31" s="2" t="s">
        <v>60</v>
      </c>
    </row>
    <row r="32" spans="3:21" hidden="1">
      <c r="D32" s="2" t="s">
        <v>61</v>
      </c>
      <c r="E32" s="2" t="s">
        <v>62</v>
      </c>
      <c r="F32" s="2" t="s">
        <v>63</v>
      </c>
    </row>
    <row r="33" spans="4:10" hidden="1">
      <c r="D33" s="2" t="s">
        <v>64</v>
      </c>
      <c r="E33" s="2" t="s">
        <v>65</v>
      </c>
      <c r="F33" s="2" t="s">
        <v>66</v>
      </c>
    </row>
    <row r="34" spans="4:10" hidden="1">
      <c r="D34" s="2" t="s">
        <v>67</v>
      </c>
      <c r="E34" s="2" t="s">
        <v>68</v>
      </c>
      <c r="F34" s="2" t="s">
        <v>69</v>
      </c>
    </row>
    <row r="35" spans="4:10" hidden="1">
      <c r="D35" s="2" t="s">
        <v>70</v>
      </c>
      <c r="E35" s="2" t="s">
        <v>71</v>
      </c>
      <c r="F35" s="2" t="s">
        <v>72</v>
      </c>
    </row>
    <row r="36" spans="4:10" hidden="1">
      <c r="D36" s="2" t="s">
        <v>73</v>
      </c>
      <c r="E36" s="2" t="s">
        <v>74</v>
      </c>
      <c r="F36" s="2" t="s">
        <v>75</v>
      </c>
      <c r="G36"/>
      <c r="H36"/>
      <c r="I36"/>
      <c r="J36"/>
    </row>
    <row r="37" spans="4:10" hidden="1">
      <c r="D37" s="2" t="s">
        <v>76</v>
      </c>
      <c r="E37" s="2" t="s">
        <v>77</v>
      </c>
      <c r="F37" s="2" t="s">
        <v>78</v>
      </c>
      <c r="G37"/>
      <c r="H37"/>
      <c r="I37"/>
      <c r="J37"/>
    </row>
    <row r="38" spans="4:10" hidden="1">
      <c r="D38" s="2" t="s">
        <v>79</v>
      </c>
      <c r="E38" s="2" t="s">
        <v>80</v>
      </c>
      <c r="F38" s="2" t="s">
        <v>81</v>
      </c>
      <c r="G38"/>
      <c r="H38"/>
      <c r="I38"/>
      <c r="J38"/>
    </row>
    <row r="39" spans="4:10" hidden="1">
      <c r="D39" s="2" t="s">
        <v>82</v>
      </c>
      <c r="E39" s="2" t="s">
        <v>83</v>
      </c>
      <c r="F39" s="2" t="s">
        <v>84</v>
      </c>
      <c r="G39"/>
      <c r="H39"/>
      <c r="I39"/>
      <c r="J39"/>
    </row>
    <row r="40" spans="4:10" hidden="1">
      <c r="D40" s="2" t="s">
        <v>85</v>
      </c>
      <c r="E40" s="2" t="s">
        <v>86</v>
      </c>
      <c r="F40" s="2" t="s">
        <v>87</v>
      </c>
    </row>
    <row r="41" spans="4:10" hidden="1">
      <c r="D41" s="2" t="s">
        <v>88</v>
      </c>
      <c r="E41" s="2" t="s">
        <v>89</v>
      </c>
      <c r="F41" s="2" t="s">
        <v>90</v>
      </c>
    </row>
    <row r="42" spans="4:10" hidden="1">
      <c r="D42" s="2" t="s">
        <v>91</v>
      </c>
      <c r="E42" s="2" t="s">
        <v>92</v>
      </c>
      <c r="F42" s="2" t="s">
        <v>93</v>
      </c>
    </row>
    <row r="43" spans="4:10" hidden="1">
      <c r="D43" s="2" t="s">
        <v>94</v>
      </c>
      <c r="E43" s="2" t="s">
        <v>95</v>
      </c>
      <c r="F43" s="2" t="s">
        <v>96</v>
      </c>
    </row>
    <row r="44" spans="4:10" hidden="1">
      <c r="D44" s="2" t="s">
        <v>97</v>
      </c>
      <c r="E44" s="2" t="s">
        <v>98</v>
      </c>
      <c r="F44" s="2" t="s">
        <v>99</v>
      </c>
    </row>
    <row r="45" spans="4:10" hidden="1">
      <c r="D45" s="2" t="s">
        <v>100</v>
      </c>
      <c r="E45" s="2" t="s">
        <v>101</v>
      </c>
      <c r="F45" s="2" t="s">
        <v>102</v>
      </c>
    </row>
    <row r="46" spans="4:10" hidden="1">
      <c r="D46" s="2" t="s">
        <v>103</v>
      </c>
      <c r="E46" s="2" t="s">
        <v>104</v>
      </c>
      <c r="F46" s="2" t="s">
        <v>105</v>
      </c>
    </row>
    <row r="47" spans="4:10" hidden="1">
      <c r="D47" s="2" t="s">
        <v>106</v>
      </c>
      <c r="E47" s="2" t="s">
        <v>107</v>
      </c>
      <c r="F47" s="2" t="s">
        <v>108</v>
      </c>
    </row>
    <row r="48" spans="4:10" hidden="1">
      <c r="D48" s="2" t="s">
        <v>109</v>
      </c>
      <c r="E48" s="2" t="s">
        <v>110</v>
      </c>
      <c r="F48" s="2" t="s">
        <v>111</v>
      </c>
    </row>
    <row r="49" spans="4:6" hidden="1">
      <c r="D49" s="2" t="s">
        <v>112</v>
      </c>
      <c r="E49" s="2" t="s">
        <v>113</v>
      </c>
      <c r="F49" s="2" t="s">
        <v>114</v>
      </c>
    </row>
    <row r="50" spans="4:6" hidden="1">
      <c r="D50" s="2" t="s">
        <v>115</v>
      </c>
      <c r="E50" s="2" t="s">
        <v>116</v>
      </c>
      <c r="F50" s="2" t="s">
        <v>117</v>
      </c>
    </row>
    <row r="51" spans="4:6" hidden="1">
      <c r="D51" s="2" t="s">
        <v>118</v>
      </c>
      <c r="E51" s="2" t="s">
        <v>119</v>
      </c>
      <c r="F51" s="2" t="s">
        <v>120</v>
      </c>
    </row>
    <row r="52" spans="4:6" hidden="1">
      <c r="D52" s="2" t="s">
        <v>121</v>
      </c>
      <c r="E52" s="2" t="s">
        <v>122</v>
      </c>
      <c r="F52" s="2" t="s">
        <v>123</v>
      </c>
    </row>
    <row r="53" spans="4:6" hidden="1">
      <c r="D53" s="2" t="s">
        <v>124</v>
      </c>
      <c r="E53" s="2" t="s">
        <v>125</v>
      </c>
      <c r="F53" s="2" t="s">
        <v>126</v>
      </c>
    </row>
    <row r="54" spans="4:6" hidden="1">
      <c r="D54" s="2" t="s">
        <v>127</v>
      </c>
      <c r="E54" s="2" t="s">
        <v>128</v>
      </c>
      <c r="F54" s="2" t="s">
        <v>129</v>
      </c>
    </row>
    <row r="55" spans="4:6" hidden="1">
      <c r="D55" s="2" t="s">
        <v>130</v>
      </c>
      <c r="E55" s="2" t="s">
        <v>131</v>
      </c>
      <c r="F55" s="2" t="s">
        <v>132</v>
      </c>
    </row>
    <row r="56" spans="4:6" hidden="1">
      <c r="D56" s="2" t="s">
        <v>133</v>
      </c>
      <c r="E56" s="2" t="s">
        <v>134</v>
      </c>
      <c r="F56" s="2" t="s">
        <v>135</v>
      </c>
    </row>
    <row r="57" spans="4:6" hidden="1">
      <c r="D57" s="2" t="s">
        <v>136</v>
      </c>
      <c r="E57" s="2" t="s">
        <v>137</v>
      </c>
      <c r="F57" s="2" t="s">
        <v>138</v>
      </c>
    </row>
    <row r="58" spans="4:6" hidden="1">
      <c r="D58" s="2" t="s">
        <v>139</v>
      </c>
      <c r="E58" s="2" t="s">
        <v>140</v>
      </c>
      <c r="F58" s="2" t="s">
        <v>141</v>
      </c>
    </row>
    <row r="59" spans="4:6" hidden="1">
      <c r="D59" s="2" t="s">
        <v>142</v>
      </c>
      <c r="E59" s="2" t="s">
        <v>143</v>
      </c>
      <c r="F59" s="2" t="s">
        <v>144</v>
      </c>
    </row>
    <row r="60" spans="4:6" hidden="1">
      <c r="D60" s="2" t="s">
        <v>145</v>
      </c>
      <c r="E60" s="2" t="s">
        <v>146</v>
      </c>
      <c r="F60" s="2" t="s">
        <v>147</v>
      </c>
    </row>
    <row r="61" spans="4:6" hidden="1">
      <c r="D61" s="2" t="s">
        <v>148</v>
      </c>
      <c r="E61" s="2" t="s">
        <v>149</v>
      </c>
      <c r="F61" s="2" t="s">
        <v>150</v>
      </c>
    </row>
    <row r="62" spans="4:6" hidden="1">
      <c r="D62" s="2" t="s">
        <v>151</v>
      </c>
      <c r="E62" s="2" t="s">
        <v>152</v>
      </c>
      <c r="F62" s="2" t="s">
        <v>153</v>
      </c>
    </row>
    <row r="63" spans="4:6" hidden="1">
      <c r="D63" s="2" t="s">
        <v>154</v>
      </c>
      <c r="E63" s="2" t="s">
        <v>155</v>
      </c>
      <c r="F63" s="2" t="s">
        <v>156</v>
      </c>
    </row>
    <row r="64" spans="4:6" hidden="1">
      <c r="D64" s="2" t="s">
        <v>157</v>
      </c>
      <c r="E64" s="2" t="s">
        <v>158</v>
      </c>
      <c r="F64" s="2" t="s">
        <v>159</v>
      </c>
    </row>
    <row r="65" spans="4:6" hidden="1">
      <c r="D65" s="2" t="s">
        <v>160</v>
      </c>
      <c r="E65" s="2" t="s">
        <v>161</v>
      </c>
      <c r="F65" s="2" t="s">
        <v>162</v>
      </c>
    </row>
    <row r="66" spans="4:6" hidden="1">
      <c r="D66" s="2" t="s">
        <v>163</v>
      </c>
      <c r="E66" s="2" t="s">
        <v>164</v>
      </c>
      <c r="F66" s="2" t="s">
        <v>165</v>
      </c>
    </row>
    <row r="67" spans="4:6" hidden="1">
      <c r="D67" s="2" t="s">
        <v>166</v>
      </c>
      <c r="E67" s="2" t="s">
        <v>167</v>
      </c>
      <c r="F67" s="2" t="s">
        <v>168</v>
      </c>
    </row>
    <row r="68" spans="4:6" hidden="1">
      <c r="D68" s="2" t="s">
        <v>169</v>
      </c>
      <c r="E68" s="2" t="s">
        <v>170</v>
      </c>
      <c r="F68" s="2" t="s">
        <v>171</v>
      </c>
    </row>
    <row r="69" spans="4:6" hidden="1">
      <c r="D69" s="2" t="s">
        <v>172</v>
      </c>
      <c r="E69" s="2" t="s">
        <v>173</v>
      </c>
      <c r="F69" s="2" t="s">
        <v>174</v>
      </c>
    </row>
    <row r="70" spans="4:6" hidden="1">
      <c r="D70" s="2" t="s">
        <v>175</v>
      </c>
      <c r="E70" s="2" t="s">
        <v>176</v>
      </c>
      <c r="F70" s="2" t="s">
        <v>177</v>
      </c>
    </row>
    <row r="71" spans="4:6" hidden="1">
      <c r="D71" s="2" t="s">
        <v>178</v>
      </c>
      <c r="E71" s="2" t="s">
        <v>179</v>
      </c>
      <c r="F71" s="2" t="s">
        <v>180</v>
      </c>
    </row>
    <row r="72" spans="4:6" hidden="1">
      <c r="D72" s="2" t="s">
        <v>181</v>
      </c>
      <c r="E72" s="2" t="s">
        <v>182</v>
      </c>
      <c r="F72" s="2" t="s">
        <v>183</v>
      </c>
    </row>
    <row r="73" spans="4:6" hidden="1">
      <c r="D73" s="2" t="s">
        <v>184</v>
      </c>
      <c r="E73" s="2" t="s">
        <v>185</v>
      </c>
      <c r="F73" s="2" t="s">
        <v>186</v>
      </c>
    </row>
    <row r="74" spans="4:6" hidden="1">
      <c r="D74" s="2" t="s">
        <v>187</v>
      </c>
      <c r="E74" s="2" t="s">
        <v>188</v>
      </c>
      <c r="F74" s="2" t="s">
        <v>189</v>
      </c>
    </row>
    <row r="75" spans="4:6" hidden="1">
      <c r="D75" s="2" t="s">
        <v>190</v>
      </c>
      <c r="E75" s="2" t="s">
        <v>191</v>
      </c>
      <c r="F75" s="2" t="s">
        <v>192</v>
      </c>
    </row>
    <row r="76" spans="4:6" hidden="1">
      <c r="D76" s="2" t="s">
        <v>193</v>
      </c>
      <c r="E76" s="2" t="s">
        <v>194</v>
      </c>
      <c r="F76" s="2" t="s">
        <v>195</v>
      </c>
    </row>
    <row r="77" spans="4:6" hidden="1">
      <c r="D77" s="2" t="s">
        <v>196</v>
      </c>
      <c r="E77" s="2" t="s">
        <v>197</v>
      </c>
      <c r="F77" s="2" t="s">
        <v>198</v>
      </c>
    </row>
    <row r="78" spans="4:6" hidden="1">
      <c r="D78" s="2" t="s">
        <v>199</v>
      </c>
      <c r="E78" s="2" t="s">
        <v>200</v>
      </c>
      <c r="F78" s="2" t="s">
        <v>201</v>
      </c>
    </row>
    <row r="79" spans="4:6" hidden="1">
      <c r="D79" s="2" t="s">
        <v>202</v>
      </c>
      <c r="E79" s="2" t="s">
        <v>203</v>
      </c>
      <c r="F79" s="2" t="s">
        <v>204</v>
      </c>
    </row>
    <row r="80" spans="4:6" hidden="1">
      <c r="D80" s="2" t="s">
        <v>205</v>
      </c>
      <c r="E80" s="2" t="s">
        <v>206</v>
      </c>
      <c r="F80" s="2" t="s">
        <v>207</v>
      </c>
    </row>
    <row r="81" spans="4:6" hidden="1">
      <c r="D81" s="2" t="s">
        <v>208</v>
      </c>
      <c r="E81" s="2" t="s">
        <v>209</v>
      </c>
      <c r="F81" s="2" t="s">
        <v>210</v>
      </c>
    </row>
    <row r="82" spans="4:6" hidden="1">
      <c r="D82" s="2" t="s">
        <v>211</v>
      </c>
      <c r="E82" s="2" t="s">
        <v>212</v>
      </c>
      <c r="F82" s="2" t="s">
        <v>213</v>
      </c>
    </row>
    <row r="83" spans="4:6" hidden="1">
      <c r="D83" s="2" t="s">
        <v>214</v>
      </c>
      <c r="E83" s="2" t="s">
        <v>215</v>
      </c>
      <c r="F83" s="2" t="s">
        <v>216</v>
      </c>
    </row>
    <row r="84" spans="4:6" hidden="1">
      <c r="D84" s="2" t="s">
        <v>217</v>
      </c>
      <c r="E84" s="2" t="s">
        <v>218</v>
      </c>
      <c r="F84" s="2" t="s">
        <v>219</v>
      </c>
    </row>
    <row r="85" spans="4:6" hidden="1">
      <c r="D85" s="2" t="s">
        <v>220</v>
      </c>
      <c r="E85" s="2" t="s">
        <v>221</v>
      </c>
      <c r="F85" s="2" t="s">
        <v>222</v>
      </c>
    </row>
    <row r="86" spans="4:6" hidden="1">
      <c r="D86" s="2" t="s">
        <v>223</v>
      </c>
      <c r="E86" s="2" t="s">
        <v>224</v>
      </c>
      <c r="F86" s="2" t="s">
        <v>225</v>
      </c>
    </row>
    <row r="87" spans="4:6" hidden="1">
      <c r="D87" s="2" t="s">
        <v>226</v>
      </c>
      <c r="E87" s="2" t="s">
        <v>227</v>
      </c>
      <c r="F87" s="2" t="s">
        <v>228</v>
      </c>
    </row>
    <row r="88" spans="4:6" hidden="1">
      <c r="D88" s="2" t="s">
        <v>229</v>
      </c>
      <c r="E88" s="2" t="s">
        <v>230</v>
      </c>
      <c r="F88" s="2" t="s">
        <v>231</v>
      </c>
    </row>
    <row r="89" spans="4:6" hidden="1">
      <c r="D89" s="2" t="s">
        <v>232</v>
      </c>
      <c r="E89" s="2" t="s">
        <v>233</v>
      </c>
      <c r="F89" s="2" t="s">
        <v>234</v>
      </c>
    </row>
    <row r="90" spans="4:6" hidden="1">
      <c r="D90" s="2" t="s">
        <v>235</v>
      </c>
      <c r="E90" s="2" t="s">
        <v>236</v>
      </c>
      <c r="F90" s="2" t="s">
        <v>237</v>
      </c>
    </row>
    <row r="91" spans="4:6" hidden="1">
      <c r="D91" s="2" t="s">
        <v>238</v>
      </c>
      <c r="E91" s="2" t="s">
        <v>239</v>
      </c>
      <c r="F91" s="2" t="s">
        <v>240</v>
      </c>
    </row>
    <row r="92" spans="4:6" hidden="1">
      <c r="D92" s="2" t="s">
        <v>241</v>
      </c>
      <c r="E92" s="2" t="s">
        <v>242</v>
      </c>
      <c r="F92" s="2" t="s">
        <v>243</v>
      </c>
    </row>
    <row r="93" spans="4:6" hidden="1">
      <c r="D93" s="2" t="s">
        <v>244</v>
      </c>
      <c r="E93" s="2" t="s">
        <v>245</v>
      </c>
      <c r="F93" s="2" t="s">
        <v>246</v>
      </c>
    </row>
    <row r="94" spans="4:6" hidden="1">
      <c r="D94" s="2" t="s">
        <v>247</v>
      </c>
      <c r="E94" s="2" t="s">
        <v>248</v>
      </c>
      <c r="F94" s="2" t="s">
        <v>249</v>
      </c>
    </row>
    <row r="95" spans="4:6" hidden="1">
      <c r="D95" s="2" t="s">
        <v>250</v>
      </c>
      <c r="E95" s="2" t="s">
        <v>251</v>
      </c>
      <c r="F95" s="2" t="s">
        <v>252</v>
      </c>
    </row>
    <row r="96" spans="4:6" hidden="1">
      <c r="D96" s="2" t="s">
        <v>253</v>
      </c>
      <c r="E96" s="2" t="s">
        <v>254</v>
      </c>
      <c r="F96" s="2" t="s">
        <v>255</v>
      </c>
    </row>
    <row r="97" spans="4:6" hidden="1">
      <c r="D97" s="2" t="s">
        <v>256</v>
      </c>
      <c r="E97" s="2" t="s">
        <v>257</v>
      </c>
      <c r="F97" s="2" t="s">
        <v>258</v>
      </c>
    </row>
    <row r="98" spans="4:6" hidden="1">
      <c r="D98" s="2" t="s">
        <v>259</v>
      </c>
      <c r="E98" s="2" t="s">
        <v>260</v>
      </c>
      <c r="F98" s="2" t="s">
        <v>261</v>
      </c>
    </row>
    <row r="99" spans="4:6" hidden="1">
      <c r="D99" s="2" t="s">
        <v>262</v>
      </c>
      <c r="E99" s="2" t="s">
        <v>263</v>
      </c>
      <c r="F99" s="2" t="s">
        <v>264</v>
      </c>
    </row>
    <row r="100" spans="4:6" hidden="1">
      <c r="D100" s="2" t="s">
        <v>265</v>
      </c>
      <c r="E100" s="2" t="s">
        <v>266</v>
      </c>
      <c r="F100" s="2" t="s">
        <v>267</v>
      </c>
    </row>
    <row r="101" spans="4:6" hidden="1">
      <c r="D101" s="2" t="s">
        <v>268</v>
      </c>
      <c r="E101" s="2" t="s">
        <v>269</v>
      </c>
      <c r="F101" s="2" t="s">
        <v>270</v>
      </c>
    </row>
    <row r="102" spans="4:6" hidden="1">
      <c r="D102" s="2" t="s">
        <v>271</v>
      </c>
      <c r="E102" s="2" t="s">
        <v>272</v>
      </c>
      <c r="F102" s="2" t="s">
        <v>273</v>
      </c>
    </row>
    <row r="103" spans="4:6" hidden="1">
      <c r="D103" s="2" t="s">
        <v>274</v>
      </c>
      <c r="E103" s="2" t="s">
        <v>275</v>
      </c>
      <c r="F103" s="2" t="s">
        <v>276</v>
      </c>
    </row>
    <row r="104" spans="4:6" hidden="1">
      <c r="D104" s="2" t="s">
        <v>277</v>
      </c>
      <c r="E104" s="2" t="s">
        <v>278</v>
      </c>
      <c r="F104" s="2" t="s">
        <v>279</v>
      </c>
    </row>
    <row r="105" spans="4:6" hidden="1">
      <c r="D105" s="2" t="s">
        <v>280</v>
      </c>
      <c r="E105" s="2" t="s">
        <v>281</v>
      </c>
      <c r="F105" s="2" t="s">
        <v>282</v>
      </c>
    </row>
    <row r="106" spans="4:6" hidden="1">
      <c r="D106" s="2" t="s">
        <v>283</v>
      </c>
      <c r="E106" s="2" t="s">
        <v>284</v>
      </c>
      <c r="F106" s="2" t="s">
        <v>285</v>
      </c>
    </row>
    <row r="107" spans="4:6" hidden="1">
      <c r="D107" s="2" t="s">
        <v>286</v>
      </c>
      <c r="E107" s="2" t="s">
        <v>287</v>
      </c>
      <c r="F107" s="2" t="s">
        <v>288</v>
      </c>
    </row>
    <row r="108" spans="4:6" hidden="1">
      <c r="D108" s="2" t="s">
        <v>289</v>
      </c>
      <c r="E108" s="2" t="s">
        <v>290</v>
      </c>
      <c r="F108" s="2" t="s">
        <v>291</v>
      </c>
    </row>
    <row r="109" spans="4:6" hidden="1">
      <c r="D109" s="2" t="s">
        <v>292</v>
      </c>
      <c r="E109" s="2" t="s">
        <v>293</v>
      </c>
      <c r="F109" s="2" t="s">
        <v>294</v>
      </c>
    </row>
    <row r="110" spans="4:6" hidden="1">
      <c r="D110" s="2" t="s">
        <v>295</v>
      </c>
      <c r="E110" s="2" t="s">
        <v>296</v>
      </c>
      <c r="F110" s="2" t="s">
        <v>297</v>
      </c>
    </row>
    <row r="111" spans="4:6" hidden="1">
      <c r="D111" s="2" t="s">
        <v>298</v>
      </c>
      <c r="E111" s="2" t="s">
        <v>299</v>
      </c>
      <c r="F111" s="2" t="s">
        <v>300</v>
      </c>
    </row>
    <row r="112" spans="4:6" hidden="1">
      <c r="D112" s="2" t="s">
        <v>301</v>
      </c>
      <c r="E112" s="2" t="s">
        <v>302</v>
      </c>
      <c r="F112" s="2" t="s">
        <v>303</v>
      </c>
    </row>
    <row r="113" spans="4:6" hidden="1">
      <c r="D113" s="2" t="s">
        <v>304</v>
      </c>
      <c r="E113" s="2" t="s">
        <v>305</v>
      </c>
      <c r="F113" s="2" t="s">
        <v>306</v>
      </c>
    </row>
    <row r="114" spans="4:6" hidden="1">
      <c r="D114" s="2" t="s">
        <v>307</v>
      </c>
      <c r="E114" s="2" t="s">
        <v>308</v>
      </c>
      <c r="F114" s="2" t="s">
        <v>309</v>
      </c>
    </row>
    <row r="115" spans="4:6" hidden="1">
      <c r="D115" s="2" t="s">
        <v>310</v>
      </c>
      <c r="E115" s="2" t="s">
        <v>311</v>
      </c>
      <c r="F115" s="2" t="s">
        <v>312</v>
      </c>
    </row>
    <row r="116" spans="4:6" hidden="1">
      <c r="D116" s="2" t="s">
        <v>313</v>
      </c>
      <c r="E116" s="2" t="s">
        <v>314</v>
      </c>
      <c r="F116" s="2" t="s">
        <v>315</v>
      </c>
    </row>
    <row r="117" spans="4:6" hidden="1">
      <c r="D117" s="2" t="s">
        <v>316</v>
      </c>
      <c r="E117" s="2" t="s">
        <v>317</v>
      </c>
      <c r="F117" s="2" t="s">
        <v>318</v>
      </c>
    </row>
    <row r="118" spans="4:6" hidden="1">
      <c r="D118" s="2" t="s">
        <v>319</v>
      </c>
      <c r="E118" s="2" t="s">
        <v>320</v>
      </c>
      <c r="F118" s="2" t="s">
        <v>321</v>
      </c>
    </row>
    <row r="119" spans="4:6" hidden="1">
      <c r="D119" s="2" t="s">
        <v>322</v>
      </c>
      <c r="E119" s="2" t="s">
        <v>323</v>
      </c>
      <c r="F119" s="2" t="s">
        <v>324</v>
      </c>
    </row>
    <row r="120" spans="4:6" hidden="1">
      <c r="D120" s="2" t="s">
        <v>325</v>
      </c>
      <c r="E120" s="2" t="s">
        <v>326</v>
      </c>
      <c r="F120" s="2" t="s">
        <v>327</v>
      </c>
    </row>
    <row r="121" spans="4:6" hidden="1">
      <c r="D121" s="2" t="s">
        <v>328</v>
      </c>
      <c r="E121" s="2" t="s">
        <v>329</v>
      </c>
      <c r="F121" s="2" t="s">
        <v>330</v>
      </c>
    </row>
    <row r="122" spans="4:6" hidden="1">
      <c r="D122" s="2" t="s">
        <v>331</v>
      </c>
      <c r="E122" s="2" t="s">
        <v>332</v>
      </c>
      <c r="F122" s="2" t="s">
        <v>333</v>
      </c>
    </row>
    <row r="123" spans="4:6" hidden="1">
      <c r="D123" s="2" t="s">
        <v>334</v>
      </c>
      <c r="E123" s="2" t="s">
        <v>335</v>
      </c>
      <c r="F123" s="2" t="s">
        <v>336</v>
      </c>
    </row>
    <row r="124" spans="4:6" hidden="1">
      <c r="D124" s="2" t="s">
        <v>337</v>
      </c>
      <c r="E124" s="2" t="s">
        <v>338</v>
      </c>
      <c r="F124" s="2" t="s">
        <v>339</v>
      </c>
    </row>
    <row r="125" spans="4:6" hidden="1">
      <c r="D125" s="2" t="s">
        <v>340</v>
      </c>
      <c r="E125" s="2" t="s">
        <v>341</v>
      </c>
      <c r="F125" s="2" t="s">
        <v>342</v>
      </c>
    </row>
    <row r="126" spans="4:6" hidden="1">
      <c r="D126" s="2" t="s">
        <v>343</v>
      </c>
      <c r="E126" s="2" t="s">
        <v>344</v>
      </c>
      <c r="F126" s="2" t="s">
        <v>345</v>
      </c>
    </row>
    <row r="127" spans="4:6" hidden="1">
      <c r="D127" s="2" t="s">
        <v>346</v>
      </c>
      <c r="E127" s="2" t="s">
        <v>347</v>
      </c>
      <c r="F127" s="2" t="s">
        <v>348</v>
      </c>
    </row>
    <row r="128" spans="4:6" hidden="1">
      <c r="D128" s="2" t="s">
        <v>349</v>
      </c>
      <c r="E128" s="2" t="s">
        <v>350</v>
      </c>
      <c r="F128" s="2" t="s">
        <v>351</v>
      </c>
    </row>
    <row r="129" spans="4:6" hidden="1">
      <c r="D129" s="2" t="s">
        <v>352</v>
      </c>
      <c r="E129" s="2" t="s">
        <v>353</v>
      </c>
      <c r="F129" s="2" t="s">
        <v>354</v>
      </c>
    </row>
    <row r="130" spans="4:6" hidden="1">
      <c r="D130" s="2" t="s">
        <v>355</v>
      </c>
      <c r="E130" s="2" t="s">
        <v>356</v>
      </c>
      <c r="F130" s="2" t="s">
        <v>357</v>
      </c>
    </row>
    <row r="131" spans="4:6" hidden="1">
      <c r="D131" s="2" t="s">
        <v>358</v>
      </c>
      <c r="E131" s="2" t="s">
        <v>359</v>
      </c>
      <c r="F131" s="2" t="s">
        <v>360</v>
      </c>
    </row>
    <row r="132" spans="4:6" hidden="1">
      <c r="D132" s="2" t="s">
        <v>361</v>
      </c>
      <c r="E132" s="2" t="s">
        <v>362</v>
      </c>
      <c r="F132" s="2" t="s">
        <v>363</v>
      </c>
    </row>
    <row r="133" spans="4:6" hidden="1">
      <c r="D133" s="2" t="s">
        <v>364</v>
      </c>
      <c r="E133" s="2" t="s">
        <v>365</v>
      </c>
      <c r="F133" s="2" t="s">
        <v>366</v>
      </c>
    </row>
    <row r="134" spans="4:6" hidden="1">
      <c r="D134" s="2" t="s">
        <v>367</v>
      </c>
      <c r="E134" s="2" t="s">
        <v>368</v>
      </c>
      <c r="F134" s="2" t="s">
        <v>369</v>
      </c>
    </row>
    <row r="135" spans="4:6" hidden="1">
      <c r="D135" s="2" t="s">
        <v>370</v>
      </c>
      <c r="E135" s="2" t="s">
        <v>371</v>
      </c>
      <c r="F135" s="2" t="s">
        <v>372</v>
      </c>
    </row>
    <row r="136" spans="4:6" hidden="1">
      <c r="D136" s="2" t="s">
        <v>373</v>
      </c>
      <c r="E136" s="2" t="s">
        <v>374</v>
      </c>
      <c r="F136" s="2" t="s">
        <v>375</v>
      </c>
    </row>
    <row r="137" spans="4:6" hidden="1">
      <c r="D137" s="2" t="s">
        <v>376</v>
      </c>
      <c r="E137" s="2" t="s">
        <v>377</v>
      </c>
      <c r="F137" s="2" t="s">
        <v>378</v>
      </c>
    </row>
    <row r="138" spans="4:6" hidden="1">
      <c r="D138" s="2" t="s">
        <v>379</v>
      </c>
      <c r="E138" s="2" t="s">
        <v>380</v>
      </c>
      <c r="F138" s="2" t="s">
        <v>381</v>
      </c>
    </row>
    <row r="139" spans="4:6" hidden="1">
      <c r="D139" s="2" t="s">
        <v>382</v>
      </c>
      <c r="E139" s="2" t="s">
        <v>383</v>
      </c>
      <c r="F139" s="2" t="s">
        <v>384</v>
      </c>
    </row>
    <row r="140" spans="4:6" hidden="1">
      <c r="D140" s="2" t="s">
        <v>385</v>
      </c>
      <c r="E140" s="2" t="s">
        <v>386</v>
      </c>
      <c r="F140" s="2" t="s">
        <v>387</v>
      </c>
    </row>
    <row r="141" spans="4:6" hidden="1">
      <c r="D141" s="2" t="s">
        <v>388</v>
      </c>
      <c r="E141" s="2" t="s">
        <v>389</v>
      </c>
      <c r="F141" s="2" t="s">
        <v>390</v>
      </c>
    </row>
    <row r="142" spans="4:6" hidden="1">
      <c r="D142" s="2" t="s">
        <v>391</v>
      </c>
      <c r="E142" s="2" t="s">
        <v>392</v>
      </c>
      <c r="F142" s="2" t="s">
        <v>393</v>
      </c>
    </row>
    <row r="143" spans="4:6" hidden="1">
      <c r="D143" s="2" t="s">
        <v>394</v>
      </c>
      <c r="E143" s="2" t="s">
        <v>395</v>
      </c>
      <c r="F143" s="2" t="s">
        <v>396</v>
      </c>
    </row>
    <row r="144" spans="4:6" hidden="1">
      <c r="D144" s="2" t="s">
        <v>397</v>
      </c>
      <c r="E144" s="2" t="s">
        <v>398</v>
      </c>
      <c r="F144" s="2" t="s">
        <v>399</v>
      </c>
    </row>
    <row r="145" spans="4:6" hidden="1">
      <c r="D145" s="2" t="s">
        <v>400</v>
      </c>
      <c r="E145" s="2" t="s">
        <v>401</v>
      </c>
      <c r="F145" s="2" t="s">
        <v>402</v>
      </c>
    </row>
    <row r="146" spans="4:6" hidden="1">
      <c r="D146" s="2" t="s">
        <v>403</v>
      </c>
      <c r="E146" s="2" t="s">
        <v>404</v>
      </c>
      <c r="F146" s="2" t="s">
        <v>405</v>
      </c>
    </row>
    <row r="147" spans="4:6" hidden="1">
      <c r="D147" s="2" t="s">
        <v>406</v>
      </c>
      <c r="E147" s="2" t="s">
        <v>407</v>
      </c>
      <c r="F147" s="2" t="s">
        <v>408</v>
      </c>
    </row>
    <row r="148" spans="4:6" hidden="1">
      <c r="D148" s="2" t="s">
        <v>409</v>
      </c>
      <c r="E148" s="2" t="s">
        <v>410</v>
      </c>
      <c r="F148" s="2" t="s">
        <v>411</v>
      </c>
    </row>
    <row r="149" spans="4:6" hidden="1">
      <c r="D149" s="2" t="s">
        <v>412</v>
      </c>
      <c r="E149" s="2" t="s">
        <v>413</v>
      </c>
      <c r="F149" s="2" t="s">
        <v>414</v>
      </c>
    </row>
    <row r="150" spans="4:6" hidden="1">
      <c r="D150" s="2" t="s">
        <v>415</v>
      </c>
      <c r="E150" s="2" t="s">
        <v>416</v>
      </c>
      <c r="F150" s="2" t="s">
        <v>417</v>
      </c>
    </row>
    <row r="151" spans="4:6" hidden="1">
      <c r="D151" s="2" t="s">
        <v>418</v>
      </c>
      <c r="E151" s="2" t="s">
        <v>419</v>
      </c>
      <c r="F151" s="2" t="s">
        <v>420</v>
      </c>
    </row>
    <row r="152" spans="4:6" hidden="1">
      <c r="D152" s="2" t="s">
        <v>421</v>
      </c>
      <c r="E152" s="2" t="s">
        <v>422</v>
      </c>
      <c r="F152" s="2" t="s">
        <v>423</v>
      </c>
    </row>
    <row r="153" spans="4:6" hidden="1">
      <c r="D153" s="2" t="s">
        <v>424</v>
      </c>
      <c r="E153" s="2" t="s">
        <v>425</v>
      </c>
      <c r="F153" s="2" t="s">
        <v>426</v>
      </c>
    </row>
    <row r="154" spans="4:6" hidden="1">
      <c r="D154" s="2" t="s">
        <v>427</v>
      </c>
      <c r="E154" s="2" t="s">
        <v>428</v>
      </c>
      <c r="F154" s="2" t="s">
        <v>429</v>
      </c>
    </row>
    <row r="155" spans="4:6" hidden="1">
      <c r="D155" s="2" t="s">
        <v>430</v>
      </c>
      <c r="E155" s="2" t="s">
        <v>431</v>
      </c>
      <c r="F155" s="2" t="s">
        <v>432</v>
      </c>
    </row>
    <row r="156" spans="4:6" hidden="1">
      <c r="D156" s="2" t="s">
        <v>433</v>
      </c>
      <c r="E156" s="2" t="s">
        <v>434</v>
      </c>
      <c r="F156" s="2" t="s">
        <v>435</v>
      </c>
    </row>
    <row r="157" spans="4:6" hidden="1">
      <c r="D157" s="2" t="s">
        <v>436</v>
      </c>
      <c r="E157" s="2" t="s">
        <v>437</v>
      </c>
      <c r="F157" s="2" t="s">
        <v>438</v>
      </c>
    </row>
    <row r="158" spans="4:6" hidden="1">
      <c r="D158" s="2" t="s">
        <v>439</v>
      </c>
      <c r="E158" s="2" t="s">
        <v>440</v>
      </c>
      <c r="F158" s="2" t="s">
        <v>441</v>
      </c>
    </row>
    <row r="159" spans="4:6" hidden="1">
      <c r="D159" s="2" t="s">
        <v>442</v>
      </c>
      <c r="E159" s="2" t="s">
        <v>443</v>
      </c>
      <c r="F159" s="2" t="s">
        <v>444</v>
      </c>
    </row>
    <row r="160" spans="4:6" hidden="1">
      <c r="D160" s="2" t="s">
        <v>445</v>
      </c>
      <c r="E160" s="2" t="s">
        <v>446</v>
      </c>
      <c r="F160" s="2" t="s">
        <v>447</v>
      </c>
    </row>
    <row r="161" spans="4:6" hidden="1">
      <c r="D161" s="2" t="s">
        <v>448</v>
      </c>
      <c r="E161" s="2" t="s">
        <v>449</v>
      </c>
      <c r="F161" s="2" t="s">
        <v>450</v>
      </c>
    </row>
    <row r="162" spans="4:6" hidden="1">
      <c r="D162" s="2" t="s">
        <v>451</v>
      </c>
      <c r="E162" s="2" t="s">
        <v>452</v>
      </c>
      <c r="F162" s="2" t="s">
        <v>453</v>
      </c>
    </row>
    <row r="163" spans="4:6" hidden="1">
      <c r="D163" s="2" t="s">
        <v>454</v>
      </c>
      <c r="E163" s="2" t="s">
        <v>455</v>
      </c>
      <c r="F163" s="2" t="s">
        <v>456</v>
      </c>
    </row>
    <row r="164" spans="4:6" hidden="1">
      <c r="D164" s="2" t="s">
        <v>457</v>
      </c>
      <c r="E164" s="2" t="s">
        <v>458</v>
      </c>
      <c r="F164" s="2" t="s">
        <v>459</v>
      </c>
    </row>
    <row r="165" spans="4:6" hidden="1">
      <c r="D165" s="2" t="s">
        <v>460</v>
      </c>
      <c r="E165" s="2" t="s">
        <v>461</v>
      </c>
      <c r="F165" s="2" t="s">
        <v>462</v>
      </c>
    </row>
    <row r="166" spans="4:6" hidden="1">
      <c r="D166" s="2" t="s">
        <v>463</v>
      </c>
      <c r="E166" s="2" t="s">
        <v>464</v>
      </c>
      <c r="F166" s="2" t="s">
        <v>465</v>
      </c>
    </row>
    <row r="167" spans="4:6" hidden="1">
      <c r="D167" s="2" t="s">
        <v>466</v>
      </c>
      <c r="E167" s="2" t="s">
        <v>467</v>
      </c>
      <c r="F167" s="2" t="s">
        <v>468</v>
      </c>
    </row>
    <row r="168" spans="4:6" hidden="1">
      <c r="D168" s="2" t="s">
        <v>469</v>
      </c>
      <c r="E168" s="2" t="s">
        <v>470</v>
      </c>
      <c r="F168" s="2" t="s">
        <v>471</v>
      </c>
    </row>
    <row r="169" spans="4:6" hidden="1">
      <c r="D169" s="2" t="s">
        <v>472</v>
      </c>
      <c r="E169" s="2" t="s">
        <v>473</v>
      </c>
      <c r="F169" s="2" t="s">
        <v>474</v>
      </c>
    </row>
    <row r="170" spans="4:6" hidden="1">
      <c r="D170" s="2" t="s">
        <v>475</v>
      </c>
      <c r="E170" s="2" t="s">
        <v>476</v>
      </c>
      <c r="F170" s="2" t="s">
        <v>477</v>
      </c>
    </row>
    <row r="171" spans="4:6" hidden="1">
      <c r="D171" s="2" t="s">
        <v>478</v>
      </c>
      <c r="E171" s="2" t="s">
        <v>479</v>
      </c>
      <c r="F171" s="2" t="s">
        <v>480</v>
      </c>
    </row>
    <row r="172" spans="4:6" hidden="1">
      <c r="D172" s="2" t="s">
        <v>481</v>
      </c>
      <c r="E172" s="2" t="s">
        <v>482</v>
      </c>
      <c r="F172" s="2" t="s">
        <v>483</v>
      </c>
    </row>
    <row r="173" spans="4:6" hidden="1">
      <c r="D173" s="2" t="s">
        <v>484</v>
      </c>
      <c r="E173" s="2" t="s">
        <v>485</v>
      </c>
      <c r="F173" s="2" t="s">
        <v>486</v>
      </c>
    </row>
    <row r="174" spans="4:6" hidden="1">
      <c r="D174" s="2" t="s">
        <v>487</v>
      </c>
      <c r="E174" s="2" t="s">
        <v>488</v>
      </c>
      <c r="F174" s="2" t="s">
        <v>489</v>
      </c>
    </row>
    <row r="175" spans="4:6" hidden="1">
      <c r="D175" s="2" t="s">
        <v>490</v>
      </c>
      <c r="E175" s="2" t="s">
        <v>491</v>
      </c>
      <c r="F175" s="2" t="s">
        <v>492</v>
      </c>
    </row>
    <row r="176" spans="4:6" hidden="1">
      <c r="D176" s="2" t="s">
        <v>493</v>
      </c>
      <c r="E176" s="2" t="s">
        <v>494</v>
      </c>
      <c r="F176" s="2" t="s">
        <v>495</v>
      </c>
    </row>
    <row r="177" spans="4:6" hidden="1">
      <c r="D177" s="2" t="s">
        <v>496</v>
      </c>
      <c r="E177" s="2" t="s">
        <v>497</v>
      </c>
      <c r="F177" s="2" t="s">
        <v>498</v>
      </c>
    </row>
    <row r="178" spans="4:6" hidden="1">
      <c r="D178" s="2" t="s">
        <v>499</v>
      </c>
      <c r="E178" s="2" t="s">
        <v>500</v>
      </c>
      <c r="F178" s="2" t="s">
        <v>501</v>
      </c>
    </row>
    <row r="179" spans="4:6" hidden="1">
      <c r="D179" s="2" t="s">
        <v>502</v>
      </c>
      <c r="E179" s="2" t="s">
        <v>503</v>
      </c>
      <c r="F179" s="2" t="s">
        <v>504</v>
      </c>
    </row>
    <row r="180" spans="4:6" hidden="1">
      <c r="D180" s="2" t="s">
        <v>505</v>
      </c>
      <c r="E180" s="2" t="s">
        <v>506</v>
      </c>
      <c r="F180" s="2" t="s">
        <v>507</v>
      </c>
    </row>
    <row r="181" spans="4:6" hidden="1">
      <c r="D181" s="2" t="s">
        <v>508</v>
      </c>
      <c r="E181" s="2" t="s">
        <v>509</v>
      </c>
      <c r="F181" s="2" t="s">
        <v>510</v>
      </c>
    </row>
    <row r="182" spans="4:6" hidden="1">
      <c r="D182" s="2" t="s">
        <v>511</v>
      </c>
      <c r="E182" s="2" t="s">
        <v>512</v>
      </c>
      <c r="F182" s="2" t="s">
        <v>513</v>
      </c>
    </row>
    <row r="183" spans="4:6" hidden="1">
      <c r="D183" s="2" t="s">
        <v>514</v>
      </c>
      <c r="E183" s="2" t="s">
        <v>515</v>
      </c>
      <c r="F183" s="2" t="s">
        <v>516</v>
      </c>
    </row>
    <row r="184" spans="4:6" hidden="1">
      <c r="D184" s="2" t="s">
        <v>517</v>
      </c>
      <c r="E184" s="2" t="s">
        <v>518</v>
      </c>
      <c r="F184" s="2" t="s">
        <v>519</v>
      </c>
    </row>
    <row r="185" spans="4:6" hidden="1">
      <c r="D185" s="2" t="s">
        <v>520</v>
      </c>
      <c r="E185" s="2" t="s">
        <v>521</v>
      </c>
      <c r="F185" s="2" t="s">
        <v>522</v>
      </c>
    </row>
    <row r="186" spans="4:6" hidden="1">
      <c r="D186" s="2" t="s">
        <v>523</v>
      </c>
      <c r="E186" s="2" t="s">
        <v>524</v>
      </c>
      <c r="F186" s="2" t="s">
        <v>525</v>
      </c>
    </row>
    <row r="187" spans="4:6" hidden="1">
      <c r="D187" s="2" t="s">
        <v>526</v>
      </c>
      <c r="E187" s="2" t="s">
        <v>527</v>
      </c>
      <c r="F187" s="2" t="s">
        <v>528</v>
      </c>
    </row>
    <row r="188" spans="4:6" hidden="1">
      <c r="D188" s="2" t="s">
        <v>529</v>
      </c>
      <c r="E188" s="2" t="s">
        <v>530</v>
      </c>
      <c r="F188" s="2" t="s">
        <v>531</v>
      </c>
    </row>
    <row r="189" spans="4:6" hidden="1">
      <c r="D189" s="2" t="s">
        <v>532</v>
      </c>
      <c r="E189" s="2" t="s">
        <v>533</v>
      </c>
      <c r="F189" s="2" t="s">
        <v>534</v>
      </c>
    </row>
    <row r="190" spans="4:6" hidden="1">
      <c r="D190" s="2" t="s">
        <v>535</v>
      </c>
      <c r="E190" s="2" t="s">
        <v>536</v>
      </c>
      <c r="F190" s="2" t="s">
        <v>537</v>
      </c>
    </row>
    <row r="191" spans="4:6" hidden="1">
      <c r="D191" s="2" t="s">
        <v>538</v>
      </c>
      <c r="E191" s="2" t="s">
        <v>539</v>
      </c>
      <c r="F191" s="2" t="s">
        <v>540</v>
      </c>
    </row>
    <row r="192" spans="4:6" hidden="1">
      <c r="D192" s="2" t="s">
        <v>541</v>
      </c>
      <c r="E192" s="2" t="s">
        <v>542</v>
      </c>
      <c r="F192" s="2" t="s">
        <v>543</v>
      </c>
    </row>
    <row r="193" spans="4:6" hidden="1">
      <c r="D193" s="2" t="s">
        <v>544</v>
      </c>
      <c r="E193" s="2" t="s">
        <v>545</v>
      </c>
      <c r="F193" s="2" t="s">
        <v>546</v>
      </c>
    </row>
    <row r="194" spans="4:6" hidden="1">
      <c r="D194" s="2" t="s">
        <v>547</v>
      </c>
      <c r="E194" s="2" t="s">
        <v>548</v>
      </c>
      <c r="F194" s="2" t="s">
        <v>549</v>
      </c>
    </row>
    <row r="195" spans="4:6" hidden="1">
      <c r="D195" s="2" t="s">
        <v>550</v>
      </c>
      <c r="E195" s="2" t="s">
        <v>551</v>
      </c>
      <c r="F195" s="2" t="s">
        <v>552</v>
      </c>
    </row>
    <row r="196" spans="4:6" hidden="1">
      <c r="D196" s="2" t="s">
        <v>553</v>
      </c>
      <c r="E196" s="2" t="s">
        <v>554</v>
      </c>
      <c r="F196" s="2" t="s">
        <v>555</v>
      </c>
    </row>
    <row r="197" spans="4:6" hidden="1">
      <c r="D197" s="2" t="s">
        <v>556</v>
      </c>
      <c r="E197" s="2" t="s">
        <v>557</v>
      </c>
      <c r="F197" s="2" t="s">
        <v>558</v>
      </c>
    </row>
    <row r="198" spans="4:6" hidden="1">
      <c r="D198" s="2" t="s">
        <v>559</v>
      </c>
      <c r="E198" s="2" t="s">
        <v>560</v>
      </c>
      <c r="F198" s="2" t="s">
        <v>561</v>
      </c>
    </row>
    <row r="199" spans="4:6" hidden="1">
      <c r="D199" s="2" t="s">
        <v>562</v>
      </c>
      <c r="E199" s="2" t="s">
        <v>563</v>
      </c>
      <c r="F199" s="2" t="s">
        <v>564</v>
      </c>
    </row>
    <row r="200" spans="4:6" hidden="1">
      <c r="D200" s="2" t="s">
        <v>565</v>
      </c>
      <c r="E200" s="2" t="s">
        <v>566</v>
      </c>
      <c r="F200" s="2" t="s">
        <v>567</v>
      </c>
    </row>
    <row r="201" spans="4:6" hidden="1">
      <c r="D201" s="2" t="s">
        <v>568</v>
      </c>
      <c r="E201" s="2" t="s">
        <v>569</v>
      </c>
      <c r="F201" s="2" t="s">
        <v>570</v>
      </c>
    </row>
    <row r="202" spans="4:6" hidden="1">
      <c r="D202" s="2" t="s">
        <v>571</v>
      </c>
      <c r="E202" s="2" t="s">
        <v>572</v>
      </c>
      <c r="F202" s="2" t="s">
        <v>573</v>
      </c>
    </row>
    <row r="203" spans="4:6" hidden="1">
      <c r="D203" s="2" t="s">
        <v>574</v>
      </c>
      <c r="E203" s="2" t="s">
        <v>575</v>
      </c>
      <c r="F203" s="2" t="s">
        <v>576</v>
      </c>
    </row>
    <row r="204" spans="4:6" hidden="1">
      <c r="D204" s="179" t="str">
        <f>E7</f>
        <v>Canada (CAN)</v>
      </c>
      <c r="E204" s="180" t="str">
        <f>VLOOKUP(D204,$D$29:$F$203,2,FALSE)</f>
        <v>Canada</v>
      </c>
      <c r="F204" s="181" t="str">
        <f>VLOOKUP(D204,$D$29:$F$203,3,FALSE)</f>
        <v>CAN</v>
      </c>
    </row>
    <row r="205" spans="4:6" hidden="1"/>
  </sheetData>
  <mergeCells count="10">
    <mergeCell ref="D13:E13"/>
    <mergeCell ref="D14:E14"/>
    <mergeCell ref="D15:E15"/>
    <mergeCell ref="D11:E11"/>
    <mergeCell ref="E5:F5"/>
    <mergeCell ref="E6:F6"/>
    <mergeCell ref="E7:F7"/>
    <mergeCell ref="E8:F8"/>
    <mergeCell ref="E9:F9"/>
    <mergeCell ref="D12:E12"/>
  </mergeCells>
  <dataValidations count="4">
    <dataValidation type="list" allowBlank="1" showInputMessage="1" showErrorMessage="1" sqref="G22:H25" xr:uid="{00000000-0002-0000-0000-000000000000}">
      <formula1>"...,Yes,No,Partially/Mixed/Other"</formula1>
    </dataValidation>
    <dataValidation type="list" allowBlank="1" showInputMessage="1" showErrorMessage="1" sqref="I22:I25" xr:uid="{00000000-0002-0000-0000-000001000000}">
      <formula1>O$20:O$26</formula1>
    </dataValidation>
    <dataValidation type="list" allowBlank="1" showInputMessage="1" showErrorMessage="1" sqref="E7" xr:uid="{00000000-0002-0000-0000-000002000000}">
      <formula1>$D$29:$D$203</formula1>
    </dataValidation>
    <dataValidation type="whole" operator="greaterThan" allowBlank="1" showInputMessage="1" showErrorMessage="1" sqref="J22:J25 E9" xr:uid="{00000000-0002-0000-0000-000003000000}">
      <formula1>1</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79"/>
  <sheetViews>
    <sheetView zoomScale="75" zoomScaleNormal="75" workbookViewId="0">
      <selection activeCell="G48" sqref="G48"/>
    </sheetView>
  </sheetViews>
  <sheetFormatPr defaultRowHeight="14.4"/>
  <cols>
    <col min="1" max="2" width="2.578125" customWidth="1"/>
    <col min="3" max="3" width="7.5234375" style="4" customWidth="1"/>
    <col min="4" max="4" width="89.9453125" customWidth="1"/>
    <col min="5" max="8" width="8.5234375" style="4" customWidth="1"/>
    <col min="9" max="9" width="6.83984375" customWidth="1"/>
    <col min="10" max="13" width="44.3125" customWidth="1"/>
    <col min="14" max="14" width="4.20703125" customWidth="1"/>
    <col min="15" max="21" width="8.83984375" hidden="1" customWidth="1"/>
    <col min="22" max="22" width="12.41796875" hidden="1" customWidth="1"/>
  </cols>
  <sheetData>
    <row r="1" spans="3:22" s="2" customFormat="1"/>
    <row r="2" spans="3:22" s="2" customFormat="1" ht="18.3">
      <c r="C2" s="16"/>
      <c r="D2" s="16" t="s">
        <v>577</v>
      </c>
    </row>
    <row r="3" spans="3:22" s="17" customFormat="1" ht="6" customHeight="1"/>
    <row r="4" spans="3:22">
      <c r="C4" s="5"/>
      <c r="D4" s="1"/>
      <c r="E4" s="5"/>
      <c r="F4" s="5"/>
      <c r="G4" s="5"/>
      <c r="H4" s="5"/>
    </row>
    <row r="5" spans="3:22" ht="45.25" customHeight="1">
      <c r="C5" s="8"/>
      <c r="D5" s="8" t="s">
        <v>578</v>
      </c>
      <c r="E5" s="9" t="s">
        <v>805</v>
      </c>
      <c r="F5" s="9" t="s">
        <v>807</v>
      </c>
      <c r="G5" s="9" t="s">
        <v>809</v>
      </c>
      <c r="H5" s="9">
        <f>'IGP1 Structure'!$E$25</f>
        <v>0</v>
      </c>
      <c r="J5" s="75" t="str">
        <f>"Comments / Clarification: "&amp;CHAR(10)&amp;E5</f>
        <v>Comments / Clarification: 
Provinces and territories</v>
      </c>
      <c r="K5" s="75" t="str">
        <f t="shared" ref="K5:M5" si="0">"Comments / Clarification: "&amp;CHAR(10)&amp;F5</f>
        <v>Comments / Clarification: 
Upper-level and unitary local governments</v>
      </c>
      <c r="L5" s="75" t="str">
        <f t="shared" si="0"/>
        <v>Comments / Clarification: 
Lower-level local governments</v>
      </c>
      <c r="M5" s="75" t="str">
        <f t="shared" si="0"/>
        <v>Comments / Clarification: 
0</v>
      </c>
      <c r="N5" s="27"/>
    </row>
    <row r="7" spans="3:22">
      <c r="C7" s="26" t="s">
        <v>579</v>
      </c>
      <c r="D7" s="34" t="s">
        <v>580</v>
      </c>
      <c r="E7" s="29"/>
      <c r="F7" s="29"/>
      <c r="G7" s="30"/>
      <c r="H7" s="31"/>
      <c r="J7" s="83"/>
      <c r="K7" s="83"/>
      <c r="L7" s="83"/>
      <c r="M7" s="83"/>
    </row>
    <row r="8" spans="3:22">
      <c r="C8" s="14" t="s">
        <v>581</v>
      </c>
      <c r="D8" s="35" t="s">
        <v>582</v>
      </c>
      <c r="E8" s="93" t="s">
        <v>583</v>
      </c>
      <c r="F8" s="93" t="s">
        <v>583</v>
      </c>
      <c r="G8" s="93" t="s">
        <v>583</v>
      </c>
      <c r="H8" s="94" t="s">
        <v>24</v>
      </c>
      <c r="J8" s="84"/>
      <c r="K8" s="84" t="s">
        <v>811</v>
      </c>
      <c r="L8" s="84" t="s">
        <v>812</v>
      </c>
      <c r="M8" s="84" t="s">
        <v>813</v>
      </c>
      <c r="O8" s="2" t="s">
        <v>24</v>
      </c>
      <c r="P8" s="2" t="s">
        <v>583</v>
      </c>
      <c r="Q8" s="2" t="s">
        <v>584</v>
      </c>
      <c r="R8" s="2" t="s">
        <v>585</v>
      </c>
      <c r="S8" s="2"/>
      <c r="T8" s="2"/>
      <c r="U8" s="2"/>
      <c r="V8" s="2"/>
    </row>
    <row r="9" spans="3:22">
      <c r="C9" s="14" t="s">
        <v>586</v>
      </c>
      <c r="D9" s="35" t="s">
        <v>587</v>
      </c>
      <c r="E9" s="93" t="s">
        <v>583</v>
      </c>
      <c r="F9" s="93" t="s">
        <v>583</v>
      </c>
      <c r="G9" s="93" t="s">
        <v>583</v>
      </c>
      <c r="H9" s="94" t="s">
        <v>24</v>
      </c>
      <c r="J9" s="84"/>
      <c r="K9" s="84"/>
      <c r="L9" s="84"/>
      <c r="M9" s="84"/>
      <c r="O9" s="2" t="s">
        <v>24</v>
      </c>
      <c r="P9" s="2" t="s">
        <v>583</v>
      </c>
      <c r="Q9" s="2" t="s">
        <v>584</v>
      </c>
      <c r="R9" s="2" t="s">
        <v>585</v>
      </c>
      <c r="S9" s="2"/>
      <c r="T9" s="2"/>
      <c r="U9" s="2"/>
      <c r="V9" s="2"/>
    </row>
    <row r="10" spans="3:22">
      <c r="C10" s="14" t="s">
        <v>588</v>
      </c>
      <c r="D10" s="35" t="s">
        <v>589</v>
      </c>
      <c r="E10" s="93" t="s">
        <v>583</v>
      </c>
      <c r="F10" s="93" t="s">
        <v>583</v>
      </c>
      <c r="G10" s="93" t="s">
        <v>583</v>
      </c>
      <c r="H10" s="94" t="s">
        <v>24</v>
      </c>
      <c r="J10" s="84"/>
      <c r="K10" s="84"/>
      <c r="L10" s="84"/>
      <c r="M10" s="84"/>
      <c r="O10" s="2" t="s">
        <v>24</v>
      </c>
      <c r="P10" s="2" t="s">
        <v>583</v>
      </c>
      <c r="Q10" s="2" t="s">
        <v>584</v>
      </c>
      <c r="R10" s="2" t="s">
        <v>585</v>
      </c>
      <c r="S10" s="2"/>
      <c r="T10" s="2"/>
      <c r="U10" s="2"/>
      <c r="V10" s="2"/>
    </row>
    <row r="11" spans="3:22">
      <c r="C11" s="15" t="s">
        <v>590</v>
      </c>
      <c r="D11" s="36" t="s">
        <v>591</v>
      </c>
      <c r="E11" s="95" t="s">
        <v>583</v>
      </c>
      <c r="F11" s="95" t="s">
        <v>583</v>
      </c>
      <c r="G11" s="95" t="s">
        <v>583</v>
      </c>
      <c r="H11" s="96" t="s">
        <v>24</v>
      </c>
      <c r="J11" s="85"/>
      <c r="K11" s="85"/>
      <c r="L11" s="85"/>
      <c r="M11" s="85"/>
      <c r="O11" s="2" t="s">
        <v>24</v>
      </c>
      <c r="P11" s="2" t="s">
        <v>583</v>
      </c>
      <c r="Q11" s="2" t="s">
        <v>584</v>
      </c>
      <c r="R11" s="2" t="s">
        <v>585</v>
      </c>
      <c r="S11" s="2"/>
      <c r="T11" s="2"/>
      <c r="U11" s="2"/>
      <c r="V11" s="2"/>
    </row>
    <row r="13" spans="3:22">
      <c r="C13" s="26" t="s">
        <v>592</v>
      </c>
      <c r="D13" s="34" t="s">
        <v>593</v>
      </c>
      <c r="E13" s="32"/>
      <c r="F13" s="32"/>
      <c r="G13" s="32"/>
      <c r="H13" s="33"/>
      <c r="J13" s="83"/>
      <c r="K13" s="83"/>
      <c r="L13" s="83"/>
      <c r="M13" s="83"/>
    </row>
    <row r="14" spans="3:22">
      <c r="C14" s="14" t="s">
        <v>594</v>
      </c>
      <c r="D14" s="35" t="s">
        <v>595</v>
      </c>
      <c r="E14" s="93" t="s">
        <v>583</v>
      </c>
      <c r="F14" s="93" t="s">
        <v>583</v>
      </c>
      <c r="G14" s="93" t="s">
        <v>583</v>
      </c>
      <c r="H14" s="94" t="s">
        <v>24</v>
      </c>
      <c r="J14" s="84"/>
      <c r="K14" s="84"/>
      <c r="L14" s="84"/>
      <c r="M14" s="84"/>
      <c r="O14" s="2" t="s">
        <v>24</v>
      </c>
      <c r="P14" s="2" t="s">
        <v>583</v>
      </c>
      <c r="Q14" s="2" t="s">
        <v>584</v>
      </c>
      <c r="R14" s="2" t="s">
        <v>585</v>
      </c>
      <c r="S14" s="2"/>
      <c r="T14" s="2"/>
      <c r="U14" s="2"/>
      <c r="V14" s="2"/>
    </row>
    <row r="15" spans="3:22">
      <c r="C15" s="14" t="s">
        <v>596</v>
      </c>
      <c r="D15" s="35" t="s">
        <v>597</v>
      </c>
      <c r="E15" s="93" t="s">
        <v>583</v>
      </c>
      <c r="F15" s="93" t="s">
        <v>583</v>
      </c>
      <c r="G15" s="93" t="s">
        <v>583</v>
      </c>
      <c r="H15" s="94" t="s">
        <v>24</v>
      </c>
      <c r="J15" s="84"/>
      <c r="K15" s="84"/>
      <c r="L15" s="84"/>
      <c r="M15" s="84"/>
      <c r="O15" s="2" t="s">
        <v>24</v>
      </c>
      <c r="P15" s="2" t="s">
        <v>583</v>
      </c>
      <c r="Q15" s="2" t="s">
        <v>584</v>
      </c>
      <c r="R15" s="2" t="s">
        <v>585</v>
      </c>
      <c r="S15" s="2"/>
      <c r="T15" s="2"/>
      <c r="U15" s="2"/>
      <c r="V15" s="2"/>
    </row>
    <row r="16" spans="3:22">
      <c r="C16" s="14" t="s">
        <v>598</v>
      </c>
      <c r="D16" s="35" t="s">
        <v>599</v>
      </c>
      <c r="E16" s="93" t="s">
        <v>583</v>
      </c>
      <c r="F16" s="93" t="s">
        <v>583</v>
      </c>
      <c r="G16" s="93" t="s">
        <v>583</v>
      </c>
      <c r="H16" s="94" t="s">
        <v>24</v>
      </c>
      <c r="J16" s="84"/>
      <c r="K16" s="84"/>
      <c r="L16" s="84"/>
      <c r="M16" s="84"/>
      <c r="O16" s="2" t="s">
        <v>24</v>
      </c>
      <c r="P16" s="2" t="s">
        <v>583</v>
      </c>
      <c r="Q16" s="2" t="s">
        <v>584</v>
      </c>
      <c r="R16" s="2" t="s">
        <v>585</v>
      </c>
      <c r="S16" s="2"/>
      <c r="T16" s="2"/>
      <c r="U16" s="2"/>
      <c r="V16" s="2"/>
    </row>
    <row r="17" spans="3:22">
      <c r="C17" s="14" t="s">
        <v>600</v>
      </c>
      <c r="D17" s="35" t="s">
        <v>601</v>
      </c>
      <c r="E17" s="93" t="s">
        <v>583</v>
      </c>
      <c r="F17" s="93" t="s">
        <v>583</v>
      </c>
      <c r="G17" s="93" t="s">
        <v>583</v>
      </c>
      <c r="H17" s="94" t="s">
        <v>24</v>
      </c>
      <c r="J17" s="84"/>
      <c r="K17" s="84"/>
      <c r="L17" s="84"/>
      <c r="M17" s="84"/>
      <c r="O17" s="2" t="s">
        <v>24</v>
      </c>
      <c r="P17" s="2" t="s">
        <v>583</v>
      </c>
      <c r="Q17" s="2" t="s">
        <v>584</v>
      </c>
      <c r="R17" s="2" t="s">
        <v>585</v>
      </c>
      <c r="S17" s="2"/>
      <c r="T17" s="2"/>
      <c r="U17" s="2"/>
      <c r="V17" s="2"/>
    </row>
    <row r="18" spans="3:22">
      <c r="C18" s="14" t="s">
        <v>602</v>
      </c>
      <c r="D18" s="35" t="s">
        <v>603</v>
      </c>
      <c r="E18" s="93" t="s">
        <v>583</v>
      </c>
      <c r="F18" s="93" t="s">
        <v>583</v>
      </c>
      <c r="G18" s="93" t="s">
        <v>583</v>
      </c>
      <c r="H18" s="94" t="s">
        <v>24</v>
      </c>
      <c r="J18" s="84"/>
      <c r="K18" s="84"/>
      <c r="L18" s="84"/>
      <c r="M18" s="84"/>
      <c r="O18" s="2" t="s">
        <v>24</v>
      </c>
      <c r="P18" s="2" t="s">
        <v>583</v>
      </c>
      <c r="Q18" s="2" t="s">
        <v>584</v>
      </c>
      <c r="R18" s="2" t="s">
        <v>585</v>
      </c>
      <c r="S18" s="2"/>
      <c r="T18" s="2"/>
      <c r="U18" s="2"/>
      <c r="V18" s="2"/>
    </row>
    <row r="19" spans="3:22">
      <c r="C19" s="15" t="s">
        <v>604</v>
      </c>
      <c r="D19" s="36" t="s">
        <v>605</v>
      </c>
      <c r="E19" s="95" t="s">
        <v>583</v>
      </c>
      <c r="F19" s="95" t="s">
        <v>583</v>
      </c>
      <c r="G19" s="95" t="s">
        <v>583</v>
      </c>
      <c r="H19" s="96" t="s">
        <v>24</v>
      </c>
      <c r="J19" s="85"/>
      <c r="K19" s="85"/>
      <c r="L19" s="85"/>
      <c r="M19" s="85"/>
      <c r="O19" s="2" t="s">
        <v>24</v>
      </c>
      <c r="P19" s="2" t="s">
        <v>583</v>
      </c>
      <c r="Q19" s="2" t="s">
        <v>584</v>
      </c>
      <c r="R19" s="2" t="s">
        <v>585</v>
      </c>
      <c r="S19" s="2"/>
      <c r="T19" s="2"/>
      <c r="U19" s="2"/>
      <c r="V19" s="2"/>
    </row>
    <row r="21" spans="3:22">
      <c r="C21" s="26" t="s">
        <v>606</v>
      </c>
      <c r="D21" s="34" t="s">
        <v>607</v>
      </c>
      <c r="E21" s="32"/>
      <c r="F21" s="32"/>
      <c r="G21" s="32"/>
      <c r="H21" s="33"/>
      <c r="J21" s="83"/>
      <c r="K21" s="83"/>
      <c r="L21" s="83"/>
      <c r="M21" s="83"/>
    </row>
    <row r="22" spans="3:22">
      <c r="C22" s="14" t="s">
        <v>608</v>
      </c>
      <c r="D22" s="35" t="s">
        <v>609</v>
      </c>
      <c r="E22" s="93" t="s">
        <v>583</v>
      </c>
      <c r="F22" s="93" t="s">
        <v>583</v>
      </c>
      <c r="G22" s="93" t="s">
        <v>583</v>
      </c>
      <c r="H22" s="94" t="s">
        <v>24</v>
      </c>
      <c r="J22" s="84"/>
      <c r="K22" s="84"/>
      <c r="L22" s="84"/>
      <c r="M22" s="84"/>
      <c r="O22" s="2" t="s">
        <v>24</v>
      </c>
      <c r="P22" s="2" t="s">
        <v>583</v>
      </c>
      <c r="Q22" s="2" t="s">
        <v>584</v>
      </c>
      <c r="R22" s="2" t="s">
        <v>585</v>
      </c>
      <c r="S22" s="2"/>
      <c r="T22" s="2"/>
      <c r="U22" s="2"/>
      <c r="V22" s="2"/>
    </row>
    <row r="23" spans="3:22">
      <c r="C23" s="14" t="s">
        <v>610</v>
      </c>
      <c r="D23" s="35" t="s">
        <v>611</v>
      </c>
      <c r="E23" s="93" t="s">
        <v>583</v>
      </c>
      <c r="F23" s="93" t="s">
        <v>583</v>
      </c>
      <c r="G23" s="93" t="s">
        <v>583</v>
      </c>
      <c r="H23" s="94" t="s">
        <v>24</v>
      </c>
      <c r="J23" s="84"/>
      <c r="K23" s="84"/>
      <c r="L23" s="84"/>
      <c r="M23" s="84"/>
      <c r="O23" s="2" t="s">
        <v>24</v>
      </c>
      <c r="P23" s="2" t="s">
        <v>583</v>
      </c>
      <c r="Q23" s="2" t="s">
        <v>584</v>
      </c>
      <c r="R23" s="2" t="s">
        <v>585</v>
      </c>
      <c r="S23" s="2"/>
      <c r="T23" s="2"/>
      <c r="U23" s="2"/>
      <c r="V23" s="2"/>
    </row>
    <row r="24" spans="3:22">
      <c r="C24" s="14" t="s">
        <v>612</v>
      </c>
      <c r="D24" s="35" t="s">
        <v>613</v>
      </c>
      <c r="E24" s="93" t="s">
        <v>583</v>
      </c>
      <c r="F24" s="93" t="s">
        <v>583</v>
      </c>
      <c r="G24" s="93" t="s">
        <v>583</v>
      </c>
      <c r="H24" s="94" t="s">
        <v>24</v>
      </c>
      <c r="J24" s="84"/>
      <c r="K24" s="84"/>
      <c r="L24" s="84"/>
      <c r="M24" s="84"/>
      <c r="O24" s="2" t="s">
        <v>24</v>
      </c>
      <c r="P24" s="2" t="s">
        <v>583</v>
      </c>
      <c r="Q24" s="2" t="s">
        <v>584</v>
      </c>
      <c r="R24" s="2" t="s">
        <v>585</v>
      </c>
      <c r="S24" s="2"/>
      <c r="T24" s="2"/>
      <c r="U24" s="2"/>
      <c r="V24" s="2"/>
    </row>
    <row r="25" spans="3:22">
      <c r="C25" s="14" t="s">
        <v>614</v>
      </c>
      <c r="D25" s="35" t="s">
        <v>615</v>
      </c>
      <c r="E25" s="93" t="s">
        <v>583</v>
      </c>
      <c r="F25" s="93" t="s">
        <v>583</v>
      </c>
      <c r="G25" s="93" t="s">
        <v>583</v>
      </c>
      <c r="H25" s="94" t="s">
        <v>24</v>
      </c>
      <c r="J25" s="84"/>
      <c r="K25" s="84"/>
      <c r="L25" s="84"/>
      <c r="M25" s="84"/>
      <c r="O25" s="2" t="s">
        <v>24</v>
      </c>
      <c r="P25" s="2" t="s">
        <v>583</v>
      </c>
      <c r="Q25" s="2" t="s">
        <v>584</v>
      </c>
      <c r="R25" s="2" t="s">
        <v>585</v>
      </c>
      <c r="S25" s="2"/>
      <c r="T25" s="2"/>
      <c r="U25" s="2"/>
      <c r="V25" s="2"/>
    </row>
    <row r="26" spans="3:22">
      <c r="C26" s="14" t="s">
        <v>616</v>
      </c>
      <c r="D26" s="35" t="s">
        <v>617</v>
      </c>
      <c r="E26" s="93" t="s">
        <v>583</v>
      </c>
      <c r="F26" s="93" t="s">
        <v>583</v>
      </c>
      <c r="G26" s="93" t="s">
        <v>583</v>
      </c>
      <c r="H26" s="94" t="s">
        <v>24</v>
      </c>
      <c r="J26" s="84"/>
      <c r="K26" s="84"/>
      <c r="L26" s="84"/>
      <c r="M26" s="84"/>
      <c r="O26" s="2" t="s">
        <v>24</v>
      </c>
      <c r="P26" s="2" t="s">
        <v>583</v>
      </c>
      <c r="Q26" s="2" t="s">
        <v>584</v>
      </c>
      <c r="R26" s="2" t="s">
        <v>585</v>
      </c>
      <c r="S26" s="2"/>
      <c r="T26" s="2"/>
      <c r="U26" s="2"/>
      <c r="V26" s="2"/>
    </row>
    <row r="27" spans="3:22">
      <c r="C27" s="14" t="s">
        <v>618</v>
      </c>
      <c r="D27" s="35" t="s">
        <v>619</v>
      </c>
      <c r="E27" s="93" t="s">
        <v>583</v>
      </c>
      <c r="F27" s="93" t="s">
        <v>583</v>
      </c>
      <c r="G27" s="93" t="s">
        <v>583</v>
      </c>
      <c r="H27" s="94" t="s">
        <v>24</v>
      </c>
      <c r="J27" s="84"/>
      <c r="K27" s="84"/>
      <c r="L27" s="84"/>
      <c r="M27" s="84"/>
      <c r="O27" s="2" t="s">
        <v>24</v>
      </c>
      <c r="P27" s="2" t="s">
        <v>583</v>
      </c>
      <c r="Q27" s="2" t="s">
        <v>584</v>
      </c>
      <c r="R27" s="2" t="s">
        <v>585</v>
      </c>
      <c r="S27" s="2"/>
      <c r="T27" s="2"/>
      <c r="U27" s="2"/>
      <c r="V27" s="2"/>
    </row>
    <row r="28" spans="3:22">
      <c r="C28" s="15" t="s">
        <v>620</v>
      </c>
      <c r="D28" s="36" t="s">
        <v>621</v>
      </c>
      <c r="E28" s="95" t="s">
        <v>583</v>
      </c>
      <c r="F28" s="95" t="s">
        <v>583</v>
      </c>
      <c r="G28" s="95" t="s">
        <v>583</v>
      </c>
      <c r="H28" s="96" t="s">
        <v>24</v>
      </c>
      <c r="J28" s="85"/>
      <c r="K28" s="85"/>
      <c r="L28" s="85"/>
      <c r="M28" s="85"/>
      <c r="O28" s="2" t="s">
        <v>24</v>
      </c>
      <c r="P28" s="2" t="s">
        <v>583</v>
      </c>
      <c r="Q28" s="2" t="s">
        <v>584</v>
      </c>
      <c r="R28" s="2" t="s">
        <v>585</v>
      </c>
      <c r="S28" s="2"/>
      <c r="T28" s="2"/>
      <c r="U28" s="2"/>
      <c r="V28" s="2"/>
    </row>
    <row r="30" spans="3:22">
      <c r="C30" s="26" t="s">
        <v>622</v>
      </c>
      <c r="D30" s="34" t="s">
        <v>623</v>
      </c>
      <c r="E30" s="32"/>
      <c r="F30" s="32"/>
      <c r="G30" s="32"/>
      <c r="H30" s="33"/>
      <c r="J30" s="83"/>
      <c r="K30" s="83"/>
      <c r="L30" s="83"/>
      <c r="M30" s="83"/>
    </row>
    <row r="31" spans="3:22">
      <c r="C31" s="14" t="s">
        <v>624</v>
      </c>
      <c r="D31" s="35" t="s">
        <v>625</v>
      </c>
      <c r="E31" s="93" t="s">
        <v>583</v>
      </c>
      <c r="F31" s="93" t="s">
        <v>583</v>
      </c>
      <c r="G31" s="93" t="s">
        <v>583</v>
      </c>
      <c r="H31" s="94" t="s">
        <v>24</v>
      </c>
      <c r="J31" s="84"/>
      <c r="K31" s="84"/>
      <c r="L31" s="84"/>
      <c r="M31" s="84"/>
      <c r="O31" s="2" t="s">
        <v>24</v>
      </c>
      <c r="P31" s="2" t="s">
        <v>583</v>
      </c>
      <c r="Q31" s="2" t="s">
        <v>584</v>
      </c>
      <c r="R31" s="2" t="s">
        <v>585</v>
      </c>
      <c r="S31" s="2"/>
      <c r="T31" s="2"/>
      <c r="U31" s="2"/>
      <c r="V31" s="2"/>
    </row>
    <row r="32" spans="3:22">
      <c r="C32" s="14" t="s">
        <v>626</v>
      </c>
      <c r="D32" s="35" t="s">
        <v>627</v>
      </c>
      <c r="E32" s="93" t="s">
        <v>583</v>
      </c>
      <c r="F32" s="93" t="s">
        <v>583</v>
      </c>
      <c r="G32" s="93" t="s">
        <v>583</v>
      </c>
      <c r="H32" s="94" t="s">
        <v>24</v>
      </c>
      <c r="J32" s="84"/>
      <c r="K32" s="84"/>
      <c r="L32" s="84"/>
      <c r="M32" s="84"/>
      <c r="O32" s="2" t="s">
        <v>24</v>
      </c>
      <c r="P32" s="2" t="s">
        <v>583</v>
      </c>
      <c r="Q32" s="2" t="s">
        <v>584</v>
      </c>
      <c r="R32" s="2" t="s">
        <v>585</v>
      </c>
      <c r="S32" s="2"/>
      <c r="T32" s="2"/>
      <c r="U32" s="2"/>
      <c r="V32" s="2"/>
    </row>
    <row r="33" spans="3:22">
      <c r="C33" s="14" t="s">
        <v>628</v>
      </c>
      <c r="D33" s="35" t="s">
        <v>629</v>
      </c>
      <c r="E33" s="93" t="s">
        <v>583</v>
      </c>
      <c r="F33" s="93" t="s">
        <v>583</v>
      </c>
      <c r="G33" s="93" t="s">
        <v>583</v>
      </c>
      <c r="H33" s="94" t="s">
        <v>24</v>
      </c>
      <c r="J33" s="84"/>
      <c r="K33" s="84"/>
      <c r="L33" s="84"/>
      <c r="M33" s="84"/>
      <c r="O33" s="2" t="s">
        <v>24</v>
      </c>
      <c r="P33" s="2" t="s">
        <v>583</v>
      </c>
      <c r="Q33" s="2" t="s">
        <v>584</v>
      </c>
      <c r="R33" s="2" t="s">
        <v>585</v>
      </c>
      <c r="S33" s="2"/>
      <c r="T33" s="2"/>
      <c r="U33" s="2"/>
      <c r="V33" s="2"/>
    </row>
    <row r="34" spans="3:22">
      <c r="C34" s="14" t="s">
        <v>630</v>
      </c>
      <c r="D34" s="35" t="s">
        <v>631</v>
      </c>
      <c r="E34" s="93" t="s">
        <v>583</v>
      </c>
      <c r="F34" s="93" t="s">
        <v>583</v>
      </c>
      <c r="G34" s="93" t="s">
        <v>583</v>
      </c>
      <c r="H34" s="94" t="s">
        <v>24</v>
      </c>
      <c r="J34" s="84"/>
      <c r="K34" s="84"/>
      <c r="L34" s="84"/>
      <c r="M34" s="84"/>
      <c r="O34" s="2" t="s">
        <v>24</v>
      </c>
      <c r="P34" s="2" t="s">
        <v>583</v>
      </c>
      <c r="Q34" s="2" t="s">
        <v>584</v>
      </c>
      <c r="R34" s="2" t="s">
        <v>585</v>
      </c>
      <c r="S34" s="2"/>
      <c r="T34" s="2"/>
      <c r="U34" s="2"/>
      <c r="V34" s="2"/>
    </row>
    <row r="35" spans="3:22">
      <c r="C35" s="14" t="s">
        <v>632</v>
      </c>
      <c r="D35" s="35" t="s">
        <v>633</v>
      </c>
      <c r="E35" s="93" t="s">
        <v>583</v>
      </c>
      <c r="F35" s="93" t="s">
        <v>583</v>
      </c>
      <c r="G35" s="93" t="s">
        <v>583</v>
      </c>
      <c r="H35" s="94" t="s">
        <v>24</v>
      </c>
      <c r="J35" s="84"/>
      <c r="K35" s="84"/>
      <c r="L35" s="84"/>
      <c r="M35" s="84"/>
      <c r="O35" s="2" t="s">
        <v>24</v>
      </c>
      <c r="P35" s="2" t="s">
        <v>583</v>
      </c>
      <c r="Q35" s="2" t="s">
        <v>584</v>
      </c>
      <c r="R35" s="2" t="s">
        <v>585</v>
      </c>
      <c r="S35" s="2"/>
      <c r="T35" s="2"/>
      <c r="U35" s="2"/>
      <c r="V35" s="2"/>
    </row>
    <row r="36" spans="3:22">
      <c r="C36" s="44" t="s">
        <v>634</v>
      </c>
      <c r="D36" s="36" t="s">
        <v>635</v>
      </c>
      <c r="E36" s="95" t="s">
        <v>583</v>
      </c>
      <c r="F36" s="95" t="s">
        <v>583</v>
      </c>
      <c r="G36" s="95" t="s">
        <v>583</v>
      </c>
      <c r="H36" s="96" t="s">
        <v>24</v>
      </c>
      <c r="J36" s="85"/>
      <c r="K36" s="85"/>
      <c r="L36" s="85"/>
      <c r="M36" s="85"/>
      <c r="O36" s="2" t="s">
        <v>24</v>
      </c>
      <c r="P36" s="2" t="s">
        <v>583</v>
      </c>
      <c r="Q36" s="2" t="s">
        <v>584</v>
      </c>
      <c r="R36" s="2" t="s">
        <v>585</v>
      </c>
      <c r="S36" s="2"/>
      <c r="T36" s="2"/>
      <c r="U36" s="2"/>
      <c r="V36" s="2"/>
    </row>
    <row r="38" spans="3:22" hidden="1">
      <c r="C38" s="26"/>
      <c r="D38" s="34" t="s">
        <v>636</v>
      </c>
      <c r="E38" s="32"/>
      <c r="F38" s="32"/>
      <c r="G38" s="32"/>
      <c r="H38" s="33"/>
      <c r="J38" s="13"/>
      <c r="K38" s="13"/>
      <c r="L38" s="13"/>
      <c r="M38" s="13"/>
    </row>
    <row r="39" spans="3:22" hidden="1">
      <c r="C39" s="14"/>
      <c r="D39" s="35" t="s">
        <v>637</v>
      </c>
      <c r="E39" s="19" t="s">
        <v>814</v>
      </c>
      <c r="F39" s="19" t="s">
        <v>814</v>
      </c>
      <c r="G39" s="19" t="s">
        <v>814</v>
      </c>
      <c r="H39" s="20" t="s">
        <v>24</v>
      </c>
      <c r="J39" s="11"/>
      <c r="K39" s="11"/>
      <c r="L39" s="11"/>
      <c r="M39" s="11"/>
      <c r="O39" s="2" t="s">
        <v>24</v>
      </c>
      <c r="P39" s="2" t="s">
        <v>583</v>
      </c>
      <c r="Q39" s="2" t="s">
        <v>584</v>
      </c>
      <c r="R39" s="2" t="s">
        <v>585</v>
      </c>
      <c r="S39" s="2"/>
      <c r="T39" s="2"/>
      <c r="U39" s="2"/>
      <c r="V39" s="2"/>
    </row>
    <row r="40" spans="3:22" hidden="1">
      <c r="C40" s="14"/>
      <c r="D40" s="35" t="s">
        <v>638</v>
      </c>
      <c r="E40" s="19" t="s">
        <v>814</v>
      </c>
      <c r="F40" s="19" t="s">
        <v>814</v>
      </c>
      <c r="G40" s="19" t="s">
        <v>814</v>
      </c>
      <c r="H40" s="20" t="s">
        <v>24</v>
      </c>
      <c r="J40" s="11"/>
      <c r="K40" s="11"/>
      <c r="L40" s="11"/>
      <c r="M40" s="11"/>
      <c r="O40" s="2" t="s">
        <v>24</v>
      </c>
      <c r="P40" s="2" t="s">
        <v>583</v>
      </c>
      <c r="Q40" s="2" t="s">
        <v>584</v>
      </c>
      <c r="R40" s="2" t="s">
        <v>585</v>
      </c>
      <c r="S40" s="2"/>
      <c r="T40" s="2"/>
      <c r="U40" s="2"/>
      <c r="V40" s="2"/>
    </row>
    <row r="41" spans="3:22" hidden="1">
      <c r="C41" s="14"/>
      <c r="D41" s="35" t="s">
        <v>639</v>
      </c>
      <c r="E41" s="19" t="s">
        <v>814</v>
      </c>
      <c r="F41" s="19" t="s">
        <v>814</v>
      </c>
      <c r="G41" s="19" t="s">
        <v>814</v>
      </c>
      <c r="H41" s="20" t="s">
        <v>24</v>
      </c>
      <c r="J41" s="41"/>
      <c r="K41" s="41"/>
      <c r="L41" s="41"/>
      <c r="M41" s="41"/>
      <c r="O41" s="2" t="s">
        <v>24</v>
      </c>
      <c r="P41" s="2" t="s">
        <v>583</v>
      </c>
      <c r="Q41" s="2" t="s">
        <v>584</v>
      </c>
      <c r="R41" s="2" t="s">
        <v>585</v>
      </c>
      <c r="S41" s="2"/>
      <c r="T41" s="2"/>
      <c r="U41" s="2"/>
      <c r="V41" s="2"/>
    </row>
    <row r="42" spans="3:22" hidden="1">
      <c r="C42" s="14"/>
      <c r="D42" s="35" t="s">
        <v>640</v>
      </c>
      <c r="E42" s="19" t="s">
        <v>814</v>
      </c>
      <c r="F42" s="19" t="s">
        <v>814</v>
      </c>
      <c r="G42" s="19" t="s">
        <v>814</v>
      </c>
      <c r="H42" s="20" t="s">
        <v>24</v>
      </c>
      <c r="J42" s="11"/>
      <c r="K42" s="11"/>
      <c r="L42" s="11"/>
      <c r="M42" s="11"/>
      <c r="O42" s="2" t="s">
        <v>24</v>
      </c>
      <c r="P42" s="2" t="s">
        <v>641</v>
      </c>
      <c r="Q42" s="2" t="s">
        <v>642</v>
      </c>
      <c r="R42" s="2" t="s">
        <v>585</v>
      </c>
      <c r="S42" s="2"/>
      <c r="T42" s="2"/>
      <c r="U42" s="2"/>
      <c r="V42" s="2"/>
    </row>
    <row r="43" spans="3:22" hidden="1">
      <c r="C43" s="43"/>
      <c r="D43" s="35" t="s">
        <v>643</v>
      </c>
      <c r="E43" s="19" t="s">
        <v>814</v>
      </c>
      <c r="F43" s="19" t="s">
        <v>814</v>
      </c>
      <c r="G43" s="19" t="s">
        <v>814</v>
      </c>
      <c r="H43" s="20" t="s">
        <v>24</v>
      </c>
      <c r="J43" s="41"/>
      <c r="K43" s="41"/>
      <c r="L43" s="41"/>
      <c r="M43" s="41"/>
      <c r="O43" s="2" t="s">
        <v>24</v>
      </c>
      <c r="P43" s="2" t="s">
        <v>583</v>
      </c>
      <c r="Q43" s="2" t="s">
        <v>584</v>
      </c>
      <c r="R43" s="2" t="s">
        <v>585</v>
      </c>
      <c r="S43" s="2"/>
      <c r="T43" s="2"/>
      <c r="U43" s="2"/>
      <c r="V43" s="2"/>
    </row>
    <row r="44" spans="3:22" hidden="1">
      <c r="C44" s="43"/>
      <c r="D44" s="35" t="s">
        <v>644</v>
      </c>
      <c r="E44" s="19" t="s">
        <v>814</v>
      </c>
      <c r="F44" s="19" t="s">
        <v>814</v>
      </c>
      <c r="G44" s="19" t="s">
        <v>814</v>
      </c>
      <c r="H44" s="20" t="s">
        <v>24</v>
      </c>
      <c r="J44" s="11"/>
      <c r="K44" s="11"/>
      <c r="L44" s="11"/>
      <c r="M44" s="11"/>
      <c r="O44" s="2" t="s">
        <v>24</v>
      </c>
      <c r="P44" s="2" t="s">
        <v>583</v>
      </c>
      <c r="Q44" s="2" t="s">
        <v>584</v>
      </c>
      <c r="R44" s="2" t="s">
        <v>585</v>
      </c>
      <c r="S44" s="2"/>
      <c r="T44" s="2"/>
      <c r="U44" s="2"/>
      <c r="V44" s="2"/>
    </row>
    <row r="45" spans="3:22" hidden="1">
      <c r="C45" s="15"/>
      <c r="D45" s="36" t="s">
        <v>645</v>
      </c>
      <c r="E45" s="21" t="s">
        <v>814</v>
      </c>
      <c r="F45" s="21" t="s">
        <v>814</v>
      </c>
      <c r="G45" s="21" t="s">
        <v>814</v>
      </c>
      <c r="H45" s="22" t="s">
        <v>24</v>
      </c>
      <c r="J45" s="12"/>
      <c r="K45" s="12"/>
      <c r="L45" s="12"/>
      <c r="M45" s="12"/>
      <c r="O45" s="2" t="s">
        <v>24</v>
      </c>
      <c r="P45" s="2" t="s">
        <v>583</v>
      </c>
      <c r="Q45" s="2" t="s">
        <v>584</v>
      </c>
      <c r="R45" s="2" t="s">
        <v>585</v>
      </c>
      <c r="S45" s="2"/>
      <c r="T45" s="2"/>
      <c r="U45" s="2"/>
      <c r="V45" s="2"/>
    </row>
    <row r="46" spans="3:22" hidden="1">
      <c r="D46" s="38"/>
    </row>
    <row r="47" spans="3:22">
      <c r="C47" s="26" t="s">
        <v>646</v>
      </c>
      <c r="D47" s="34" t="s">
        <v>647</v>
      </c>
      <c r="E47" s="28"/>
      <c r="F47" s="28"/>
      <c r="G47" s="28"/>
      <c r="H47" s="37"/>
      <c r="J47" s="83"/>
      <c r="K47" s="83"/>
      <c r="L47" s="83"/>
      <c r="M47" s="83"/>
    </row>
    <row r="48" spans="3:22">
      <c r="C48" s="14" t="s">
        <v>648</v>
      </c>
      <c r="D48" s="35" t="s">
        <v>649</v>
      </c>
      <c r="E48" s="93" t="s">
        <v>650</v>
      </c>
      <c r="F48" s="93" t="s">
        <v>650</v>
      </c>
      <c r="G48" s="93" t="s">
        <v>650</v>
      </c>
      <c r="H48" s="94" t="s">
        <v>24</v>
      </c>
      <c r="J48" s="84"/>
      <c r="K48" s="84"/>
      <c r="L48" s="84"/>
      <c r="M48" s="84"/>
      <c r="O48" s="2" t="s">
        <v>24</v>
      </c>
      <c r="P48" s="2" t="s">
        <v>650</v>
      </c>
      <c r="Q48" s="2" t="s">
        <v>651</v>
      </c>
      <c r="R48" s="2" t="s">
        <v>652</v>
      </c>
      <c r="S48" s="2" t="s">
        <v>653</v>
      </c>
      <c r="T48" s="2" t="s">
        <v>654</v>
      </c>
      <c r="U48" s="2"/>
      <c r="V48" s="2"/>
    </row>
    <row r="49" spans="3:22" hidden="1">
      <c r="C49" s="14" t="s">
        <v>655</v>
      </c>
      <c r="D49" s="35" t="s">
        <v>656</v>
      </c>
      <c r="E49" s="93" t="s">
        <v>24</v>
      </c>
      <c r="F49" s="93" t="s">
        <v>24</v>
      </c>
      <c r="G49" s="93" t="s">
        <v>24</v>
      </c>
      <c r="H49" s="94" t="s">
        <v>24</v>
      </c>
      <c r="J49" s="84"/>
      <c r="K49" s="84"/>
      <c r="L49" s="84"/>
      <c r="M49" s="84"/>
      <c r="O49" s="2" t="s">
        <v>24</v>
      </c>
      <c r="P49" s="2" t="s">
        <v>657</v>
      </c>
      <c r="Q49" s="2" t="s">
        <v>658</v>
      </c>
      <c r="R49" s="2" t="s">
        <v>659</v>
      </c>
      <c r="S49" s="2" t="s">
        <v>660</v>
      </c>
      <c r="T49" s="2" t="s">
        <v>661</v>
      </c>
      <c r="U49" s="2" t="s">
        <v>662</v>
      </c>
      <c r="V49" s="2" t="s">
        <v>663</v>
      </c>
    </row>
    <row r="50" spans="3:22">
      <c r="C50" s="15" t="s">
        <v>664</v>
      </c>
      <c r="D50" s="36" t="s">
        <v>665</v>
      </c>
      <c r="E50" s="95" t="s">
        <v>24</v>
      </c>
      <c r="F50" s="95" t="s">
        <v>24</v>
      </c>
      <c r="G50" s="95" t="s">
        <v>24</v>
      </c>
      <c r="H50" s="96" t="s">
        <v>24</v>
      </c>
      <c r="J50" s="85"/>
      <c r="K50" s="85"/>
      <c r="L50" s="85"/>
      <c r="M50" s="85"/>
      <c r="O50" s="2" t="s">
        <v>24</v>
      </c>
      <c r="P50" s="2" t="s">
        <v>583</v>
      </c>
      <c r="Q50" s="2" t="s">
        <v>584</v>
      </c>
      <c r="R50" s="2" t="s">
        <v>585</v>
      </c>
      <c r="S50" s="2"/>
      <c r="T50" s="2"/>
      <c r="U50" s="2"/>
      <c r="V50" s="2"/>
    </row>
    <row r="51" spans="3:22" s="7" customFormat="1">
      <c r="C51" s="10"/>
      <c r="E51" s="10"/>
      <c r="F51" s="10"/>
      <c r="G51" s="10"/>
      <c r="H51" s="10"/>
    </row>
    <row r="53" spans="3:22" hidden="1">
      <c r="D53" s="124"/>
      <c r="E53" s="125" t="str">
        <f>E5</f>
        <v>Provinces and territories</v>
      </c>
      <c r="F53" s="125" t="str">
        <f>F5</f>
        <v>Upper-level and unitary local governments</v>
      </c>
      <c r="G53" s="125" t="str">
        <f>G5</f>
        <v>Lower-level local governments</v>
      </c>
      <c r="H53" s="126">
        <f>H5</f>
        <v>0</v>
      </c>
      <c r="J53" s="97" t="str">
        <f>E53</f>
        <v>Provinces and territories</v>
      </c>
      <c r="K53" s="98" t="str">
        <f t="shared" ref="K53:M53" si="1">F53</f>
        <v>Upper-level and unitary local governments</v>
      </c>
      <c r="L53" s="98" t="str">
        <f t="shared" si="1"/>
        <v>Lower-level local governments</v>
      </c>
      <c r="M53" s="99">
        <f t="shared" si="1"/>
        <v>0</v>
      </c>
    </row>
    <row r="54" spans="3:22" hidden="1">
      <c r="D54" s="105" t="s">
        <v>666</v>
      </c>
      <c r="E54" s="2">
        <f>IF(E8&amp;E9="YesYes",1,0)</f>
        <v>1</v>
      </c>
      <c r="F54" s="2">
        <f>IF(F8&amp;F9="YesYes",1,0)</f>
        <v>1</v>
      </c>
      <c r="G54" s="2">
        <f>IF(G8&amp;G9="YesYes",1,0)</f>
        <v>1</v>
      </c>
      <c r="H54" s="106">
        <f>IF(H8&amp;H9="YesYes",1,0)</f>
        <v>0</v>
      </c>
      <c r="J54" s="100"/>
      <c r="M54" s="101"/>
    </row>
    <row r="55" spans="3:22" hidden="1">
      <c r="D55" s="105" t="s">
        <v>667</v>
      </c>
      <c r="E55" s="2">
        <f t="shared" ref="E55:H56" si="2">IF(E10="Yes",1,0)</f>
        <v>1</v>
      </c>
      <c r="F55" s="2">
        <f t="shared" si="2"/>
        <v>1</v>
      </c>
      <c r="G55" s="2">
        <f t="shared" si="2"/>
        <v>1</v>
      </c>
      <c r="H55" s="106">
        <f t="shared" si="2"/>
        <v>0</v>
      </c>
      <c r="J55" s="100"/>
      <c r="M55" s="101"/>
    </row>
    <row r="56" spans="3:22" hidden="1">
      <c r="D56" s="105" t="s">
        <v>668</v>
      </c>
      <c r="E56" s="2">
        <f t="shared" si="2"/>
        <v>1</v>
      </c>
      <c r="F56" s="2">
        <f t="shared" si="2"/>
        <v>1</v>
      </c>
      <c r="G56" s="2">
        <f t="shared" si="2"/>
        <v>1</v>
      </c>
      <c r="H56" s="106">
        <f t="shared" si="2"/>
        <v>0</v>
      </c>
      <c r="J56" s="100"/>
      <c r="M56" s="101"/>
    </row>
    <row r="57" spans="3:22" hidden="1">
      <c r="D57" s="109" t="s">
        <v>669</v>
      </c>
      <c r="E57" s="110">
        <f>IF(E14&amp;E15="YesYes",1,0)</f>
        <v>1</v>
      </c>
      <c r="F57" s="110">
        <f>IF(F14&amp;F15="YesYes",1,0)</f>
        <v>1</v>
      </c>
      <c r="G57" s="110">
        <f>IF(G14&amp;G15="YesYes",1,0)</f>
        <v>1</v>
      </c>
      <c r="H57" s="111">
        <f>IF(H14&amp;H15="YesYes",1,0)</f>
        <v>0</v>
      </c>
      <c r="J57" s="100"/>
      <c r="M57" s="101"/>
    </row>
    <row r="58" spans="3:22" hidden="1">
      <c r="D58" s="109" t="s">
        <v>670</v>
      </c>
      <c r="E58" s="110">
        <f>IF(E16&amp;E17="YesYes",1,0)</f>
        <v>1</v>
      </c>
      <c r="F58" s="110">
        <f>IF(F16&amp;F17="YesYes",1,0)</f>
        <v>1</v>
      </c>
      <c r="G58" s="110">
        <f>IF(G16&amp;G17="YesYes",1,0)</f>
        <v>1</v>
      </c>
      <c r="H58" s="111">
        <f>IF(H16&amp;H17="YesYes",1,0)</f>
        <v>0</v>
      </c>
      <c r="J58" s="100"/>
      <c r="M58" s="101"/>
    </row>
    <row r="59" spans="3:22" hidden="1">
      <c r="D59" s="109" t="s">
        <v>671</v>
      </c>
      <c r="E59" s="110">
        <f>IF(E18&amp;E19="YesYes",1,0)</f>
        <v>1</v>
      </c>
      <c r="F59" s="110">
        <f>IF(F18&amp;F19="YesYes",1,0)</f>
        <v>1</v>
      </c>
      <c r="G59" s="110">
        <f>IF(G18&amp;G19="YesYes",1,0)</f>
        <v>1</v>
      </c>
      <c r="H59" s="111">
        <f>IF(H18&amp;H19="YesYes",1,0)</f>
        <v>0</v>
      </c>
      <c r="J59" s="100"/>
      <c r="M59" s="101"/>
    </row>
    <row r="60" spans="3:22" hidden="1">
      <c r="D60" s="105" t="s">
        <v>672</v>
      </c>
      <c r="E60" s="2">
        <f>IF(E22="Yes",1,0)</f>
        <v>1</v>
      </c>
      <c r="F60" s="2">
        <f>IF(F22="Yes",1,0)</f>
        <v>1</v>
      </c>
      <c r="G60" s="2">
        <f>IF(G22="Yes",1,0)</f>
        <v>1</v>
      </c>
      <c r="H60" s="106">
        <f>IF(H22="Yes",1,0)</f>
        <v>0</v>
      </c>
      <c r="J60" s="100"/>
      <c r="M60" s="101"/>
    </row>
    <row r="61" spans="3:22" hidden="1">
      <c r="D61" s="105" t="s">
        <v>673</v>
      </c>
      <c r="E61" s="2">
        <f>IF(E23&amp;E24&amp;E25="YesYesYes",1,0)</f>
        <v>1</v>
      </c>
      <c r="F61" s="2">
        <f>IF(F23&amp;F24&amp;F25="YesYesYes",1,0)</f>
        <v>1</v>
      </c>
      <c r="G61" s="2">
        <f>IF(G23&amp;G24&amp;G25="YesYesYes",1,0)</f>
        <v>1</v>
      </c>
      <c r="H61" s="106">
        <f>IF(H23&amp;H24&amp;H25="YesYesYes",1,0)</f>
        <v>0</v>
      </c>
      <c r="J61" s="100"/>
      <c r="M61" s="101"/>
    </row>
    <row r="62" spans="3:22" hidden="1">
      <c r="D62" s="105" t="s">
        <v>674</v>
      </c>
      <c r="E62" s="2">
        <f>IF(E26&amp;E27&amp;E28="YesYesYes",1,0)</f>
        <v>1</v>
      </c>
      <c r="F62" s="2">
        <f>IF(F26&amp;F27&amp;F28="YesYesYes",1,0)</f>
        <v>1</v>
      </c>
      <c r="G62" s="2">
        <f>IF(G26&amp;G27&amp;G28="YesYesYes",1,0)</f>
        <v>1</v>
      </c>
      <c r="H62" s="106">
        <f>IF(H26&amp;H27&amp;H28="YesYesYes",1,0)</f>
        <v>0</v>
      </c>
      <c r="J62" s="100"/>
      <c r="M62" s="101"/>
    </row>
    <row r="63" spans="3:22" hidden="1">
      <c r="D63" s="109" t="s">
        <v>675</v>
      </c>
      <c r="E63" s="110">
        <f>IF(E31&amp;E32&amp;E33="YesYesYes",1,0)</f>
        <v>1</v>
      </c>
      <c r="F63" s="110">
        <f>IF(F31&amp;F32&amp;F33="YesYesYes",1,0)</f>
        <v>1</v>
      </c>
      <c r="G63" s="110">
        <f>IF(G31&amp;G32&amp;G33="YesYesYes",1,0)</f>
        <v>1</v>
      </c>
      <c r="H63" s="111">
        <f>IF(H31&amp;H32&amp;H33="YesYesYes",1,0)</f>
        <v>0</v>
      </c>
      <c r="J63" s="100"/>
      <c r="M63" s="101"/>
    </row>
    <row r="64" spans="3:22" hidden="1">
      <c r="D64" s="109" t="s">
        <v>676</v>
      </c>
      <c r="E64" s="110">
        <f>IF(E34&amp;E35="YesYes",1,0)</f>
        <v>1</v>
      </c>
      <c r="F64" s="110">
        <f>IF(F34&amp;F35="YesYes",1,0)</f>
        <v>1</v>
      </c>
      <c r="G64" s="110">
        <f>IF(G34&amp;G35="YesYes",1,0)</f>
        <v>1</v>
      </c>
      <c r="H64" s="111">
        <f>IF(H34&amp;H35="YesYes",1,0)</f>
        <v>0</v>
      </c>
      <c r="J64" s="100"/>
      <c r="M64" s="101"/>
    </row>
    <row r="65" spans="4:13" hidden="1">
      <c r="D65" s="109" t="s">
        <v>677</v>
      </c>
      <c r="E65" s="110">
        <f>IF(E36="Yes",1,0)</f>
        <v>1</v>
      </c>
      <c r="F65" s="110">
        <f>IF(F36="Yes",1,0)</f>
        <v>1</v>
      </c>
      <c r="G65" s="110">
        <f>IF(G36="Yes",1,0)</f>
        <v>1</v>
      </c>
      <c r="H65" s="111">
        <f>IF(H36="Yes",1,0)</f>
        <v>0</v>
      </c>
      <c r="J65" s="100"/>
      <c r="M65" s="101"/>
    </row>
    <row r="66" spans="4:13" hidden="1">
      <c r="D66" s="102" t="s">
        <v>678</v>
      </c>
      <c r="E66" s="103">
        <f>IF(E54+E55+E56=3,3,IF(E54+E55=2,2,IF(E54=1,1,0)))</f>
        <v>3</v>
      </c>
      <c r="F66" s="103">
        <f t="shared" ref="F66:H66" si="3">IF(F54+F55+F56=3,3,IF(F54+F55=2,2,IF(F54=1,1,0)))</f>
        <v>3</v>
      </c>
      <c r="G66" s="103">
        <f t="shared" si="3"/>
        <v>3</v>
      </c>
      <c r="H66" s="104">
        <f t="shared" si="3"/>
        <v>0</v>
      </c>
      <c r="J66" s="102" t="str">
        <f>IF(E66=3,E$5&amp;" meet all the institutional/functional conditions of devolved subnational governments with extensive powers/functions.",IF(E66=2,E$5&amp;" meet all the institutional/functional conditions of devolved subnational governments, albeit with limited powers/functions.",IF(E66=1,E$5&amp;" do not meet the institutional/functional conditions of devolved subnational governments (although preconditions are met).",IF(E66=0,E$5&amp;" do not meet the institutional/functional preconditions of devolved subnational governments.",""))))</f>
        <v>Provinces and territories meet all the institutional/functional conditions of devolved subnational governments with extensive powers/functions.</v>
      </c>
      <c r="K66" s="103" t="str">
        <f t="shared" ref="K66:M66" si="4">IF(F66=3,F$5&amp;" meet all the institutional/functional conditions of devolved subnational governments with extensive powers/functions.",IF(F66=2,F$5&amp;" meet all the institutional/functional conditions of devolved subnational governments, albeit with limited powers/functions.",IF(F66=1,F$5&amp;" do not meet the institutional/functional conditions of devolved subnational governments (although preconditions are met).",IF(F66=0,F$5&amp;" do not meet the institutional/functional preconditions of devolved subnational governments.",""))))</f>
        <v>Upper-level and unitary local governments meet all the institutional/functional conditions of devolved subnational governments with extensive powers/functions.</v>
      </c>
      <c r="L66" s="103" t="str">
        <f t="shared" si="4"/>
        <v>Lower-level local governments meet all the institutional/functional conditions of devolved subnational governments with extensive powers/functions.</v>
      </c>
      <c r="M66" s="104" t="str">
        <f t="shared" si="4"/>
        <v>0 do not meet the institutional/functional preconditions of devolved subnational governments.</v>
      </c>
    </row>
    <row r="67" spans="4:13" hidden="1">
      <c r="D67" s="102" t="s">
        <v>679</v>
      </c>
      <c r="E67" s="103">
        <f>IF(E57+E58+E59=3,3,IF(E57+E58=2,2,IF(E57=1,1,0)))</f>
        <v>3</v>
      </c>
      <c r="F67" s="103">
        <f t="shared" ref="F67:H67" si="5">IF(F57+F58+F59=3,3,IF(F57+F58=2,2,IF(F57=1,1,0)))</f>
        <v>3</v>
      </c>
      <c r="G67" s="103">
        <f t="shared" si="5"/>
        <v>3</v>
      </c>
      <c r="H67" s="104">
        <f t="shared" si="5"/>
        <v>0</v>
      </c>
      <c r="J67" s="102" t="str">
        <f>IF(E67=3,E$5&amp;" meet all the political conditions of devolved subnational governments with extensive powers/functions.",IF(E67=2,E$5&amp;" meet all the political conditions of devolved subnational governments, albeit with limited powers/functions.",IF(E67=1,E$5&amp;" do not meet the political conditions of devolved subnational governments (although preconditions are met).",IF(E67=0,E$5&amp;" do not meet the political preconditions of devolved subnational governments.",""))))</f>
        <v>Provinces and territories meet all the political conditions of devolved subnational governments with extensive powers/functions.</v>
      </c>
      <c r="K67" s="103" t="str">
        <f t="shared" ref="K67:M67" si="6">IF(F67=3,F$5&amp;" meet all the political conditions of devolved subnational governments with extensive powers/functions.",IF(F67=2,F$5&amp;" meet all the political conditions of devolved subnational governments, albeit with limited powers/functions.",IF(F67=1,F$5&amp;" do not meet the political conditions of devolved subnational governments (although preconditions are met).",IF(F67=0,F$5&amp;" do not meet the political preconditions of devolved subnational governments.",""))))</f>
        <v>Upper-level and unitary local governments meet all the political conditions of devolved subnational governments with extensive powers/functions.</v>
      </c>
      <c r="L67" s="103" t="str">
        <f t="shared" si="6"/>
        <v>Lower-level local governments meet all the political conditions of devolved subnational governments with extensive powers/functions.</v>
      </c>
      <c r="M67" s="104" t="str">
        <f t="shared" si="6"/>
        <v>0 do not meet the political preconditions of devolved subnational governments.</v>
      </c>
    </row>
    <row r="68" spans="4:13" hidden="1">
      <c r="D68" s="102" t="s">
        <v>680</v>
      </c>
      <c r="E68" s="103">
        <f>IF(E60+E61+E62=3,3,IF(E60+E61=2,2,IF(E60=1,1,0)))</f>
        <v>3</v>
      </c>
      <c r="F68" s="103">
        <f t="shared" ref="F68:H68" si="7">IF(F60+F61+F62=3,3,IF(F60+F61=2,2,IF(F60=1,1,0)))</f>
        <v>3</v>
      </c>
      <c r="G68" s="103">
        <f t="shared" si="7"/>
        <v>3</v>
      </c>
      <c r="H68" s="104">
        <f t="shared" si="7"/>
        <v>0</v>
      </c>
      <c r="J68" s="102" t="str">
        <f>IF(E68=3,E$5&amp;" meet all the administrative conditions of devolved subnational governments with extensive powers/functions.",IF(E68=2,E$5&amp;" meet all the administrative conditions of devolved subnational governments, albeit with limited powers/functions.",IF(E68=1,E$5&amp;" do not meet the administrative conditions of devolved subnational governments (although preconditions are met).",IF(E68=0,E$5&amp;" do not meet the administrative preconditions of devolved subnational governments.",""))))</f>
        <v>Provinces and territories meet all the administrative conditions of devolved subnational governments with extensive powers/functions.</v>
      </c>
      <c r="K68" s="103" t="str">
        <f t="shared" ref="K68:M68" si="8">IF(F68=3,F$5&amp;" meet all the administrative conditions of devolved subnational governments with extensive powers/functions.",IF(F68=2,F$5&amp;" meet all the administrative conditions of devolved subnational governments, albeit with limited powers/functions.",IF(F68=1,F$5&amp;" do not meet the administrative conditions of devolved subnational governments (although preconditions are met).",IF(F68=0,F$5&amp;" do not meet the administrative preconditions of devolved subnational governments.",""))))</f>
        <v>Upper-level and unitary local governments meet all the administrative conditions of devolved subnational governments with extensive powers/functions.</v>
      </c>
      <c r="L68" s="103" t="str">
        <f t="shared" si="8"/>
        <v>Lower-level local governments meet all the administrative conditions of devolved subnational governments with extensive powers/functions.</v>
      </c>
      <c r="M68" s="104" t="str">
        <f t="shared" si="8"/>
        <v>0 do not meet the administrative preconditions of devolved subnational governments.</v>
      </c>
    </row>
    <row r="69" spans="4:13" hidden="1">
      <c r="D69" s="102" t="s">
        <v>681</v>
      </c>
      <c r="E69" s="103">
        <f>IF(E63+E64+E65=3,3,IF(E63+E64=2,2,IF(E63=1,1,0)))</f>
        <v>3</v>
      </c>
      <c r="F69" s="103">
        <f t="shared" ref="F69:H69" si="9">IF(F63+F64+F65=3,3,IF(F63+F64=2,2,IF(F63=1,1,0)))</f>
        <v>3</v>
      </c>
      <c r="G69" s="103">
        <f t="shared" si="9"/>
        <v>3</v>
      </c>
      <c r="H69" s="104">
        <f t="shared" si="9"/>
        <v>0</v>
      </c>
      <c r="J69" s="102" t="str">
        <f>IF(E69=3,E$5&amp;" meet all the fiscal/budgetary conditions of devolved subnational governments with extensive powers/functions.",IF(E69=2,E$5&amp;" meet all the fiscal/budgetary conditions of devolved subnational governments, albeit with limited powers/functions.",IF(E69=1,E$5&amp;" do not meet the fiscal/budgetary conditions of devolved subnational governments (although preconditions are met).",IF(E69=0,E$5&amp;" do not meet the fiscal/budgetary preconditions of devolved subnational governments.",""))))</f>
        <v>Provinces and territories meet all the fiscal/budgetary conditions of devolved subnational governments with extensive powers/functions.</v>
      </c>
      <c r="K69" s="103" t="str">
        <f t="shared" ref="K69:M69" si="10">IF(F69=3,F$5&amp;" meet all the fiscal/budgetary conditions of devolved subnational governments with extensive powers/functions.",IF(F69=2,F$5&amp;" meet all the fiscal/budgetary conditions of devolved subnational governments, albeit with limited powers/functions.",IF(F69=1,F$5&amp;" do not meet the fiscal/budgetary conditions of devolved subnational governments (although preconditions are met).",IF(F69=0,F$5&amp;" do not meet the fiscal/budgetary preconditions of devolved subnational governments.",""))))</f>
        <v>Upper-level and unitary local governments meet all the fiscal/budgetary conditions of devolved subnational governments with extensive powers/functions.</v>
      </c>
      <c r="L69" s="103" t="str">
        <f t="shared" si="10"/>
        <v>Lower-level local governments meet all the fiscal/budgetary conditions of devolved subnational governments with extensive powers/functions.</v>
      </c>
      <c r="M69" s="104" t="str">
        <f t="shared" si="10"/>
        <v>0 do not meet the fiscal/budgetary preconditions of devolved subnational governments.</v>
      </c>
    </row>
    <row r="70" spans="4:13" hidden="1">
      <c r="D70" s="112"/>
      <c r="E70" s="113">
        <f>MIN(E66:E69)</f>
        <v>3</v>
      </c>
      <c r="F70" s="113">
        <f t="shared" ref="F70:H70" si="11">MIN(F66:F69)</f>
        <v>3</v>
      </c>
      <c r="G70" s="113">
        <f t="shared" si="11"/>
        <v>3</v>
      </c>
      <c r="H70" s="114">
        <f t="shared" si="11"/>
        <v>0</v>
      </c>
      <c r="J70" s="100"/>
      <c r="M70" s="101"/>
    </row>
    <row r="71" spans="4:13" hidden="1">
      <c r="E71" s="121" t="str">
        <f>IF(E72="",E48,E48&amp;E72)</f>
        <v>Devolution (extensive)</v>
      </c>
      <c r="F71" s="122" t="str">
        <f t="shared" ref="F71:H71" si="12">IF(F72="",F48,F48&amp;F72)</f>
        <v>Devolution (extensive)</v>
      </c>
      <c r="G71" s="122" t="str">
        <f t="shared" si="12"/>
        <v>Devolution (extensive)</v>
      </c>
      <c r="H71" s="123" t="str">
        <f t="shared" si="12"/>
        <v>…</v>
      </c>
      <c r="J71" s="105" t="str">
        <f>J7&amp;J8&amp;J9&amp;J10&amp;J11</f>
        <v/>
      </c>
      <c r="K71" s="2" t="str">
        <f>K7&amp;K8&amp;K9&amp;K10&amp;K11</f>
        <v>Provinces and territories operate as autonomous subnational governments with elected legislatures, responsible executives, their own administrations, budgets, assets and extensive legislative/fiscal authority. Territorial authority has a statutory rather than constitutionally entrenched basis.</v>
      </c>
      <c r="L71" s="2" t="str">
        <f>L7&amp;L8&amp;L9&amp;L10&amp;L11</f>
        <v>General-purpose local governments are incorporated bodies with elected councils, their own administrations and budgets, and meaningful authority over assigned local functions, although their powers derive from provincial/territorial legislation.</v>
      </c>
      <c r="M71" s="106" t="str">
        <f>M7&amp;M8&amp;M9&amp;M10&amp;M11</f>
        <v>Lower-level municipalities in Ontario, Quebec and British Columbia are elected corporate bodies with their own administrations and budgets and exercise meaningful authority over assigned municipal functions.</v>
      </c>
    </row>
    <row r="72" spans="4:13" hidden="1">
      <c r="E72" s="188" t="str">
        <f>IF(E48="Non-devolved institution",IF(E50="Yes"," (with elected council)",""),"")</f>
        <v/>
      </c>
      <c r="F72" s="125" t="str">
        <f>IF(F48="Non-devolved institution",IF(F50="Yes"," (with elected council)",""),"")</f>
        <v/>
      </c>
      <c r="G72" s="125" t="str">
        <f>IF(G48="Non-devolved institution",IF(G50="Yes"," (with elected council)",""),"")</f>
        <v/>
      </c>
      <c r="H72" s="126" t="str">
        <f>IF(H48="Non-devolved institution",IF(H50="Yes"," (with elected council)",""),"")</f>
        <v/>
      </c>
      <c r="J72" s="105" t="str">
        <f>J13&amp;J14&amp;J15&amp;J16&amp;J17&amp;J18&amp;J19</f>
        <v/>
      </c>
      <c r="K72" s="2" t="str">
        <f>K13&amp;K14&amp;K15&amp;K16&amp;K17&amp;K18&amp;K19</f>
        <v/>
      </c>
      <c r="L72" s="2" t="str">
        <f>L13&amp;L14&amp;L15&amp;L16&amp;L17&amp;L18&amp;L19</f>
        <v/>
      </c>
      <c r="M72" s="106" t="str">
        <f>M13&amp;M14&amp;M15&amp;M16&amp;M17&amp;M18&amp;M19</f>
        <v/>
      </c>
    </row>
    <row r="73" spans="4:13" hidden="1">
      <c r="E73" s="189" t="str">
        <f>HLOOKUP(E48,$D$77:$I$78,2,FALSE)&amp;E72</f>
        <v>devolved subnational governance institutions with extensive powers and function.</v>
      </c>
      <c r="F73" s="190" t="str">
        <f t="shared" ref="F73:H73" si="13">HLOOKUP(F48,$D$77:$I$78,2,FALSE)&amp;F72</f>
        <v>devolved subnational governance institutions with extensive powers and function.</v>
      </c>
      <c r="G73" s="190" t="str">
        <f t="shared" si="13"/>
        <v>devolved subnational governance institutions with extensive powers and function.</v>
      </c>
      <c r="H73" s="191" t="str">
        <f t="shared" si="13"/>
        <v>…</v>
      </c>
      <c r="J73" s="105" t="str">
        <f>J21&amp;J22&amp;J23&amp;J24&amp;J25&amp;J26&amp;J27&amp;J28</f>
        <v/>
      </c>
      <c r="K73" s="2" t="str">
        <f>K21&amp;K22&amp;K23&amp;K24&amp;K25&amp;K26&amp;K27&amp;K28</f>
        <v/>
      </c>
      <c r="L73" s="2" t="str">
        <f>L21&amp;L22&amp;L23&amp;L24&amp;L25&amp;L26&amp;L27&amp;L28</f>
        <v/>
      </c>
      <c r="M73" s="106" t="str">
        <f>M21&amp;M22&amp;M23&amp;M24&amp;M25&amp;M26&amp;M27&amp;M28</f>
        <v/>
      </c>
    </row>
    <row r="74" spans="4:13" hidden="1">
      <c r="E74" s="55"/>
      <c r="J74" s="107" t="str">
        <f>J30&amp;J31&amp;J32&amp;J33&amp;J34&amp;J35&amp;J36</f>
        <v/>
      </c>
      <c r="K74" s="18" t="str">
        <f>K30&amp;K31&amp;K32&amp;K33&amp;K34&amp;K35&amp;K36</f>
        <v/>
      </c>
      <c r="L74" s="18" t="str">
        <f>L30&amp;L31&amp;L32&amp;L33&amp;L34&amp;L35&amp;L36</f>
        <v/>
      </c>
      <c r="M74" s="108" t="str">
        <f>M30&amp;M31&amp;M32&amp;M33&amp;M34&amp;M35&amp;M36</f>
        <v/>
      </c>
    </row>
    <row r="75" spans="4:13" hidden="1">
      <c r="E75" s="55"/>
    </row>
    <row r="76" spans="4:13" hidden="1">
      <c r="E76" s="55"/>
    </row>
    <row r="77" spans="4:13" hidden="1">
      <c r="D77" s="192" t="s">
        <v>24</v>
      </c>
      <c r="E77" s="183" t="s">
        <v>650</v>
      </c>
      <c r="F77" s="184" t="s">
        <v>651</v>
      </c>
      <c r="G77" s="184" t="s">
        <v>652</v>
      </c>
      <c r="H77" s="184" t="s">
        <v>653</v>
      </c>
      <c r="I77" s="185" t="s">
        <v>654</v>
      </c>
    </row>
    <row r="78" spans="4:13" hidden="1">
      <c r="D78" s="193" t="s">
        <v>24</v>
      </c>
      <c r="E78" s="186" t="s">
        <v>682</v>
      </c>
      <c r="F78" s="17" t="s">
        <v>683</v>
      </c>
      <c r="G78" s="17" t="s">
        <v>684</v>
      </c>
      <c r="H78" s="17" t="s">
        <v>685</v>
      </c>
      <c r="I78" s="187" t="s">
        <v>686</v>
      </c>
    </row>
    <row r="79" spans="4:13" hidden="1"/>
  </sheetData>
  <dataValidations count="6">
    <dataValidation type="list" allowBlank="1" showInputMessage="1" showErrorMessage="1" sqref="G7" xr:uid="{00000000-0002-0000-0100-000000000000}">
      <formula1>"...,Yes,No,Other"</formula1>
    </dataValidation>
    <dataValidation type="list" allowBlank="1" showInputMessage="1" showErrorMessage="1" sqref="H7" xr:uid="{00000000-0002-0000-0100-000001000000}">
      <formula1>"...,GP,SP,DECON,Other"</formula1>
    </dataValidation>
    <dataValidation type="list" allowBlank="1" showInputMessage="1" showErrorMessage="1" sqref="E31:H36 E39:H45 E8:H11 E14:H19 E22:H28" xr:uid="{00000000-0002-0000-0100-000002000000}">
      <formula1>$O8:$R8</formula1>
    </dataValidation>
    <dataValidation type="list" allowBlank="1" showInputMessage="1" showErrorMessage="1" sqref="E50:H50" xr:uid="{00000000-0002-0000-0100-000003000000}">
      <formula1>$O$50:$V$50</formula1>
    </dataValidation>
    <dataValidation type="list" allowBlank="1" showInputMessage="1" showErrorMessage="1" sqref="E48:H48" xr:uid="{00000000-0002-0000-0100-000004000000}">
      <formula1>$O$48:$T$48</formula1>
    </dataValidation>
    <dataValidation type="list" allowBlank="1" showInputMessage="1" showErrorMessage="1" sqref="E49:H49" xr:uid="{00000000-0002-0000-0100-000005000000}">
      <formula1>$O$49:$V$49</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N27"/>
  <sheetViews>
    <sheetView workbookViewId="0">
      <selection activeCell="F9" sqref="F9"/>
    </sheetView>
  </sheetViews>
  <sheetFormatPr defaultColWidth="9.15625" defaultRowHeight="14.4"/>
  <cols>
    <col min="1" max="2" width="2.578125" customWidth="1"/>
    <col min="3" max="3" width="7.5234375" customWidth="1"/>
    <col min="4" max="4" width="54.68359375" customWidth="1"/>
    <col min="5" max="5" width="3.41796875" customWidth="1"/>
    <col min="6" max="7" width="12.68359375" customWidth="1"/>
    <col min="8" max="8" width="3.3671875" customWidth="1"/>
    <col min="9" max="9" width="12.68359375" customWidth="1"/>
    <col min="10" max="10" width="3.41796875" customWidth="1"/>
    <col min="11" max="11" width="52.3125" customWidth="1"/>
    <col min="12" max="12" width="3.3125" customWidth="1"/>
    <col min="13" max="13" width="23.89453125" hidden="1" customWidth="1"/>
    <col min="14" max="14" width="27.1015625" customWidth="1"/>
  </cols>
  <sheetData>
    <row r="1" spans="3:14" s="222" customFormat="1"/>
    <row r="2" spans="3:14" s="222" customFormat="1" ht="18.3">
      <c r="D2" s="223" t="s">
        <v>687</v>
      </c>
    </row>
    <row r="3" spans="3:14" s="224" customFormat="1" ht="6" customHeight="1"/>
    <row r="4" spans="3:14" ht="6" customHeight="1"/>
    <row r="5" spans="3:14" ht="14.1" customHeight="1">
      <c r="C5" s="225" t="s">
        <v>688</v>
      </c>
      <c r="D5" s="226" t="s">
        <v>689</v>
      </c>
      <c r="F5" s="227" t="s">
        <v>690</v>
      </c>
      <c r="G5" s="228"/>
      <c r="I5" s="229" t="s">
        <v>691</v>
      </c>
      <c r="K5" s="230" t="s">
        <v>2</v>
      </c>
    </row>
    <row r="6" spans="3:14" ht="14.1" customHeight="1">
      <c r="C6" s="231"/>
      <c r="D6" s="232"/>
      <c r="E6" s="233"/>
      <c r="F6" s="234" t="s">
        <v>692</v>
      </c>
      <c r="G6" s="234" t="s">
        <v>693</v>
      </c>
      <c r="H6" s="233"/>
      <c r="I6" s="235"/>
      <c r="J6" s="233"/>
      <c r="K6" s="236"/>
    </row>
    <row r="7" spans="3:14" ht="5.7" customHeight="1"/>
    <row r="8" spans="3:14">
      <c r="C8" s="237"/>
      <c r="D8" s="238" t="s">
        <v>694</v>
      </c>
      <c r="F8" s="239"/>
      <c r="G8" s="240"/>
      <c r="H8" s="4"/>
      <c r="I8" s="241"/>
      <c r="K8" s="242"/>
      <c r="M8" s="243" t="s">
        <v>24</v>
      </c>
      <c r="N8" s="244" t="s">
        <v>695</v>
      </c>
    </row>
    <row r="9" spans="3:14">
      <c r="C9" s="198" t="s">
        <v>696</v>
      </c>
      <c r="D9" s="200" t="s">
        <v>697</v>
      </c>
      <c r="F9" s="245" t="s">
        <v>24</v>
      </c>
      <c r="G9" s="202" t="s">
        <v>826</v>
      </c>
      <c r="H9" s="4"/>
      <c r="I9" s="246" t="s">
        <v>24</v>
      </c>
      <c r="K9" s="247"/>
      <c r="M9" s="243" t="str">
        <f>'[1]IGP1 Structure'!C21</f>
        <v>C</v>
      </c>
      <c r="N9" s="248" t="str">
        <f>'[1]IGP1 Structure'!C21&amp;" = "&amp;'[1]IGP1 Structure'!E21</f>
        <v>C = [National government]</v>
      </c>
    </row>
    <row r="10" spans="3:14">
      <c r="C10" s="198" t="s">
        <v>698</v>
      </c>
      <c r="D10" s="200" t="s">
        <v>699</v>
      </c>
      <c r="F10" s="245" t="s">
        <v>24</v>
      </c>
      <c r="G10" s="202" t="s">
        <v>826</v>
      </c>
      <c r="H10" s="4"/>
      <c r="I10" s="246" t="s">
        <v>24</v>
      </c>
      <c r="K10" s="247"/>
      <c r="M10" s="243" t="str">
        <f>'[1]IGP1 Structure'!C22</f>
        <v>S1</v>
      </c>
      <c r="N10" s="248" t="str">
        <f>'[1]IGP1 Structure'!C22&amp;" = "&amp;'[1]IGP1 Structure'!E22</f>
        <v>S1 = [First level / tier / type]</v>
      </c>
    </row>
    <row r="11" spans="3:14">
      <c r="C11" s="249"/>
      <c r="D11" s="250" t="s">
        <v>700</v>
      </c>
      <c r="F11" s="251"/>
      <c r="G11" s="252"/>
      <c r="H11" s="4"/>
      <c r="I11" s="253"/>
      <c r="K11" s="254"/>
      <c r="M11" s="243" t="str">
        <f>'[1]IGP1 Structure'!C23</f>
        <v>S2</v>
      </c>
      <c r="N11" s="248" t="str">
        <f>'[1]IGP1 Structure'!C23&amp;" = "&amp;'[1]IGP1 Structure'!E23</f>
        <v>S2 = [Second level / tier / type]</v>
      </c>
    </row>
    <row r="12" spans="3:14">
      <c r="C12" s="198" t="s">
        <v>701</v>
      </c>
      <c r="D12" s="200" t="s">
        <v>702</v>
      </c>
      <c r="F12" s="245" t="s">
        <v>24</v>
      </c>
      <c r="G12" s="255" t="s">
        <v>24</v>
      </c>
      <c r="H12" s="4"/>
      <c r="I12" s="246" t="s">
        <v>24</v>
      </c>
      <c r="K12" s="247"/>
      <c r="M12" s="243" t="str">
        <f>'[1]IGP1 Structure'!C24</f>
        <v>S3</v>
      </c>
      <c r="N12" s="248" t="str">
        <f>'[1]IGP1 Structure'!C24&amp;" = "&amp;'[1]IGP1 Structure'!E24</f>
        <v>S3 = [Third level / tier /type]</v>
      </c>
    </row>
    <row r="13" spans="3:14">
      <c r="C13" s="198" t="s">
        <v>703</v>
      </c>
      <c r="D13" s="200" t="s">
        <v>704</v>
      </c>
      <c r="F13" s="245" t="s">
        <v>24</v>
      </c>
      <c r="G13" s="255" t="s">
        <v>24</v>
      </c>
      <c r="H13" s="4"/>
      <c r="I13" s="246" t="s">
        <v>24</v>
      </c>
      <c r="K13" s="247"/>
      <c r="M13" s="243" t="str">
        <f>'[1]IGP1 Structure'!C25</f>
        <v>S4</v>
      </c>
      <c r="N13" s="248" t="str">
        <f>'[1]IGP1 Structure'!C25&amp;" = "&amp;'[1]IGP1 Structure'!E25</f>
        <v>S4 = [Fourth level / tier / type]</v>
      </c>
    </row>
    <row r="14" spans="3:14">
      <c r="C14" s="249"/>
      <c r="D14" s="250" t="s">
        <v>705</v>
      </c>
      <c r="F14" s="251"/>
      <c r="G14" s="252"/>
      <c r="H14" s="4"/>
      <c r="I14" s="253"/>
      <c r="K14" s="254"/>
      <c r="M14" s="243" t="s">
        <v>706</v>
      </c>
      <c r="N14" s="248" t="s">
        <v>707</v>
      </c>
    </row>
    <row r="15" spans="3:14">
      <c r="C15" s="198" t="s">
        <v>708</v>
      </c>
      <c r="D15" s="200" t="s">
        <v>709</v>
      </c>
      <c r="F15" s="245" t="s">
        <v>24</v>
      </c>
      <c r="G15" s="255" t="s">
        <v>24</v>
      </c>
      <c r="H15" s="4"/>
      <c r="I15" s="246" t="s">
        <v>24</v>
      </c>
      <c r="K15" s="247"/>
      <c r="M15" s="243" t="s">
        <v>710</v>
      </c>
      <c r="N15" s="256" t="s">
        <v>711</v>
      </c>
    </row>
    <row r="16" spans="3:14">
      <c r="C16" s="249"/>
      <c r="D16" s="250" t="s">
        <v>712</v>
      </c>
      <c r="F16" s="251"/>
      <c r="G16" s="252"/>
      <c r="H16" s="4"/>
      <c r="I16" s="253"/>
      <c r="K16" s="254"/>
    </row>
    <row r="17" spans="3:11">
      <c r="C17" s="198" t="s">
        <v>713</v>
      </c>
      <c r="D17" s="200" t="s">
        <v>714</v>
      </c>
      <c r="F17" s="245" t="s">
        <v>24</v>
      </c>
      <c r="G17" s="202" t="s">
        <v>826</v>
      </c>
      <c r="H17" s="4"/>
      <c r="I17" s="246" t="s">
        <v>24</v>
      </c>
      <c r="K17" s="247"/>
    </row>
    <row r="18" spans="3:11">
      <c r="C18" s="198" t="s">
        <v>715</v>
      </c>
      <c r="D18" s="200" t="s">
        <v>716</v>
      </c>
      <c r="F18" s="245" t="s">
        <v>24</v>
      </c>
      <c r="G18" s="202" t="s">
        <v>826</v>
      </c>
      <c r="H18" s="4"/>
      <c r="I18" s="246" t="s">
        <v>24</v>
      </c>
      <c r="K18" s="247"/>
    </row>
    <row r="19" spans="3:11">
      <c r="C19" s="198" t="s">
        <v>717</v>
      </c>
      <c r="D19" s="200" t="s">
        <v>718</v>
      </c>
      <c r="F19" s="245" t="s">
        <v>24</v>
      </c>
      <c r="G19" s="255" t="s">
        <v>24</v>
      </c>
      <c r="H19" s="4"/>
      <c r="I19" s="246" t="s">
        <v>24</v>
      </c>
      <c r="K19" s="247"/>
    </row>
    <row r="20" spans="3:11">
      <c r="C20" s="198" t="s">
        <v>719</v>
      </c>
      <c r="D20" s="200" t="s">
        <v>720</v>
      </c>
      <c r="F20" s="245" t="s">
        <v>24</v>
      </c>
      <c r="G20" s="255" t="s">
        <v>24</v>
      </c>
      <c r="H20" s="4"/>
      <c r="I20" s="246" t="s">
        <v>24</v>
      </c>
      <c r="K20" s="247"/>
    </row>
    <row r="21" spans="3:11">
      <c r="C21" s="249"/>
      <c r="D21" s="250" t="s">
        <v>721</v>
      </c>
      <c r="F21" s="251"/>
      <c r="G21" s="252"/>
      <c r="H21" s="4"/>
      <c r="I21" s="253"/>
      <c r="K21" s="254"/>
    </row>
    <row r="22" spans="3:11">
      <c r="C22" s="198" t="s">
        <v>722</v>
      </c>
      <c r="D22" s="200" t="s">
        <v>723</v>
      </c>
      <c r="F22" s="245" t="s">
        <v>24</v>
      </c>
      <c r="G22" s="255" t="s">
        <v>24</v>
      </c>
      <c r="H22" s="4"/>
      <c r="I22" s="246" t="s">
        <v>24</v>
      </c>
      <c r="K22" s="247"/>
    </row>
    <row r="23" spans="3:11">
      <c r="C23" s="249"/>
      <c r="D23" s="250" t="s">
        <v>724</v>
      </c>
      <c r="F23" s="251"/>
      <c r="G23" s="252"/>
      <c r="H23" s="4"/>
      <c r="I23" s="253"/>
      <c r="K23" s="254"/>
    </row>
    <row r="24" spans="3:11">
      <c r="C24" s="198" t="s">
        <v>725</v>
      </c>
      <c r="D24" s="200" t="s">
        <v>726</v>
      </c>
      <c r="F24" s="245" t="s">
        <v>24</v>
      </c>
      <c r="G24" s="255" t="s">
        <v>24</v>
      </c>
      <c r="H24" s="4"/>
      <c r="I24" s="246" t="s">
        <v>24</v>
      </c>
      <c r="K24" s="247"/>
    </row>
    <row r="25" spans="3:11">
      <c r="C25" s="249"/>
      <c r="D25" s="250" t="s">
        <v>727</v>
      </c>
      <c r="F25" s="251"/>
      <c r="G25" s="252"/>
      <c r="H25" s="4"/>
      <c r="I25" s="253"/>
      <c r="K25" s="254"/>
    </row>
    <row r="26" spans="3:11">
      <c r="C26" s="199" t="s">
        <v>728</v>
      </c>
      <c r="D26" s="201" t="s">
        <v>729</v>
      </c>
      <c r="F26" s="257" t="s">
        <v>24</v>
      </c>
      <c r="G26" s="258" t="s">
        <v>24</v>
      </c>
      <c r="H26" s="4"/>
      <c r="I26" s="259" t="s">
        <v>24</v>
      </c>
      <c r="K26" s="260"/>
    </row>
    <row r="27" spans="3:11" s="197" customFormat="1"/>
  </sheetData>
  <mergeCells count="5">
    <mergeCell ref="C5:C6"/>
    <mergeCell ref="F5:G5"/>
    <mergeCell ref="D5:D6"/>
    <mergeCell ref="K5:K6"/>
    <mergeCell ref="I5:I6"/>
  </mergeCells>
  <dataValidations count="2">
    <dataValidation type="list" allowBlank="1" showInputMessage="1" showErrorMessage="1" sqref="I24 I15 I17:I20 I9:I10 I12:I13 I22 I26" xr:uid="{D0C5A24E-DE3E-4273-BDB5-2101E683C93F}">
      <formula1>"…,Yes,No,Partially/Mixed/Other"</formula1>
    </dataValidation>
    <dataValidation type="list" allowBlank="1" showInputMessage="1" showErrorMessage="1" sqref="F15:G15 F9:F10 F22:G22 G19:G20 F17:F20 F26:G26 F24:G24 F12:G13" xr:uid="{796077FF-0D9E-4B72-A4CA-7AAA37334F0F}">
      <formula1>$M$8:$M$15</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1:N32"/>
  <sheetViews>
    <sheetView zoomScale="75" zoomScaleNormal="75" workbookViewId="0">
      <selection activeCell="E6" sqref="E6"/>
    </sheetView>
  </sheetViews>
  <sheetFormatPr defaultColWidth="9.15625" defaultRowHeight="14.4"/>
  <cols>
    <col min="1" max="2" width="3.578125" customWidth="1"/>
    <col min="4" max="4" width="59.9453125" customWidth="1"/>
    <col min="5" max="5" width="43.41796875" customWidth="1"/>
    <col min="9" max="14" width="9.15625" hidden="1" customWidth="1"/>
  </cols>
  <sheetData>
    <row r="1" spans="3:14" s="2" customFormat="1"/>
    <row r="2" spans="3:14" s="2" customFormat="1" ht="18.3">
      <c r="C2" s="16"/>
      <c r="D2" s="16" t="s">
        <v>730</v>
      </c>
    </row>
    <row r="3" spans="3:14" s="17" customFormat="1" ht="6" customHeight="1"/>
    <row r="5" spans="3:14">
      <c r="C5" s="1" t="s">
        <v>731</v>
      </c>
      <c r="D5" s="1" t="s">
        <v>732</v>
      </c>
    </row>
    <row r="6" spans="3:14">
      <c r="C6" t="s">
        <v>733</v>
      </c>
      <c r="D6" t="s">
        <v>734</v>
      </c>
      <c r="E6" s="134" t="s">
        <v>815</v>
      </c>
    </row>
    <row r="7" spans="3:14">
      <c r="C7" t="s">
        <v>735</v>
      </c>
      <c r="D7" t="s">
        <v>736</v>
      </c>
      <c r="E7" s="134"/>
    </row>
    <row r="8" spans="3:14">
      <c r="C8" t="s">
        <v>737</v>
      </c>
      <c r="D8" t="s">
        <v>738</v>
      </c>
      <c r="E8" s="134"/>
    </row>
    <row r="9" spans="3:14">
      <c r="I9" s="2"/>
      <c r="J9" s="2"/>
      <c r="K9" s="2"/>
      <c r="L9" s="2"/>
      <c r="M9" s="2"/>
      <c r="N9" s="2"/>
    </row>
    <row r="10" spans="3:14">
      <c r="C10" s="1" t="s">
        <v>739</v>
      </c>
      <c r="D10" s="1" t="s">
        <v>740</v>
      </c>
      <c r="I10" s="2"/>
      <c r="J10" s="2"/>
      <c r="K10" s="2"/>
      <c r="L10" s="2"/>
      <c r="M10" s="2"/>
      <c r="N10" s="2"/>
    </row>
    <row r="11" spans="3:14">
      <c r="C11" s="1"/>
      <c r="I11" s="2"/>
      <c r="J11" s="2"/>
      <c r="K11" s="2"/>
      <c r="L11" s="2"/>
      <c r="M11" s="2"/>
      <c r="N11" s="2"/>
    </row>
    <row r="12" spans="3:14">
      <c r="C12" s="1" t="s">
        <v>741</v>
      </c>
      <c r="D12" s="218" t="s">
        <v>742</v>
      </c>
      <c r="E12" s="217" t="s">
        <v>816</v>
      </c>
    </row>
    <row r="13" spans="3:14" ht="149.4" customHeight="1">
      <c r="D13" s="215" t="s">
        <v>827</v>
      </c>
      <c r="E13" s="216"/>
    </row>
    <row r="14" spans="3:14">
      <c r="D14" s="42"/>
      <c r="E14" s="42"/>
    </row>
    <row r="15" spans="3:14">
      <c r="C15" s="1" t="s">
        <v>743</v>
      </c>
      <c r="D15" s="217" t="s">
        <v>744</v>
      </c>
      <c r="E15" s="217" t="s">
        <v>817</v>
      </c>
    </row>
    <row r="16" spans="3:14" ht="243.6" customHeight="1">
      <c r="D16" s="215" t="s">
        <v>828</v>
      </c>
      <c r="E16" s="216"/>
    </row>
    <row r="17" spans="3:5">
      <c r="D17" s="42"/>
      <c r="E17" s="42"/>
    </row>
    <row r="18" spans="3:5">
      <c r="C18" s="1" t="s">
        <v>745</v>
      </c>
      <c r="D18" s="217" t="s">
        <v>746</v>
      </c>
      <c r="E18" s="217" t="s">
        <v>818</v>
      </c>
    </row>
    <row r="19" spans="3:5" ht="252.3" customHeight="1">
      <c r="D19" s="215" t="s">
        <v>829</v>
      </c>
      <c r="E19" s="216"/>
    </row>
    <row r="20" spans="3:5">
      <c r="D20" s="42"/>
      <c r="E20" s="42"/>
    </row>
    <row r="21" spans="3:5">
      <c r="C21" s="1" t="s">
        <v>747</v>
      </c>
      <c r="D21" s="217" t="s">
        <v>748</v>
      </c>
      <c r="E21" s="217" t="s">
        <v>819</v>
      </c>
    </row>
    <row r="22" spans="3:5" ht="177.6" customHeight="1">
      <c r="D22" s="215" t="s">
        <v>830</v>
      </c>
      <c r="E22" s="216"/>
    </row>
    <row r="23" spans="3:5" ht="6" customHeight="1">
      <c r="D23" s="42"/>
      <c r="E23" s="42"/>
    </row>
    <row r="24" spans="3:5" ht="17.100000000000001" customHeight="1">
      <c r="C24" s="1" t="s">
        <v>749</v>
      </c>
      <c r="D24" s="217" t="s">
        <v>750</v>
      </c>
      <c r="E24" s="217" t="s">
        <v>820</v>
      </c>
    </row>
    <row r="25" spans="3:5" ht="15" customHeight="1">
      <c r="D25" s="261" t="s">
        <v>831</v>
      </c>
      <c r="E25" s="216" t="s">
        <v>821</v>
      </c>
    </row>
    <row r="26" spans="3:5" ht="15" customHeight="1">
      <c r="D26" s="261" t="s">
        <v>832</v>
      </c>
      <c r="E26" s="216" t="s">
        <v>822</v>
      </c>
    </row>
    <row r="27" spans="3:5" ht="15" customHeight="1">
      <c r="D27" s="261" t="s">
        <v>833</v>
      </c>
      <c r="E27" s="216" t="s">
        <v>823</v>
      </c>
    </row>
    <row r="28" spans="3:5" ht="15" customHeight="1">
      <c r="D28" s="261" t="s">
        <v>834</v>
      </c>
      <c r="E28" s="216" t="s">
        <v>824</v>
      </c>
    </row>
    <row r="29" spans="3:5" ht="15" customHeight="1">
      <c r="D29" s="261" t="s">
        <v>835</v>
      </c>
      <c r="E29" s="216" t="s">
        <v>825</v>
      </c>
    </row>
    <row r="30" spans="3:5" ht="15" customHeight="1">
      <c r="D30" s="215"/>
      <c r="E30" s="215"/>
    </row>
    <row r="31" spans="3:5" ht="6" customHeight="1">
      <c r="D31" s="42"/>
      <c r="E31" s="25"/>
    </row>
    <row r="32" spans="3:5" s="3" customFormat="1"/>
  </sheetData>
  <mergeCells count="15">
    <mergeCell ref="D12:E12"/>
    <mergeCell ref="D13:E13"/>
    <mergeCell ref="D16:E16"/>
    <mergeCell ref="D19:E19"/>
    <mergeCell ref="D22:E22"/>
    <mergeCell ref="D24:E24"/>
    <mergeCell ref="D21:E21"/>
    <mergeCell ref="D18:E18"/>
    <mergeCell ref="D15:E15"/>
    <mergeCell ref="D25:E25"/>
    <mergeCell ref="D26:E26"/>
    <mergeCell ref="D27:E27"/>
    <mergeCell ref="D28:E28"/>
    <mergeCell ref="D29:E29"/>
    <mergeCell ref="D30:E30"/>
  </mergeCells>
  <dataValidations count="1">
    <dataValidation type="list" allowBlank="1" showInputMessage="1" showErrorMessage="1" sqref="E14 E17 E20 E23 E31:E32" xr:uid="{00000000-0002-0000-0300-000000000000}">
      <formula1>$I14:$L14</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H78"/>
  <sheetViews>
    <sheetView workbookViewId="0"/>
  </sheetViews>
  <sheetFormatPr defaultRowHeight="14.4"/>
  <cols>
    <col min="1" max="2" width="4.05078125" style="2" customWidth="1"/>
    <col min="3" max="3" width="34.734375" customWidth="1"/>
    <col min="4" max="9" width="13.62890625" customWidth="1"/>
  </cols>
  <sheetData>
    <row r="2" spans="2:4">
      <c r="C2" s="1" t="str">
        <f>"IGP Country Notes for "&amp;'IGP1 Structure'!E7&amp;" ,"&amp;'IGP1 Structure'!E8</f>
        <v>IGP Country Notes for Canada (CAN) ,2026</v>
      </c>
    </row>
    <row r="3" spans="2:4">
      <c r="C3" t="str">
        <f>"These Country Notes for this LoGICA Intergovernmental Profile (IGP) describe the structure and nature of local governance institutions for "&amp;'IGP1 Structure'!E204&amp;" for the year "&amp;'IGP1 Structure'!E8&amp;"."</f>
        <v>These Country Notes for this LoGICA Intergovernmental Profile (IGP) describe the structure and nature of local governance institutions for Canada for the year 2026.</v>
      </c>
    </row>
    <row r="4" spans="2:4">
      <c r="C4" t="str">
        <f>IF(COUNTIF('IGP3 Functions'!$F$9:$G$26,"…")&lt;10,"The IGP also assessed the de facto functional assignments for "&amp;'IGP1 Structure'!E204&amp;".","The IGP did not assess the de facto functional assignments for "&amp;'IGP1 Structure'!E204&amp;".")</f>
        <v>The IGP did not assess the de facto functional assignments for Canada.</v>
      </c>
    </row>
    <row r="5" spans="2:4">
      <c r="C5" t="str">
        <f>"This IGP was prepared by "&amp;'IGP Info'!E6&amp;"."</f>
        <v>This IGP was prepared by Jamie Boex.</v>
      </c>
    </row>
    <row r="6" spans="2:4">
      <c r="B6" s="2" t="str">
        <f>IF('IGP1 Structure'!D9="","XX","&gt;")</f>
        <v>&gt;</v>
      </c>
      <c r="C6" s="182" t="str">
        <f>IF(B6="&gt;","The total population of "&amp;'IGP1 Structure'!E204&amp;" is "&amp;FIXED('IGP1 Structure'!E9,0,FALSE)&amp;" residents.","The total population of "&amp;'IGP1 Structure'!E204&amp;" is not reported in the profile.")</f>
        <v>The total population of Canada is 41,798,407 residents.</v>
      </c>
    </row>
    <row r="7" spans="2:4">
      <c r="B7" s="2" t="str">
        <f>IF('IGP1 Structure'!L6&amp;'IGP1 Structure'!L7&amp;'IGP1 Structure'!L8&amp;'IGP1 Structure'!L9="","XX","&gt;")</f>
        <v>&gt;</v>
      </c>
      <c r="C7" t="str">
        <f>IF(B7="&gt;",'IGP1 Structure'!L6&amp;'IGP1 Structure'!L7&amp;'IGP1 Structure'!L8&amp;'IGP1 Structure'!L9,"")</f>
        <v>Canada is a federal parliamentary democracy and constitutional monarchy.Profile year 2026; population is the Statistics Canada estimate for July 1, 2026.Population estimate: 41,798,407 (July 1, 2026).</v>
      </c>
    </row>
    <row r="9" spans="2:4">
      <c r="C9" s="1" t="s">
        <v>751</v>
      </c>
    </row>
    <row r="10" spans="2:4">
      <c r="C10" t="str">
        <f>"The main legal/policy context for decentralization, subnational governance and intergovernmental relations in "&amp;'IGP1 Structure'!E204&amp;" is provided by:"</f>
        <v>The main legal/policy context for decentralization, subnational governance and intergovernmental relations in Canada is provided by:</v>
      </c>
      <c r="D10" s="1"/>
    </row>
    <row r="11" spans="2:4">
      <c r="B11" s="2" t="str">
        <f>IF('IGP1 Structure'!D12="","XX","&gt;")</f>
        <v>&gt;</v>
      </c>
      <c r="C11" t="str">
        <f>IF(B11="&gt;",'IGP1 Structure'!D12&amp;" ("&amp;'IGP1 Structure'!F12&amp;")","")</f>
        <v>Constitution Act, 1867 (1867)</v>
      </c>
    </row>
    <row r="12" spans="2:4">
      <c r="B12" s="2" t="str">
        <f>IF('IGP1 Structure'!D13="","XX","&gt;")</f>
        <v>&gt;</v>
      </c>
      <c r="C12" t="str">
        <f>IF(B12="&gt;",'IGP1 Structure'!D13&amp;" ("&amp;'IGP1 Structure'!F13&amp;")","")</f>
        <v>Statute of Westminster, 1931 (1931)</v>
      </c>
    </row>
    <row r="13" spans="2:4">
      <c r="B13" s="2" t="str">
        <f>IF('IGP1 Structure'!D14="","XX","&gt;")</f>
        <v>&gt;</v>
      </c>
      <c r="C13" t="str">
        <f>IF(B13="&gt;",'IGP1 Structure'!D14&amp;" ("&amp;'IGP1 Structure'!F14&amp;")","")</f>
        <v>Constitution Act, 1982 / Canada Act 1982 (1982)</v>
      </c>
    </row>
    <row r="14" spans="2:4">
      <c r="B14" s="2" t="str">
        <f>IF('IGP1 Structure'!D15="","XX","&gt;")</f>
        <v>&gt;</v>
      </c>
      <c r="C14" t="str">
        <f>IF(B14="&gt;",'IGP1 Structure'!D15&amp;" ("&amp;'IGP1 Structure'!F15&amp;")","")</f>
        <v>Provincial and territorial municipal/local government legislation (Various)</v>
      </c>
    </row>
    <row r="15" spans="2:4">
      <c r="B15" s="2" t="str">
        <f>IF('IGP1 Structure'!L11&amp;'IGP1 Structure'!L12&amp;'IGP1 Structure'!L13&amp;'IGP1 Structure'!L14&amp;'IGP1 Structure'!L15="","XX","&gt;")</f>
        <v>XX</v>
      </c>
      <c r="C15" t="str">
        <f>IF(B15="&gt;",'IGP1 Structure'!L11&amp;'IGP1 Structure'!L12&amp;'IGP1 Structure'!L13&amp;'IGP1 Structure'!L14&amp;'IGP1 Structure'!L15,"")</f>
        <v/>
      </c>
    </row>
    <row r="17" spans="2:3">
      <c r="C17" t="s">
        <v>752</v>
      </c>
    </row>
    <row r="18" spans="2:3" ht="5.8" customHeight="1"/>
    <row r="19" spans="2:3">
      <c r="C19" s="1" t="s">
        <v>753</v>
      </c>
    </row>
    <row r="20" spans="2:3">
      <c r="C20" t="str">
        <f>"The Intergovernmental Profile considers "&amp;'IGP1 Structure'!Q26&amp;" different levels, tiers or types of subnational governance institutions, including:"</f>
        <v>The Intergovernmental Profile considers 3 different levels, tiers or types of subnational governance institutions, including:</v>
      </c>
    </row>
    <row r="21" spans="2:3">
      <c r="B21" s="2" t="str">
        <f>IF('IGP1 Structure'!Q22="YES","&gt;","XX")</f>
        <v>&gt;</v>
      </c>
      <c r="C21" t="str">
        <f>IF('IGP1 Structure'!Q22="YES",'IGP1 Structure'!S22&amp;", which are a "&amp;VLOOKUP('IGP1 Structure'!$R22,'IGP1 Structure'!$N$21:$P$26,3,FALSE)&amp;". "&amp;'IGP1 Structure'!L21,"")</f>
        <v>Provinces and territories, which are a main level/tier/type of regional governance institutions. Government of Canada / federal government.</v>
      </c>
    </row>
    <row r="22" spans="2:3">
      <c r="B22" s="2" t="str">
        <f>IF('IGP1 Structure'!Q23="YES","&gt;","XX")</f>
        <v>&gt;</v>
      </c>
      <c r="C22" t="str">
        <f>IF('IGP1 Structure'!Q23="YES",'IGP1 Structure'!S23&amp;", which are a "&amp;VLOOKUP('IGP1 Structure'!$R23,'IGP1 Structure'!$N$21:$P$26,3,FALSE)&amp;". "&amp;'IGP1 Structure'!L22,"")</f>
        <v>Upper-level and unitary local governments, which are a main level/tier/type of local governance institutions. 10 provinces and 3 territories. Provinces have constitutionally entrenched authority; territorial powers are devolved by federal statute, but territorial governments exercise extensive self-government.</v>
      </c>
    </row>
    <row r="23" spans="2:3">
      <c r="B23" s="2" t="str">
        <f>IF('IGP1 Structure'!Q24="YES","&gt;","XX")</f>
        <v>&gt;</v>
      </c>
      <c r="C23" t="str">
        <f>IF('IGP1 Structure'!Q24="YES",'IGP1 Structure'!S24&amp;", which are a "&amp;VLOOKUP('IGP1 Structure'!$R24,'IGP1 Structure'!$N$21:$P$26,3,FALSE)&amp;". "&amp;'IGP1 Structure'!L23,"")</f>
        <v>Lower-level local governments, which are a level/tier/type of lower-level local governance institutions. Principal higher-level or unitary general-purpose local governments. Municipal government does not cover all Canadian territory; unorganized areas and Indigenous jurisdictions are excluded. Approximate harmonized count based on current provincial/territorial structures.</v>
      </c>
    </row>
    <row r="24" spans="2:3">
      <c r="B24" s="2" t="str">
        <f>IF('IGP1 Structure'!Q25="YES","&gt;","XX")</f>
        <v>XX</v>
      </c>
      <c r="C24" t="str">
        <f>IF('IGP1 Structure'!Q25="YES",'IGP1 Structure'!S25&amp;", which are a "&amp;VLOOKUP('IGP1 Structure'!$R25,'IGP1 Structure'!$N$21:$P$26,3,FALSE)&amp;". "&amp;'IGP1 Structure'!L24,"")</f>
        <v/>
      </c>
    </row>
    <row r="25" spans="2:3">
      <c r="B25" s="2" t="str">
        <f>IF('IGP1 Structure'!L21&amp;'IGP1 Structure'!L22&amp;'IGP1 Structure'!L23&amp;'IGP1 Structure'!L24&amp;'IGP1 Structure'!L25="","XX","&gt;")</f>
        <v>&gt;</v>
      </c>
      <c r="C25" t="str">
        <f>IF(B25="&gt;",'IGP1 Structure'!L21&amp;""&amp;'IGP1 Structure'!L22&amp;""&amp;'IGP1 Structure'!L23&amp;""&amp;'IGP1 Structure'!L24&amp;""&amp;'IGP1 Structure'!L25,"")</f>
        <v>Government of Canada / federal government.10 provinces and 3 territories. Provinces have constitutionally entrenched authority; territorial powers are devolved by federal statute, but territorial governments exercise extensive self-government.Principal higher-level or unitary general-purpose local governments. Municipal government does not cover all Canadian territory; unorganized areas and Indigenous jurisdictions are excluded. Approximate harmonized count based on current provincial/territorial structures.Constituent lower-level municipalities in Ontario, Quebec and British Columbia. Approximate harmonized count: Quebec 1,109; Ontario 241; British Columbia 161.</v>
      </c>
    </row>
    <row r="27" spans="2:3">
      <c r="C27" s="1" t="s">
        <v>754</v>
      </c>
    </row>
    <row r="28" spans="2:3">
      <c r="C28" t="s">
        <v>755</v>
      </c>
    </row>
    <row r="29" spans="2:3">
      <c r="B29" s="2" t="str">
        <f>B21</f>
        <v>&gt;</v>
      </c>
      <c r="C29" t="str">
        <f>IF(B29="&gt;","Based on the LoGICA typology, "&amp;'IGP1 Structure'!$E$22&amp;" are classified as "&amp;'IGP2 Governance'!$E$73,"")</f>
        <v>Based on the LoGICA typology, Provinces and territories are classified as devolved subnational governance institutions with extensive powers and function.</v>
      </c>
    </row>
    <row r="30" spans="2:3">
      <c r="B30" s="2" t="str">
        <f>B22</f>
        <v>&gt;</v>
      </c>
      <c r="C30" t="str">
        <f>IF(B30="&gt;","Based on the LoGICA typology, "&amp;'IGP1 Structure'!$E$23&amp;" are classified as "&amp;'IGP2 Governance'!$F$73,"")</f>
        <v>Based on the LoGICA typology, Upper-level and unitary local governments are classified as devolved subnational governance institutions with extensive powers and function.</v>
      </c>
    </row>
    <row r="31" spans="2:3">
      <c r="B31" s="2" t="str">
        <f>B23</f>
        <v>&gt;</v>
      </c>
      <c r="C31" t="str">
        <f>IF(B31="&gt;","Based on the LoGICA typology, "&amp;'IGP1 Structure'!$E$24&amp;" are classified as "&amp;'IGP2 Governance'!$G$73,"")</f>
        <v>Based on the LoGICA typology, Lower-level local governments are classified as devolved subnational governance institutions with extensive powers and function.</v>
      </c>
    </row>
    <row r="32" spans="2:3">
      <c r="B32" s="2" t="str">
        <f>B24</f>
        <v>XX</v>
      </c>
      <c r="C32" t="str">
        <f>IF(B32="&gt;","Based on the LoGICA typology, "&amp;'IGP1 Structure'!$E$25&amp;" are classified as "&amp;'IGP2 Governance'!$H$73,"")</f>
        <v/>
      </c>
    </row>
    <row r="34" spans="2:8">
      <c r="B34" s="2" t="str">
        <f>IF('IGP1 Structure'!$Q$22="YES","&gt;","XX")</f>
        <v>&gt;</v>
      </c>
      <c r="C34" s="1" t="str">
        <f>"Nature of Subnational Governance Institutions: "&amp;'IGP2 Governance'!E5</f>
        <v>Nature of Subnational Governance Institutions: Provinces and territories</v>
      </c>
    </row>
    <row r="35" spans="2:8">
      <c r="B35" s="2" t="str">
        <f>IF('IGP1 Structure'!$Q$22="YES","&gt;","XX")</f>
        <v>&gt;</v>
      </c>
      <c r="C35" t="str">
        <f>IF($B35="&gt;",'IGP2 Governance'!$J$66&amp;'IGP2 Governance'!$J$71,"")</f>
        <v>Provinces and territories meet all the institutional/functional conditions of devolved subnational governments with extensive powers/functions.</v>
      </c>
    </row>
    <row r="36" spans="2:8">
      <c r="B36" s="2" t="str">
        <f>IF('IGP1 Structure'!$Q$22="YES","&gt;","XX")</f>
        <v>&gt;</v>
      </c>
      <c r="C36" t="str">
        <f>IF($B36="&gt;",'IGP2 Governance'!$J$67&amp;'IGP2 Governance'!$J$72,"")</f>
        <v>Provinces and territories meet all the political conditions of devolved subnational governments with extensive powers/functions.</v>
      </c>
    </row>
    <row r="37" spans="2:8">
      <c r="B37" s="2" t="str">
        <f>IF('IGP1 Structure'!$Q$22="YES","&gt;","XX")</f>
        <v>&gt;</v>
      </c>
      <c r="C37" t="str">
        <f>IF($B37="&gt;",'IGP2 Governance'!$J$68&amp;'IGP2 Governance'!$J$73,"")</f>
        <v>Provinces and territories meet all the administrative conditions of devolved subnational governments with extensive powers/functions.</v>
      </c>
    </row>
    <row r="38" spans="2:8">
      <c r="B38" s="2" t="str">
        <f>IF('IGP1 Structure'!$Q$22="YES","&gt;","XX")</f>
        <v>&gt;</v>
      </c>
      <c r="C38" t="str">
        <f>IF($B38="&gt;",'IGP2 Governance'!$J$69&amp;'IGP2 Governance'!$J$74,"")</f>
        <v>Provinces and territories meet all the fiscal/budgetary conditions of devolved subnational governments with extensive powers/functions.</v>
      </c>
    </row>
    <row r="39" spans="2:8">
      <c r="B39" s="2" t="str">
        <f>IF('IGP1 Structure'!$Q$22="YES","&gt;","XX")</f>
        <v>&gt;</v>
      </c>
      <c r="C39" t="str">
        <f>IF(B39="&gt;",$C$29,"")</f>
        <v>Based on the LoGICA typology, Provinces and territories are classified as devolved subnational governance institutions with extensive powers and function.</v>
      </c>
    </row>
    <row r="41" spans="2:8">
      <c r="B41" s="2" t="str">
        <f>IF('IGP1 Structure'!$Q$23="YES","&gt;","XX")</f>
        <v>&gt;</v>
      </c>
      <c r="C41" s="1" t="str">
        <f>"Nature of Subnational Governance Institutions: "&amp;'IGP2 Governance'!F5</f>
        <v>Nature of Subnational Governance Institutions: Upper-level and unitary local governments</v>
      </c>
    </row>
    <row r="42" spans="2:8">
      <c r="B42" s="2" t="str">
        <f>IF('IGP1 Structure'!$Q$23="YES","&gt;","XX")</f>
        <v>&gt;</v>
      </c>
      <c r="C42" t="str">
        <f>IF($B42="&gt;",'IGP2 Governance'!$K$66&amp;'IGP2 Governance'!$K$71,"")</f>
        <v>Upper-level and unitary local governments meet all the institutional/functional conditions of devolved subnational governments with extensive powers/functions.Provinces and territories operate as autonomous subnational governments with elected legislatures, responsible executives, their own administrations, budgets, assets and extensive legislative/fiscal authority. Territorial authority has a statutory rather than constitutionally entrenched basis.</v>
      </c>
    </row>
    <row r="43" spans="2:8">
      <c r="B43" s="2" t="str">
        <f>IF('IGP1 Structure'!$Q$23="YES","&gt;","XX")</f>
        <v>&gt;</v>
      </c>
      <c r="C43" t="str">
        <f>IF($B43="&gt;",'IGP2 Governance'!$K$67&amp;'IGP2 Governance'!$K$72,"")</f>
        <v>Upper-level and unitary local governments meet all the political conditions of devolved subnational governments with extensive powers/functions.</v>
      </c>
    </row>
    <row r="44" spans="2:8">
      <c r="B44" s="2" t="str">
        <f>IF('IGP1 Structure'!$Q$23="YES","&gt;","XX")</f>
        <v>&gt;</v>
      </c>
      <c r="C44" t="str">
        <f>IF($B44="&gt;",'IGP2 Governance'!$K$68&amp;'IGP2 Governance'!$K$73,"")</f>
        <v>Upper-level and unitary local governments meet all the administrative conditions of devolved subnational governments with extensive powers/functions.</v>
      </c>
    </row>
    <row r="45" spans="2:8">
      <c r="B45" s="2" t="str">
        <f>IF('IGP1 Structure'!$Q$23="YES","&gt;","XX")</f>
        <v>&gt;</v>
      </c>
      <c r="C45" t="str">
        <f>IF($B45="&gt;",'IGP2 Governance'!$K$69&amp;'IGP2 Governance'!$K$74,"")</f>
        <v>Upper-level and unitary local governments meet all the fiscal/budgetary conditions of devolved subnational governments with extensive powers/functions.</v>
      </c>
    </row>
    <row r="46" spans="2:8">
      <c r="B46" s="2" t="str">
        <f>IF('IGP1 Structure'!$Q$23="YES","&gt;","XX")</f>
        <v>&gt;</v>
      </c>
      <c r="C46" t="str">
        <f>IF(B46="&gt;",$C$30,"")</f>
        <v>Based on the LoGICA typology, Upper-level and unitary local governments are classified as devolved subnational governance institutions with extensive powers and function.</v>
      </c>
    </row>
    <row r="47" spans="2:8">
      <c r="D47" s="86"/>
      <c r="E47" s="86"/>
      <c r="F47" s="86"/>
      <c r="G47" s="86"/>
      <c r="H47" s="86"/>
    </row>
    <row r="48" spans="2:8">
      <c r="B48" s="2" t="str">
        <f>IF('IGP1 Structure'!$Q$24="YES","&gt;","XX")</f>
        <v>&gt;</v>
      </c>
      <c r="C48" s="1" t="str">
        <f>"Nature of Subnational Governance Institutions: "&amp;'IGP2 Governance'!G5</f>
        <v>Nature of Subnational Governance Institutions: Lower-level local governments</v>
      </c>
      <c r="D48" s="86"/>
      <c r="E48" s="86"/>
      <c r="F48" s="86"/>
      <c r="G48" s="86"/>
      <c r="H48" s="86"/>
    </row>
    <row r="49" spans="2:8">
      <c r="B49" s="2" t="str">
        <f>IF('IGP1 Structure'!$Q$24="YES","&gt;","XX")</f>
        <v>&gt;</v>
      </c>
      <c r="C49" t="str">
        <f>IF($B49="&gt;",'IGP2 Governance'!$L$66&amp;'IGP2 Governance'!$L$71,"")</f>
        <v>Lower-level local governments meet all the institutional/functional conditions of devolved subnational governments with extensive powers/functions.General-purpose local governments are incorporated bodies with elected councils, their own administrations and budgets, and meaningful authority over assigned local functions, although their powers derive from provincial/territorial legislation.</v>
      </c>
      <c r="D49" s="86"/>
      <c r="E49" s="86"/>
      <c r="F49" s="86"/>
      <c r="G49" s="86"/>
      <c r="H49" s="86"/>
    </row>
    <row r="50" spans="2:8">
      <c r="B50" s="2" t="str">
        <f>IF('IGP1 Structure'!$Q$24="YES","&gt;","XX")</f>
        <v>&gt;</v>
      </c>
      <c r="C50" t="str">
        <f>IF($B50="&gt;",'IGP2 Governance'!$L$67&amp;'IGP2 Governance'!$L$72,"")</f>
        <v>Lower-level local governments meet all the political conditions of devolved subnational governments with extensive powers/functions.</v>
      </c>
      <c r="D50" s="86"/>
      <c r="E50" s="86"/>
      <c r="F50" s="86"/>
      <c r="G50" s="86"/>
      <c r="H50" s="86"/>
    </row>
    <row r="51" spans="2:8">
      <c r="B51" s="2" t="str">
        <f>IF('IGP1 Structure'!$Q$24="YES","&gt;","XX")</f>
        <v>&gt;</v>
      </c>
      <c r="C51" t="str">
        <f>IF($B51="&gt;",'IGP2 Governance'!$L$68&amp;'IGP2 Governance'!$L$73,"")</f>
        <v>Lower-level local governments meet all the administrative conditions of devolved subnational governments with extensive powers/functions.</v>
      </c>
      <c r="D51" s="86"/>
      <c r="E51" s="86"/>
      <c r="F51" s="86"/>
      <c r="G51" s="86"/>
      <c r="H51" s="86"/>
    </row>
    <row r="52" spans="2:8">
      <c r="B52" s="2" t="str">
        <f>IF('IGP1 Structure'!$Q$24="YES","&gt;","XX")</f>
        <v>&gt;</v>
      </c>
      <c r="C52" t="str">
        <f>IF($B52="&gt;",'IGP2 Governance'!$L$69&amp;'IGP2 Governance'!$L$74,"")</f>
        <v>Lower-level local governments meet all the fiscal/budgetary conditions of devolved subnational governments with extensive powers/functions.</v>
      </c>
      <c r="D52" s="86"/>
      <c r="E52" s="86"/>
      <c r="F52" s="86"/>
      <c r="G52" s="86"/>
      <c r="H52" s="86"/>
    </row>
    <row r="53" spans="2:8">
      <c r="B53" s="2" t="str">
        <f>IF('IGP1 Structure'!$Q$24="YES","&gt;","XX")</f>
        <v>&gt;</v>
      </c>
      <c r="C53" t="str">
        <f>IF(B53="&gt;",$C$31,"")</f>
        <v>Based on the LoGICA typology, Lower-level local governments are classified as devolved subnational governance institutions with extensive powers and function.</v>
      </c>
    </row>
    <row r="55" spans="2:8">
      <c r="B55" s="2" t="str">
        <f>IF('IGP1 Structure'!$Q$25="YES","&gt;","XX")</f>
        <v>XX</v>
      </c>
      <c r="C55" s="1" t="str">
        <f>"Nature of Subnational Governance Institutions: "&amp;'IGP2 Governance'!H5</f>
        <v>Nature of Subnational Governance Institutions: 0</v>
      </c>
    </row>
    <row r="56" spans="2:8">
      <c r="B56" s="2" t="str">
        <f>IF('IGP1 Structure'!$Q$25="YES","&gt;","XX")</f>
        <v>XX</v>
      </c>
      <c r="C56" t="str">
        <f>IF($B56="&gt;",'IGP2 Governance'!$M$66&amp;'IGP2 Governance'!$M$71,"")</f>
        <v/>
      </c>
    </row>
    <row r="57" spans="2:8">
      <c r="B57" s="2" t="str">
        <f>IF('IGP1 Structure'!$Q$25="YES","&gt;","XX")</f>
        <v>XX</v>
      </c>
      <c r="C57" t="str">
        <f>IF($B57="&gt;",'IGP2 Governance'!$M$67&amp;'IGP2 Governance'!$M$72,"")</f>
        <v/>
      </c>
    </row>
    <row r="58" spans="2:8">
      <c r="B58" s="2" t="str">
        <f>IF('IGP1 Structure'!$Q$25="YES","&gt;","XX")</f>
        <v>XX</v>
      </c>
      <c r="C58" t="str">
        <f>IF($B58="&gt;",'IGP2 Governance'!$M$68&amp;'IGP2 Governance'!$M$73,"")</f>
        <v/>
      </c>
    </row>
    <row r="59" spans="2:8">
      <c r="B59" s="2" t="str">
        <f>IF('IGP1 Structure'!$Q$25="YES","&gt;","XX")</f>
        <v>XX</v>
      </c>
      <c r="C59" t="str">
        <f>IF($B59="&gt;",'IGP2 Governance'!$M$69&amp;'IGP2 Governance'!$M$74,"")</f>
        <v/>
      </c>
    </row>
    <row r="60" spans="2:8">
      <c r="B60" s="2" t="str">
        <f>IF('IGP1 Structure'!$Q$25="YES","&gt;","XX")</f>
        <v>XX</v>
      </c>
      <c r="C60" t="str">
        <f>IF(B60="&gt;",$C$32,"")</f>
        <v/>
      </c>
    </row>
    <row r="62" spans="2:8">
      <c r="C62" s="1" t="s">
        <v>756</v>
      </c>
    </row>
    <row r="63" spans="2:8">
      <c r="C63" t="str">
        <f>C4</f>
        <v>The IGP did not assess the de facto functional assignments for Canada.</v>
      </c>
    </row>
    <row r="64" spans="2:8">
      <c r="B64" s="2" t="str">
        <f>IF(COUNTIF('IGP3 Functions'!$F$9:$G$26,"…")&lt;10,"&gt;","XX")</f>
        <v>XX</v>
      </c>
      <c r="C64" t="str">
        <f>IF(B64="XX","",IF(COUNTIF('IGP3 Functions'!$F$9:$G$26,"…")=0,"A complete IGP functional assessment was performed based on 12 localized functions, resulting in the assignment of 20 points to different governance levels or institutions.","An incomplete IGP functional assessment was performed. A complete assessment would be based on 12 localized functions, resulting in the assignment of 20 points to different governance levels or institutions."))</f>
        <v/>
      </c>
    </row>
    <row r="65" spans="1:3">
      <c r="B65" s="2" t="str">
        <f>IF(COUNTIF('IGP3 Functions'!$F$9:$G$26,"…")&lt;10,IF(COUNTIF('IGP3 Functions'!$F$9:$G$26,"…")&gt;0,"&gt;","XX"),"XX")</f>
        <v>XX</v>
      </c>
      <c r="C65" t="str">
        <f>IF(B65="XX","",IF(COUNTIF('IGP3 Functions'!$F$9:$G$26,"…")&gt;0,"The current IGP functional assessment assigned "&amp;(20-COUNTIF('IGP3 Functions'!$F$9:$G$26,"…"))&amp;" points to different governance levels or institutions (out a maximum of 20 points for a complete functional assessment)."))</f>
        <v/>
      </c>
    </row>
    <row r="66" spans="1:3">
      <c r="B66" s="2" t="str">
        <f>B64</f>
        <v>XX</v>
      </c>
      <c r="C66" t="str">
        <f>IF(B66="&gt;","The functional scores were assigned as follows: "&amp;'IGP Extract'!E30&amp;" ("&amp;'IGP Extract'!R30&amp;" points); "&amp;'IGP Extract'!E31&amp;" ("&amp;'IGP Extract'!R31&amp;" points); "&amp;'IGP Extract'!E32&amp;" ("&amp;'IGP Extract'!R32&amp;" points); "&amp;'IGP Extract'!E33&amp;" ("&amp;'IGP Extract'!R33&amp;" points); "&amp;'IGP Extract'!E34&amp;" ("&amp;'IGP Extract'!R34&amp;" points), out of a total of "&amp;'IGP Extract'!R40&amp;" assigned points.","")</f>
        <v/>
      </c>
    </row>
    <row r="67" spans="1:3">
      <c r="B67" s="2" t="str">
        <f>B64</f>
        <v>XX</v>
      </c>
      <c r="C67" t="str">
        <f>IF(B67="XX","",'IGP3 Functions'!K9&amp;'IGP3 Functions'!K10&amp;'IGP3 Functions'!K12&amp;'IGP3 Functions'!K13&amp;'IGP3 Functions'!K15&amp;'IGP3 Functions'!K17&amp;'IGP3 Functions'!K18&amp;'IGP3 Functions'!K19&amp;'IGP3 Functions'!K20&amp;'IGP3 Functions'!K22&amp;'IGP3 Functions'!K24&amp;'IGP3 Functions'!K26)</f>
        <v/>
      </c>
    </row>
    <row r="69" spans="1:3">
      <c r="B69" s="2" t="str">
        <f>B67</f>
        <v>XX</v>
      </c>
      <c r="C69" t="s">
        <v>757</v>
      </c>
    </row>
    <row r="71" spans="1:3">
      <c r="C71" s="1" t="s">
        <v>758</v>
      </c>
    </row>
    <row r="72" spans="1:3">
      <c r="B72" s="2" t="str">
        <f>IF('IGP Info'!D25="","XX","&gt;")</f>
        <v>&gt;</v>
      </c>
      <c r="C72" t="str">
        <f>IF(B72="&gt;",'IGP Info'!D25,"")</f>
        <v>Government of Canada, Department of Justice. Constitution Acts, 1867 to 1982.</v>
      </c>
    </row>
    <row r="73" spans="1:3">
      <c r="B73" s="2" t="str">
        <f>IF('IGP Info'!D26="","XX","&gt;")</f>
        <v>&gt;</v>
      </c>
      <c r="C73" t="str">
        <f>IF(B73="&gt;",'IGP Info'!D26,"")</f>
        <v xml:space="preserve">Forum of Federations. 2002. Federalism and Decentralization in Canada.
</v>
      </c>
    </row>
    <row r="74" spans="1:3">
      <c r="B74" s="2" t="str">
        <f>IF('IGP Info'!D27="","XX","&gt;")</f>
        <v>&gt;</v>
      </c>
      <c r="C74" t="str">
        <f>IF(B74="&gt;",'IGP Info'!D27,"")</f>
        <v xml:space="preserve">Commonwealth Local Government Forum (CLGF). The Local Government System in Canada.
</v>
      </c>
    </row>
    <row r="75" spans="1:3">
      <c r="B75" s="2" t="str">
        <f>IF('IGP Info'!D28="","XX","&gt;")</f>
        <v>&gt;</v>
      </c>
      <c r="C75" t="str">
        <f>IF(B75="&gt;",'IGP Info'!D28,"")</f>
        <v xml:space="preserve">OECD/UCLG. World Observatory on Subnational Government Finance and Investment (SNG-WOFI): Canada Country Profile.
</v>
      </c>
    </row>
    <row r="76" spans="1:3">
      <c r="B76" s="2" t="str">
        <f>IF('IGP Info'!D29="","XX","&gt;")</f>
        <v>&gt;</v>
      </c>
      <c r="C76" t="str">
        <f>IF(B76="&gt;",'IGP Info'!D29,"")</f>
        <v xml:space="preserve">UN Women. Women in Local Government – Canada country profile.
</v>
      </c>
    </row>
    <row r="77" spans="1:3">
      <c r="B77" s="2" t="str">
        <f>IF('IGP Info'!D30="","XX","&gt;")</f>
        <v>XX</v>
      </c>
      <c r="C77" t="str">
        <f>IF(B77="&gt;",'IGP Info'!D30,"")</f>
        <v/>
      </c>
    </row>
    <row r="78" spans="1:3" s="3" customFormat="1">
      <c r="A78" s="18"/>
      <c r="B78" s="1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183"/>
  <sheetViews>
    <sheetView workbookViewId="0"/>
  </sheetViews>
  <sheetFormatPr defaultRowHeight="11.7"/>
  <cols>
    <col min="1" max="2" width="1.3125" style="46" customWidth="1"/>
    <col min="3" max="3" width="5.3125" style="60" customWidth="1"/>
    <col min="4" max="4" width="15.734375" style="46" customWidth="1"/>
    <col min="5" max="5" width="29.20703125" style="55" customWidth="1"/>
    <col min="6" max="6" width="10.3125" style="69" customWidth="1"/>
    <col min="7" max="7" width="10.3125" style="62" customWidth="1"/>
    <col min="8" max="8" width="10.3125" style="46" customWidth="1"/>
    <col min="9" max="12" width="10.3125" style="60" customWidth="1"/>
    <col min="13" max="13" width="10.3125" style="46" customWidth="1"/>
    <col min="14" max="17" width="10.3125" style="55" customWidth="1"/>
    <col min="18" max="19" width="8.83984375" style="46"/>
    <col min="20" max="21" width="8.83984375" style="46" hidden="1" customWidth="1"/>
    <col min="22" max="16384" width="8.83984375" style="46"/>
  </cols>
  <sheetData>
    <row r="1" spans="1:20">
      <c r="A1" s="45"/>
      <c r="B1" s="45"/>
      <c r="C1" s="58"/>
      <c r="D1" s="45"/>
      <c r="E1" s="52"/>
      <c r="F1" s="63"/>
      <c r="G1" s="64"/>
      <c r="H1" s="45"/>
      <c r="I1" s="58"/>
      <c r="J1" s="58"/>
      <c r="K1" s="58"/>
      <c r="L1" s="58"/>
      <c r="M1" s="45"/>
      <c r="N1" s="52"/>
      <c r="O1" s="52"/>
      <c r="P1" s="52"/>
      <c r="Q1" s="52"/>
    </row>
    <row r="2" spans="1:20">
      <c r="A2" s="45"/>
      <c r="B2" s="45"/>
      <c r="C2" s="221" t="str">
        <f>"Table. Structure and nature of subnational governance institutions: "&amp;'IGP1 Structure'!E7</f>
        <v>Table. Structure and nature of subnational governance institutions: Canada (CAN)</v>
      </c>
      <c r="D2" s="221"/>
      <c r="E2" s="221"/>
      <c r="F2" s="221"/>
      <c r="G2" s="221"/>
      <c r="H2" s="221"/>
      <c r="I2" s="221"/>
      <c r="J2" s="221"/>
      <c r="K2" s="221"/>
      <c r="L2" s="221"/>
      <c r="M2" s="221"/>
      <c r="N2" s="221"/>
      <c r="O2" s="221"/>
      <c r="P2" s="221"/>
      <c r="Q2" s="221"/>
    </row>
    <row r="3" spans="1:20" ht="2.2000000000000002" customHeight="1">
      <c r="A3" s="45"/>
      <c r="B3" s="45"/>
      <c r="C3" s="59"/>
      <c r="D3" s="47"/>
      <c r="E3" s="53"/>
      <c r="F3" s="65"/>
      <c r="G3" s="66"/>
      <c r="H3" s="47"/>
      <c r="I3" s="59"/>
      <c r="J3" s="59"/>
      <c r="K3" s="59"/>
      <c r="L3" s="59"/>
      <c r="M3" s="47"/>
      <c r="N3" s="53"/>
      <c r="O3" s="53"/>
      <c r="P3" s="53"/>
      <c r="Q3" s="53"/>
    </row>
    <row r="4" spans="1:20">
      <c r="A4" s="45"/>
      <c r="B4" s="45"/>
      <c r="C4" s="58"/>
      <c r="D4" s="48"/>
      <c r="E4" s="219" t="s">
        <v>759</v>
      </c>
      <c r="F4" s="219"/>
      <c r="G4" s="219"/>
      <c r="H4" s="45"/>
      <c r="I4" s="219" t="s">
        <v>760</v>
      </c>
      <c r="J4" s="219"/>
      <c r="K4" s="219"/>
      <c r="L4" s="219"/>
      <c r="M4" s="45"/>
      <c r="N4" s="52"/>
      <c r="O4" s="45"/>
      <c r="P4" s="45"/>
      <c r="Q4" s="45"/>
    </row>
    <row r="5" spans="1:20">
      <c r="A5" s="45"/>
      <c r="B5" s="45"/>
      <c r="C5" s="57" t="s">
        <v>761</v>
      </c>
      <c r="D5" s="49" t="s">
        <v>762</v>
      </c>
      <c r="E5" s="54" t="s">
        <v>763</v>
      </c>
      <c r="F5" s="67" t="s">
        <v>764</v>
      </c>
      <c r="G5" s="67" t="s">
        <v>765</v>
      </c>
      <c r="H5" s="49"/>
      <c r="I5" s="57" t="s">
        <v>766</v>
      </c>
      <c r="J5" s="57" t="s">
        <v>767</v>
      </c>
      <c r="K5" s="57" t="s">
        <v>768</v>
      </c>
      <c r="L5" s="57" t="s">
        <v>769</v>
      </c>
      <c r="M5" s="49"/>
      <c r="N5" s="54" t="s">
        <v>770</v>
      </c>
      <c r="O5" s="49"/>
      <c r="P5" s="49"/>
      <c r="Q5" s="49"/>
    </row>
    <row r="6" spans="1:20">
      <c r="A6" s="45"/>
      <c r="B6" s="45"/>
      <c r="C6" s="58"/>
      <c r="D6" s="45"/>
      <c r="E6" s="52"/>
      <c r="F6" s="115"/>
      <c r="G6" s="115"/>
      <c r="H6" s="45"/>
      <c r="I6" s="58"/>
      <c r="J6" s="58"/>
      <c r="K6" s="58"/>
      <c r="L6" s="58"/>
      <c r="M6" s="45"/>
      <c r="N6" s="52"/>
      <c r="O6" s="52"/>
      <c r="P6" s="52"/>
      <c r="Q6" s="52"/>
      <c r="T6" s="117"/>
    </row>
    <row r="7" spans="1:20">
      <c r="D7" s="50" t="s">
        <v>771</v>
      </c>
      <c r="F7" s="116"/>
      <c r="G7" s="116"/>
      <c r="T7" s="118"/>
    </row>
    <row r="8" spans="1:20">
      <c r="C8" s="60" t="str">
        <f>_xlfn.IFNA(VLOOKUP('IGP1 Structure'!$E$7,'IGP1 Structure'!$D$30:$F$203,3,FALSE),"-")</f>
        <v>CAN</v>
      </c>
      <c r="D8" s="55" t="str">
        <f>_xlfn.IFNA(VLOOKUP('IGP1 Structure'!$E$7,'IGP1 Structure'!$D$30:$F$203,2,FALSE),"-")</f>
        <v>Canada</v>
      </c>
      <c r="E8" s="55" t="str">
        <f>_xlfn.IFNA(VLOOKUP($T8,'IGP1 Structure'!$R$22:$U$25,2,FALSE),"")</f>
        <v>Provinces and territories</v>
      </c>
      <c r="F8" s="116">
        <f>_xlfn.IFNA(VLOOKUP($T8,'IGP1 Structure'!$R$22:$U$25,3,FALSE),"")</f>
        <v>13</v>
      </c>
      <c r="G8" s="116">
        <f>_xlfn.IFNA(VLOOKUP($T8,'IGP1 Structure'!$R$22:$U$25,4,FALSE),"")</f>
        <v>3215262.076923077</v>
      </c>
      <c r="I8" s="60">
        <f>IFERROR(HLOOKUP($E8,'IGP2 Governance'!$E$53:$H$70,14,FALSE),"")</f>
        <v>3</v>
      </c>
      <c r="J8" s="60">
        <f>IFERROR(HLOOKUP($E8,'IGP2 Governance'!$E$53:$H$70,15,FALSE),"")</f>
        <v>3</v>
      </c>
      <c r="K8" s="60">
        <f>IFERROR(HLOOKUP($E8,'IGP2 Governance'!$E$53:$H$70,16,FALSE),"")</f>
        <v>3</v>
      </c>
      <c r="L8" s="60">
        <f>IFERROR(HLOOKUP($E8,'IGP2 Governance'!$E$53:$H$70,17,FALSE),"")</f>
        <v>3</v>
      </c>
      <c r="N8" s="55" t="str">
        <f>IFERROR(HLOOKUP($E8,'IGP2 Governance'!$E$53:$H$71,19,FALSE),"")</f>
        <v>Devolution (extensive)</v>
      </c>
      <c r="T8" s="119" t="s">
        <v>27</v>
      </c>
    </row>
    <row r="9" spans="1:20">
      <c r="F9" s="116"/>
      <c r="G9" s="116"/>
      <c r="T9" s="119"/>
    </row>
    <row r="10" spans="1:20">
      <c r="D10" s="50" t="s">
        <v>772</v>
      </c>
      <c r="F10" s="116"/>
      <c r="G10" s="116"/>
      <c r="T10" s="119"/>
    </row>
    <row r="11" spans="1:20">
      <c r="C11" s="60" t="str">
        <f>C8</f>
        <v>CAN</v>
      </c>
      <c r="D11" s="46" t="str">
        <f>D8</f>
        <v>Canada</v>
      </c>
      <c r="E11" s="55" t="str">
        <f>_xlfn.IFNA(VLOOKUP($T11,'IGP1 Structure'!$R$22:$U$25,2,FALSE),"")</f>
        <v>Upper-level and unitary local governments</v>
      </c>
      <c r="F11" s="116">
        <f>_xlfn.IFNA(VLOOKUP($T11,'IGP1 Structure'!$R$22:$U$25,3,FALSE),"")</f>
        <v>2075</v>
      </c>
      <c r="G11" s="116">
        <f>_xlfn.IFNA(VLOOKUP($T11,'IGP1 Structure'!$R$22:$U$25,4,FALSE),"")</f>
        <v>20143.810602409638</v>
      </c>
      <c r="I11" s="60">
        <f>IFERROR(HLOOKUP($E11,'IGP2 Governance'!$E$53:$H$70,14,FALSE),"")</f>
        <v>3</v>
      </c>
      <c r="J11" s="60">
        <f>IFERROR(HLOOKUP($E11,'IGP2 Governance'!$E$53:$H$70,15,FALSE),"")</f>
        <v>3</v>
      </c>
      <c r="K11" s="60">
        <f>IFERROR(HLOOKUP($E11,'IGP2 Governance'!$E$53:$H$70,16,FALSE),"")</f>
        <v>3</v>
      </c>
      <c r="L11" s="60">
        <f>IFERROR(HLOOKUP($E11,'IGP2 Governance'!$E$53:$H$70,17,FALSE),"")</f>
        <v>3</v>
      </c>
      <c r="N11" s="55" t="str">
        <f>IFERROR(HLOOKUP($E11,'IGP2 Governance'!$E$53:$H$71,19,FALSE),"")</f>
        <v>Devolution (extensive)</v>
      </c>
      <c r="T11" s="119" t="s">
        <v>32</v>
      </c>
    </row>
    <row r="12" spans="1:20">
      <c r="F12" s="116"/>
      <c r="G12" s="116"/>
      <c r="T12" s="119"/>
    </row>
    <row r="13" spans="1:20">
      <c r="D13" s="50" t="s">
        <v>773</v>
      </c>
      <c r="F13" s="116"/>
      <c r="G13" s="116"/>
      <c r="T13" s="119"/>
    </row>
    <row r="14" spans="1:20">
      <c r="C14" s="60" t="str">
        <f>C11</f>
        <v>CAN</v>
      </c>
      <c r="D14" s="46" t="str">
        <f>D11</f>
        <v>Canada</v>
      </c>
      <c r="E14" s="55" t="str">
        <f>_xlfn.IFNA(VLOOKUP($T14,'IGP1 Structure'!$R$22:$U$25,2,FALSE),"")</f>
        <v>Lower-level local governments</v>
      </c>
      <c r="F14" s="116">
        <f>_xlfn.IFNA(VLOOKUP($T14,'IGP1 Structure'!$R$22:$U$25,3,FALSE),"")</f>
        <v>1511</v>
      </c>
      <c r="G14" s="116">
        <f>_xlfn.IFNA(VLOOKUP($T14,'IGP1 Structure'!$R$22:$U$25,4,FALSE),"")</f>
        <v>27662.744540039708</v>
      </c>
      <c r="I14" s="60">
        <f>IFERROR(HLOOKUP($E14,'IGP2 Governance'!$E$53:$H$70,14,FALSE),"")</f>
        <v>3</v>
      </c>
      <c r="J14" s="60">
        <f>IFERROR(HLOOKUP($E14,'IGP2 Governance'!$E$53:$H$70,15,FALSE),"")</f>
        <v>3</v>
      </c>
      <c r="K14" s="60">
        <f>IFERROR(HLOOKUP($E14,'IGP2 Governance'!$E$53:$H$70,16,FALSE),"")</f>
        <v>3</v>
      </c>
      <c r="L14" s="60">
        <f>IFERROR(HLOOKUP($E14,'IGP2 Governance'!$E$53:$H$70,17,FALSE),"")</f>
        <v>3</v>
      </c>
      <c r="N14" s="55" t="str">
        <f>IFERROR(HLOOKUP($E14,'IGP2 Governance'!$E$53:$H$71,19,FALSE),"")</f>
        <v>Devolution (extensive)</v>
      </c>
      <c r="T14" s="119" t="s">
        <v>37</v>
      </c>
    </row>
    <row r="15" spans="1:20">
      <c r="F15" s="116"/>
      <c r="G15" s="116"/>
      <c r="N15" s="46"/>
      <c r="O15" s="46"/>
      <c r="P15" s="46"/>
      <c r="Q15" s="46"/>
      <c r="T15" s="119"/>
    </row>
    <row r="16" spans="1:20">
      <c r="D16" s="50" t="s">
        <v>774</v>
      </c>
      <c r="F16" s="116"/>
      <c r="G16" s="116"/>
      <c r="N16" s="46"/>
      <c r="O16" s="46"/>
      <c r="P16" s="46"/>
      <c r="Q16" s="46"/>
      <c r="T16" s="119"/>
    </row>
    <row r="17" spans="3:21">
      <c r="C17" s="60" t="str">
        <f>C14</f>
        <v>CAN</v>
      </c>
      <c r="D17" s="46" t="str">
        <f>D14</f>
        <v>Canada</v>
      </c>
      <c r="E17" s="55" t="str">
        <f>_xlfn.IFNA(VLOOKUP($T17,'IGP1 Structure'!$R$22:$U$25,2,FALSE),"")</f>
        <v/>
      </c>
      <c r="F17" s="116" t="str">
        <f>_xlfn.IFNA(VLOOKUP($T17,'IGP1 Structure'!$R$22:$U$25,3,FALSE),"")</f>
        <v/>
      </c>
      <c r="G17" s="116" t="str">
        <f>_xlfn.IFNA(VLOOKUP($T17,'IGP1 Structure'!$R$22:$U$25,4,FALSE),"")</f>
        <v/>
      </c>
      <c r="I17" s="60" t="str">
        <f>IFERROR(HLOOKUP($E17,'IGP2 Governance'!$E$53:$H$70,14,FALSE),"")</f>
        <v/>
      </c>
      <c r="J17" s="60" t="str">
        <f>IFERROR(HLOOKUP($E17,'IGP2 Governance'!$E$53:$H$70,15,FALSE),"")</f>
        <v/>
      </c>
      <c r="K17" s="60" t="str">
        <f>IFERROR(HLOOKUP($E17,'IGP2 Governance'!$E$53:$H$70,16,FALSE),"")</f>
        <v/>
      </c>
      <c r="L17" s="60" t="str">
        <f>IFERROR(HLOOKUP($E17,'IGP2 Governance'!$E$53:$H$70,17,FALSE),"")</f>
        <v/>
      </c>
      <c r="N17" s="55" t="str">
        <f>IFERROR(HLOOKUP($E17,'IGP2 Governance'!$E$53:$H$71,19,FALSE),"")</f>
        <v/>
      </c>
      <c r="T17" s="119" t="s">
        <v>42</v>
      </c>
    </row>
    <row r="18" spans="3:21">
      <c r="C18" s="61"/>
      <c r="D18" s="51"/>
      <c r="E18" s="56"/>
      <c r="F18" s="68"/>
      <c r="G18" s="68"/>
      <c r="H18" s="51"/>
      <c r="I18" s="61"/>
      <c r="J18" s="61"/>
      <c r="K18" s="61"/>
      <c r="L18" s="61"/>
      <c r="M18" s="51"/>
      <c r="N18" s="56"/>
      <c r="O18" s="56"/>
      <c r="P18" s="56"/>
      <c r="Q18" s="56"/>
      <c r="T18" s="120"/>
    </row>
    <row r="19" spans="3:21">
      <c r="F19" s="62"/>
    </row>
    <row r="20" spans="3:21">
      <c r="C20" s="46"/>
      <c r="E20" s="56"/>
      <c r="F20" s="68"/>
      <c r="G20" s="68"/>
      <c r="H20" s="51"/>
      <c r="I20" s="61"/>
      <c r="J20" s="61"/>
      <c r="K20" s="61"/>
      <c r="L20" s="61"/>
      <c r="M20" s="51"/>
      <c r="N20" s="56"/>
      <c r="O20" s="56"/>
      <c r="P20" s="56"/>
      <c r="Q20" s="56"/>
    </row>
    <row r="21" spans="3:21">
      <c r="C21" s="46"/>
      <c r="E21" s="55" t="str">
        <f>IF('IGP1 Structure'!$Q22="YES",'IGP1 Structure'!S22,"")</f>
        <v>Provinces and territories</v>
      </c>
      <c r="F21" s="116">
        <f>IF('IGP1 Structure'!$Q22="YES",'IGP1 Structure'!T22,"")</f>
        <v>13</v>
      </c>
      <c r="G21" s="116">
        <f>IF('IGP1 Structure'!$Q22="YES",'IGP1 Structure'!U22,"")</f>
        <v>3215262.076923077</v>
      </c>
      <c r="H21" s="55"/>
      <c r="I21" s="60">
        <f>IFERROR(HLOOKUP($E21,'IGP2 Governance'!$E$53:$H$70,14,FALSE),"")</f>
        <v>3</v>
      </c>
      <c r="J21" s="60">
        <f>IFERROR(HLOOKUP($E21,'IGP2 Governance'!$E$53:$H$70,15,FALSE),"")</f>
        <v>3</v>
      </c>
      <c r="K21" s="60">
        <f>IFERROR(HLOOKUP($E21,'IGP2 Governance'!$E$53:$H$70,16,FALSE),"")</f>
        <v>3</v>
      </c>
      <c r="L21" s="60">
        <f>IFERROR(HLOOKUP($E21,'IGP2 Governance'!$E$53:$H$70,17,FALSE),"")</f>
        <v>3</v>
      </c>
      <c r="N21" s="55" t="str">
        <f>IFERROR(HLOOKUP($E21,'IGP2 Governance'!$E$53:$H$71,19,FALSE),"")</f>
        <v>Devolution (extensive)</v>
      </c>
      <c r="T21" s="196"/>
    </row>
    <row r="22" spans="3:21">
      <c r="E22" s="55" t="str">
        <f>IF('IGP1 Structure'!$Q23="YES",'IGP1 Structure'!S23,"")</f>
        <v>Upper-level and unitary local governments</v>
      </c>
      <c r="F22" s="116">
        <f>IF('IGP1 Structure'!$Q23="YES",'IGP1 Structure'!T23,"")</f>
        <v>2075</v>
      </c>
      <c r="G22" s="116">
        <f>IF('IGP1 Structure'!$Q23="YES",'IGP1 Structure'!U23,"")</f>
        <v>20143.810602409638</v>
      </c>
      <c r="H22" s="55"/>
      <c r="I22" s="60">
        <f>IFERROR(HLOOKUP($E22,'IGP2 Governance'!$E$53:$H$70,14,FALSE),"")</f>
        <v>3</v>
      </c>
      <c r="J22" s="60">
        <f>IFERROR(HLOOKUP($E22,'IGP2 Governance'!$E$53:$H$70,15,FALSE),"")</f>
        <v>3</v>
      </c>
      <c r="K22" s="60">
        <f>IFERROR(HLOOKUP($E22,'IGP2 Governance'!$E$53:$H$70,16,FALSE),"")</f>
        <v>3</v>
      </c>
      <c r="L22" s="60">
        <f>IFERROR(HLOOKUP($E22,'IGP2 Governance'!$E$53:$H$70,17,FALSE),"")</f>
        <v>3</v>
      </c>
      <c r="N22" s="55" t="str">
        <f>IFERROR(HLOOKUP($E22,'IGP2 Governance'!$E$53:$H$71,19,FALSE),"")</f>
        <v>Devolution (extensive)</v>
      </c>
      <c r="T22" s="196"/>
    </row>
    <row r="23" spans="3:21">
      <c r="E23" s="55" t="str">
        <f>IF('IGP1 Structure'!$Q24="YES",'IGP1 Structure'!S24,"")</f>
        <v>Lower-level local governments</v>
      </c>
      <c r="F23" s="116">
        <f>IF('IGP1 Structure'!$Q24="YES",'IGP1 Structure'!T24,"")</f>
        <v>1511</v>
      </c>
      <c r="G23" s="116">
        <f>IF('IGP1 Structure'!$Q24="YES",'IGP1 Structure'!U24,"")</f>
        <v>27662.744540039708</v>
      </c>
      <c r="H23" s="55"/>
      <c r="I23" s="60">
        <f>IFERROR(HLOOKUP($E23,'IGP2 Governance'!$E$53:$H$70,14,FALSE),"")</f>
        <v>3</v>
      </c>
      <c r="J23" s="60">
        <f>IFERROR(HLOOKUP($E23,'IGP2 Governance'!$E$53:$H$70,15,FALSE),"")</f>
        <v>3</v>
      </c>
      <c r="K23" s="60">
        <f>IFERROR(HLOOKUP($E23,'IGP2 Governance'!$E$53:$H$70,16,FALSE),"")</f>
        <v>3</v>
      </c>
      <c r="L23" s="60">
        <f>IFERROR(HLOOKUP($E23,'IGP2 Governance'!$E$53:$H$70,17,FALSE),"")</f>
        <v>3</v>
      </c>
      <c r="N23" s="55" t="str">
        <f>IFERROR(HLOOKUP($E23,'IGP2 Governance'!$E$53:$H$71,19,FALSE),"")</f>
        <v>Devolution (extensive)</v>
      </c>
      <c r="T23" s="196"/>
    </row>
    <row r="24" spans="3:21">
      <c r="E24" s="56" t="str">
        <f>IF('IGP1 Structure'!$Q25="YES",'IGP1 Structure'!S25,"")</f>
        <v/>
      </c>
      <c r="F24" s="195" t="str">
        <f>IF('IGP1 Structure'!$Q25="YES",'IGP1 Structure'!T25,"")</f>
        <v/>
      </c>
      <c r="G24" s="195" t="str">
        <f>IF('IGP1 Structure'!$Q25="YES",'IGP1 Structure'!U25,"")</f>
        <v/>
      </c>
      <c r="H24" s="56"/>
      <c r="I24" s="61" t="str">
        <f>IFERROR(HLOOKUP($E24,'IGP2 Governance'!$E$53:$H$70,14,FALSE),"")</f>
        <v/>
      </c>
      <c r="J24" s="61" t="str">
        <f>IFERROR(HLOOKUP($E24,'IGP2 Governance'!$E$53:$H$70,15,FALSE),"")</f>
        <v/>
      </c>
      <c r="K24" s="61" t="str">
        <f>IFERROR(HLOOKUP($E24,'IGP2 Governance'!$E$53:$H$70,16,FALSE),"")</f>
        <v/>
      </c>
      <c r="L24" s="61" t="str">
        <f>IFERROR(HLOOKUP($E24,'IGP2 Governance'!$E$53:$H$70,17,FALSE),"")</f>
        <v/>
      </c>
      <c r="M24" s="51"/>
      <c r="N24" s="56" t="str">
        <f>IFERROR(HLOOKUP($E24,'IGP2 Governance'!$E$53:$H$71,19,FALSE),"")</f>
        <v/>
      </c>
      <c r="O24" s="56"/>
      <c r="P24" s="56"/>
      <c r="Q24" s="56"/>
      <c r="T24" s="196"/>
    </row>
    <row r="27" spans="3:21">
      <c r="E27" s="220" t="str">
        <f>"Table. Functions of subnational govenance institutions: "&amp;'IGP1 Structure'!E7</f>
        <v>Table. Functions of subnational govenance institutions: Canada (CAN)</v>
      </c>
      <c r="F27" s="220"/>
      <c r="G27" s="220"/>
      <c r="H27" s="220"/>
      <c r="I27" s="220"/>
      <c r="J27" s="220"/>
      <c r="K27" s="220"/>
      <c r="L27" s="220"/>
      <c r="M27" s="220"/>
      <c r="N27" s="220"/>
      <c r="O27" s="220"/>
      <c r="P27" s="220"/>
      <c r="Q27" s="220"/>
      <c r="R27" s="220"/>
    </row>
    <row r="28" spans="3:21" ht="1.8" customHeight="1">
      <c r="E28" s="56"/>
      <c r="F28" s="135"/>
      <c r="G28" s="68"/>
      <c r="H28" s="68"/>
      <c r="I28" s="61"/>
      <c r="J28" s="61"/>
      <c r="K28" s="61"/>
      <c r="L28" s="61"/>
      <c r="M28" s="51"/>
      <c r="N28" s="56"/>
      <c r="O28" s="56"/>
      <c r="P28" s="56"/>
      <c r="Q28" s="56"/>
      <c r="R28" s="51"/>
    </row>
    <row r="29" spans="3:21">
      <c r="E29" s="140"/>
      <c r="F29" s="141" t="s">
        <v>775</v>
      </c>
      <c r="G29" s="141" t="s">
        <v>776</v>
      </c>
      <c r="H29" s="136" t="s">
        <v>777</v>
      </c>
      <c r="I29" s="136" t="s">
        <v>778</v>
      </c>
      <c r="J29" s="136" t="s">
        <v>779</v>
      </c>
      <c r="K29" s="136" t="s">
        <v>780</v>
      </c>
      <c r="L29" s="136" t="s">
        <v>781</v>
      </c>
      <c r="M29" s="136" t="s">
        <v>782</v>
      </c>
      <c r="N29" s="136" t="s">
        <v>783</v>
      </c>
      <c r="O29" s="136" t="s">
        <v>784</v>
      </c>
      <c r="P29" s="136" t="s">
        <v>785</v>
      </c>
      <c r="Q29" s="136" t="s">
        <v>786</v>
      </c>
      <c r="R29" s="136" t="s">
        <v>787</v>
      </c>
    </row>
    <row r="30" spans="3:21">
      <c r="E30" s="142" t="str">
        <f>'IGP1 Structure'!E21</f>
        <v>Federal government</v>
      </c>
      <c r="F30" s="137">
        <f>COUNTIF('IGP3 Functions'!$F$9:$G$9,$T30)</f>
        <v>0</v>
      </c>
      <c r="G30" s="137">
        <f>COUNTIF('IGP3 Functions'!$F$10:$G$10,$T30)</f>
        <v>0</v>
      </c>
      <c r="H30" s="137">
        <f>COUNTIF('IGP3 Functions'!$F$12:$G$12,$T30)</f>
        <v>0</v>
      </c>
      <c r="I30" s="137">
        <f>COUNTIF('IGP3 Functions'!$F$13:$G$13,$T30)</f>
        <v>0</v>
      </c>
      <c r="J30" s="137">
        <f>COUNTIF('IGP3 Functions'!$F$15:$G$15,$T30)</f>
        <v>0</v>
      </c>
      <c r="K30" s="137">
        <f>COUNTIF('IGP3 Functions'!$F$17:$G$17,$T30)</f>
        <v>0</v>
      </c>
      <c r="L30" s="137">
        <f>COUNTIF('IGP3 Functions'!$F$18:$G$18,$T30)</f>
        <v>0</v>
      </c>
      <c r="M30" s="137">
        <f>COUNTIF('IGP3 Functions'!$F$19:$G$19,$T30)</f>
        <v>0</v>
      </c>
      <c r="N30" s="137">
        <f>COUNTIF('IGP3 Functions'!$F$20:$G$20,$T30)</f>
        <v>0</v>
      </c>
      <c r="O30" s="137">
        <f>COUNTIF('IGP3 Functions'!$F$22:$G$22,$T30)</f>
        <v>0</v>
      </c>
      <c r="P30" s="137">
        <f>COUNTIF('IGP3 Functions'!$F$24:$G$24,$T30)</f>
        <v>0</v>
      </c>
      <c r="Q30" s="137">
        <f>COUNTIF('IGP3 Functions'!$F$26:$G$26,$T30)</f>
        <v>0</v>
      </c>
      <c r="R30" s="147">
        <f>SUM(F30:Q30)</f>
        <v>0</v>
      </c>
      <c r="T30" s="139" t="s">
        <v>25</v>
      </c>
      <c r="U30" s="158" t="s">
        <v>25</v>
      </c>
    </row>
    <row r="31" spans="3:21">
      <c r="E31" s="142" t="str">
        <f>IF('IGP1 Structure'!Q22="YES",'IGP1 Structure'!E22,"…")</f>
        <v>Provinces and territories</v>
      </c>
      <c r="F31" s="137">
        <f>COUNTIF('IGP3 Functions'!$F$9:$G$9,$T31)</f>
        <v>0</v>
      </c>
      <c r="G31" s="137">
        <f>COUNTIF('IGP3 Functions'!$F$10:$G$10,$T31)</f>
        <v>0</v>
      </c>
      <c r="H31" s="60">
        <f>COUNTIF('IGP3 Functions'!$F$12:$G$12,$T31)</f>
        <v>0</v>
      </c>
      <c r="I31" s="60">
        <f>COUNTIF('IGP3 Functions'!$F$13:$G$13,$T31)</f>
        <v>0</v>
      </c>
      <c r="J31" s="60">
        <f>COUNTIF('IGP3 Functions'!$F$15:$G$15,$T31)</f>
        <v>0</v>
      </c>
      <c r="K31" s="60">
        <f>COUNTIF('IGP3 Functions'!$F$17:$G$17,$T31)</f>
        <v>0</v>
      </c>
      <c r="L31" s="60">
        <f>COUNTIF('IGP3 Functions'!$F$18:$G$18,$T31)</f>
        <v>0</v>
      </c>
      <c r="M31" s="60">
        <f>COUNTIF('IGP3 Functions'!$F$19:$G$19,$T31)</f>
        <v>0</v>
      </c>
      <c r="N31" s="60">
        <f>COUNTIF('IGP3 Functions'!$F$20:$G$20,$T31)</f>
        <v>0</v>
      </c>
      <c r="O31" s="60">
        <f>COUNTIF('IGP3 Functions'!$F$22:$G$22,$T31)</f>
        <v>0</v>
      </c>
      <c r="P31" s="60">
        <f>COUNTIF('IGP3 Functions'!$F$24:$G$24,$T31)</f>
        <v>0</v>
      </c>
      <c r="Q31" s="60">
        <f>COUNTIF('IGP3 Functions'!$F$26:$G$26,$T31)</f>
        <v>0</v>
      </c>
      <c r="R31" s="144">
        <f t="shared" ref="R31:R40" si="0">SUM(F31:Q31)</f>
        <v>0</v>
      </c>
      <c r="T31" s="119" t="s">
        <v>30</v>
      </c>
      <c r="U31" s="159" t="str">
        <f>IF('IGP1 Structure'!R22="1","R",IF('IGP1 Structure'!R22="2","L",IF('IGP1 Structure'!R22="3","L",IF('IGP1 Structure'!R22="4","L",IF('IGP1 Structure'!R22="5","R",IF('IGP1 Structure'!R22="6","L","C"))))))</f>
        <v>R</v>
      </c>
    </row>
    <row r="32" spans="3:21">
      <c r="E32" s="142" t="str">
        <f>IF('IGP1 Structure'!Q23="YES",'IGP1 Structure'!E23,"…")</f>
        <v>Upper-level and unitary local governments</v>
      </c>
      <c r="F32" s="137">
        <f>COUNTIF('IGP3 Functions'!$F$9:$G$9,$T32)</f>
        <v>0</v>
      </c>
      <c r="G32" s="137">
        <f>COUNTIF('IGP3 Functions'!$F$10:$G$10,$T32)</f>
        <v>0</v>
      </c>
      <c r="H32" s="60">
        <f>COUNTIF('IGP3 Functions'!$F$12:$G$12,$T32)</f>
        <v>0</v>
      </c>
      <c r="I32" s="60">
        <f>COUNTIF('IGP3 Functions'!$F$13:$G$13,$T32)</f>
        <v>0</v>
      </c>
      <c r="J32" s="60">
        <f>COUNTIF('IGP3 Functions'!$F$15:$G$15,$T32)</f>
        <v>0</v>
      </c>
      <c r="K32" s="60">
        <f>COUNTIF('IGP3 Functions'!$F$17:$G$17,$T32)</f>
        <v>0</v>
      </c>
      <c r="L32" s="60">
        <f>COUNTIF('IGP3 Functions'!$F$18:$G$18,$T32)</f>
        <v>0</v>
      </c>
      <c r="M32" s="60">
        <f>COUNTIF('IGP3 Functions'!$F$19:$G$19,$T32)</f>
        <v>0</v>
      </c>
      <c r="N32" s="60">
        <f>COUNTIF('IGP3 Functions'!$F$20:$G$20,$T32)</f>
        <v>0</v>
      </c>
      <c r="O32" s="60">
        <f>COUNTIF('IGP3 Functions'!$F$22:$G$22,$T32)</f>
        <v>0</v>
      </c>
      <c r="P32" s="60">
        <f>COUNTIF('IGP3 Functions'!$F$24:$G$24,$T32)</f>
        <v>0</v>
      </c>
      <c r="Q32" s="60">
        <f>COUNTIF('IGP3 Functions'!$F$26:$G$26,$T32)</f>
        <v>0</v>
      </c>
      <c r="R32" s="144">
        <f t="shared" si="0"/>
        <v>0</v>
      </c>
      <c r="T32" s="119" t="s">
        <v>35</v>
      </c>
      <c r="U32" s="159" t="str">
        <f>IF('IGP1 Structure'!R23="1","R",IF('IGP1 Structure'!R23="2","L",IF('IGP1 Structure'!R23="3","L",IF('IGP1 Structure'!R23="4","L",IF('IGP1 Structure'!R23="5","R",IF('IGP1 Structure'!R23="6","L","C"))))))</f>
        <v>L</v>
      </c>
    </row>
    <row r="33" spans="1:21">
      <c r="E33" s="142" t="str">
        <f>IF('IGP1 Structure'!Q24="YES",'IGP1 Structure'!E24,"…")</f>
        <v>Lower-level local governments</v>
      </c>
      <c r="F33" s="137">
        <f>COUNTIF('IGP3 Functions'!$F$9:$G$9,$T33)</f>
        <v>0</v>
      </c>
      <c r="G33" s="137">
        <f>COUNTIF('IGP3 Functions'!$F$10:$G$10,$T33)</f>
        <v>0</v>
      </c>
      <c r="H33" s="60">
        <f>COUNTIF('IGP3 Functions'!$F$12:$G$12,$T33)</f>
        <v>0</v>
      </c>
      <c r="I33" s="60">
        <f>COUNTIF('IGP3 Functions'!$F$13:$G$13,$T33)</f>
        <v>0</v>
      </c>
      <c r="J33" s="60">
        <f>COUNTIF('IGP3 Functions'!$F$15:$G$15,$T33)</f>
        <v>0</v>
      </c>
      <c r="K33" s="60">
        <f>COUNTIF('IGP3 Functions'!$F$17:$G$17,$T33)</f>
        <v>0</v>
      </c>
      <c r="L33" s="60">
        <f>COUNTIF('IGP3 Functions'!$F$18:$G$18,$T33)</f>
        <v>0</v>
      </c>
      <c r="M33" s="60">
        <f>COUNTIF('IGP3 Functions'!$F$19:$G$19,$T33)</f>
        <v>0</v>
      </c>
      <c r="N33" s="60">
        <f>COUNTIF('IGP3 Functions'!$F$20:$G$20,$T33)</f>
        <v>0</v>
      </c>
      <c r="O33" s="60">
        <f>COUNTIF('IGP3 Functions'!$F$22:$G$22,$T33)</f>
        <v>0</v>
      </c>
      <c r="P33" s="60">
        <f>COUNTIF('IGP3 Functions'!$F$24:$G$24,$T33)</f>
        <v>0</v>
      </c>
      <c r="Q33" s="60">
        <f>COUNTIF('IGP3 Functions'!$F$26:$G$26,$T33)</f>
        <v>0</v>
      </c>
      <c r="R33" s="144">
        <f t="shared" si="0"/>
        <v>0</v>
      </c>
      <c r="T33" s="119" t="s">
        <v>40</v>
      </c>
      <c r="U33" s="159" t="str">
        <f>IF('IGP1 Structure'!R24="1","R",IF('IGP1 Structure'!R24="2","L",IF('IGP1 Structure'!R24="3","L",IF('IGP1 Structure'!R24="4","L",IF('IGP1 Structure'!R24="5","R",IF('IGP1 Structure'!R24="6","L","C"))))))</f>
        <v>L</v>
      </c>
    </row>
    <row r="34" spans="1:21">
      <c r="E34" s="142" t="str">
        <f>IF('IGP1 Structure'!Q25="YES",'IGP1 Structure'!E25,"…")</f>
        <v>…</v>
      </c>
      <c r="F34" s="137">
        <f>COUNTIF('IGP3 Functions'!$F$9:$G$9,$T34)</f>
        <v>0</v>
      </c>
      <c r="G34" s="137">
        <f>COUNTIF('IGP3 Functions'!$F$10:$G$10,$T34)</f>
        <v>0</v>
      </c>
      <c r="H34" s="60">
        <f>COUNTIF('IGP3 Functions'!$F$12:$G$12,$T34)</f>
        <v>0</v>
      </c>
      <c r="I34" s="60">
        <f>COUNTIF('IGP3 Functions'!$F$13:$G$13,$T34)</f>
        <v>0</v>
      </c>
      <c r="J34" s="60">
        <f>COUNTIF('IGP3 Functions'!$F$15:$G$15,$T34)</f>
        <v>0</v>
      </c>
      <c r="K34" s="60">
        <f>COUNTIF('IGP3 Functions'!$F$17:$G$17,$T34)</f>
        <v>0</v>
      </c>
      <c r="L34" s="60">
        <f>COUNTIF('IGP3 Functions'!$F$18:$G$18,$T34)</f>
        <v>0</v>
      </c>
      <c r="M34" s="60">
        <f>COUNTIF('IGP3 Functions'!$F$19:$G$19,$T34)</f>
        <v>0</v>
      </c>
      <c r="N34" s="60">
        <f>COUNTIF('IGP3 Functions'!$F$20:$G$20,$T34)</f>
        <v>0</v>
      </c>
      <c r="O34" s="60">
        <f>COUNTIF('IGP3 Functions'!$F$22:$G$22,$T34)</f>
        <v>0</v>
      </c>
      <c r="P34" s="60">
        <f>COUNTIF('IGP3 Functions'!$F$24:$G$24,$T34)</f>
        <v>0</v>
      </c>
      <c r="Q34" s="60">
        <f>COUNTIF('IGP3 Functions'!$F$26:$G$26,$T34)</f>
        <v>0</v>
      </c>
      <c r="R34" s="144">
        <f t="shared" si="0"/>
        <v>0</v>
      </c>
      <c r="T34" s="119" t="s">
        <v>45</v>
      </c>
      <c r="U34" s="160" t="str">
        <f>IF('IGP1 Structure'!R25="1","R",IF('IGP1 Structure'!R25="2","L",IF('IGP1 Structure'!R25="3","L",IF('IGP1 Structure'!R25="4","L",IF('IGP1 Structure'!R25="5","R",IF('IGP1 Structure'!R25="6","L","C"))))))</f>
        <v>C</v>
      </c>
    </row>
    <row r="35" spans="1:21">
      <c r="E35" s="142" t="s">
        <v>788</v>
      </c>
      <c r="F35" s="137">
        <f>COUNTIF('IGP3 Functions'!$F$9:$G$9,$T35)</f>
        <v>0</v>
      </c>
      <c r="G35" s="137">
        <f>COUNTIF('IGP3 Functions'!$F$10:$G$10,$T35)</f>
        <v>0</v>
      </c>
      <c r="H35" s="60">
        <f>COUNTIF('IGP3 Functions'!$F$12:$G$12,$T35)</f>
        <v>0</v>
      </c>
      <c r="I35" s="60">
        <f>COUNTIF('IGP3 Functions'!$F$13:$G$13,$T35)</f>
        <v>0</v>
      </c>
      <c r="J35" s="60">
        <f>COUNTIF('IGP3 Functions'!$F$15:$G$15,$T35)</f>
        <v>0</v>
      </c>
      <c r="K35" s="60">
        <f>COUNTIF('IGP3 Functions'!$F$17:$G$17,$T35)</f>
        <v>0</v>
      </c>
      <c r="L35" s="60">
        <f>COUNTIF('IGP3 Functions'!$F$18:$G$18,$T35)</f>
        <v>0</v>
      </c>
      <c r="M35" s="60">
        <f>COUNTIF('IGP3 Functions'!$F$19:$G$19,$T35)</f>
        <v>0</v>
      </c>
      <c r="N35" s="60">
        <f>COUNTIF('IGP3 Functions'!$F$20:$G$20,$T35)</f>
        <v>0</v>
      </c>
      <c r="O35" s="60">
        <f>COUNTIF('IGP3 Functions'!$F$22:$G$22,$T35)</f>
        <v>0</v>
      </c>
      <c r="P35" s="60">
        <f>COUNTIF('IGP3 Functions'!$F$24:$G$24,$T35)</f>
        <v>0</v>
      </c>
      <c r="Q35" s="60">
        <f>COUNTIF('IGP3 Functions'!$F$26:$G$26,$T35)</f>
        <v>0</v>
      </c>
      <c r="R35" s="144">
        <f t="shared" si="0"/>
        <v>0</v>
      </c>
      <c r="T35" s="119" t="s">
        <v>706</v>
      </c>
      <c r="U35" s="159" t="s">
        <v>789</v>
      </c>
    </row>
    <row r="36" spans="1:21">
      <c r="E36" s="140" t="s">
        <v>790</v>
      </c>
      <c r="F36" s="138">
        <f>COUNTIF('IGP3 Functions'!$F$9:$G$9,$T36)</f>
        <v>0</v>
      </c>
      <c r="G36" s="138">
        <f>COUNTIF('IGP3 Functions'!$F$10:$G$10,$T36)</f>
        <v>0</v>
      </c>
      <c r="H36" s="61">
        <f>COUNTIF('IGP3 Functions'!$F$12:$G$12,$T36)</f>
        <v>0</v>
      </c>
      <c r="I36" s="61">
        <f>COUNTIF('IGP3 Functions'!$F$13:$G$13,$T36)</f>
        <v>0</v>
      </c>
      <c r="J36" s="61">
        <f>COUNTIF('IGP3 Functions'!$F$15:$G$15,$T36)</f>
        <v>0</v>
      </c>
      <c r="K36" s="61">
        <f>COUNTIF('IGP3 Functions'!$F$17:$G$17,$T36)</f>
        <v>0</v>
      </c>
      <c r="L36" s="61">
        <f>COUNTIF('IGP3 Functions'!$F$18:$G$18,$T36)</f>
        <v>0</v>
      </c>
      <c r="M36" s="61">
        <f>COUNTIF('IGP3 Functions'!$F$19:$G$19,$T36)</f>
        <v>0</v>
      </c>
      <c r="N36" s="61">
        <f>COUNTIF('IGP3 Functions'!$F$20:$G$20,$T36)</f>
        <v>0</v>
      </c>
      <c r="O36" s="61">
        <f>COUNTIF('IGP3 Functions'!$F$22:$G$22,$T36)</f>
        <v>0</v>
      </c>
      <c r="P36" s="61">
        <f>COUNTIF('IGP3 Functions'!$F$24:$G$24,$T36)</f>
        <v>0</v>
      </c>
      <c r="Q36" s="61">
        <f>COUNTIF('IGP3 Functions'!$F$26:$G$26,$T36)</f>
        <v>0</v>
      </c>
      <c r="R36" s="136">
        <f t="shared" si="0"/>
        <v>0</v>
      </c>
      <c r="T36" s="120" t="s">
        <v>710</v>
      </c>
      <c r="U36" s="160" t="s">
        <v>791</v>
      </c>
    </row>
    <row r="37" spans="1:21">
      <c r="E37" s="142" t="s">
        <v>792</v>
      </c>
      <c r="F37" s="137">
        <f>SUMIF($U$30:$U$36,$U37,F$30:F$36)</f>
        <v>0</v>
      </c>
      <c r="G37" s="137">
        <f t="shared" ref="G37:Q39" si="1">SUMIF($U$30:$U$36,$U37,G$30:G$36)</f>
        <v>0</v>
      </c>
      <c r="H37" s="60">
        <f t="shared" si="1"/>
        <v>0</v>
      </c>
      <c r="I37" s="60">
        <f t="shared" si="1"/>
        <v>0</v>
      </c>
      <c r="J37" s="60">
        <f t="shared" si="1"/>
        <v>0</v>
      </c>
      <c r="K37" s="60">
        <f t="shared" si="1"/>
        <v>0</v>
      </c>
      <c r="L37" s="60">
        <f t="shared" si="1"/>
        <v>0</v>
      </c>
      <c r="M37" s="60">
        <f t="shared" si="1"/>
        <v>0</v>
      </c>
      <c r="N37" s="60">
        <f t="shared" si="1"/>
        <v>0</v>
      </c>
      <c r="O37" s="60">
        <f t="shared" si="1"/>
        <v>0</v>
      </c>
      <c r="P37" s="60">
        <f t="shared" si="1"/>
        <v>0</v>
      </c>
      <c r="Q37" s="60">
        <f t="shared" si="1"/>
        <v>0</v>
      </c>
      <c r="R37" s="144">
        <f t="shared" si="0"/>
        <v>0</v>
      </c>
      <c r="U37" s="158" t="s">
        <v>25</v>
      </c>
    </row>
    <row r="38" spans="1:21">
      <c r="E38" s="142" t="s">
        <v>793</v>
      </c>
      <c r="F38" s="137">
        <f t="shared" ref="F38:F39" si="2">SUMIF($U$30:$U$36,$U38,F$30:F$36)</f>
        <v>0</v>
      </c>
      <c r="G38" s="137">
        <f t="shared" si="1"/>
        <v>0</v>
      </c>
      <c r="H38" s="60">
        <f t="shared" si="1"/>
        <v>0</v>
      </c>
      <c r="I38" s="60">
        <f t="shared" si="1"/>
        <v>0</v>
      </c>
      <c r="J38" s="60">
        <f t="shared" si="1"/>
        <v>0</v>
      </c>
      <c r="K38" s="60">
        <f t="shared" si="1"/>
        <v>0</v>
      </c>
      <c r="L38" s="60">
        <f t="shared" si="1"/>
        <v>0</v>
      </c>
      <c r="M38" s="60">
        <f t="shared" si="1"/>
        <v>0</v>
      </c>
      <c r="N38" s="60">
        <f t="shared" si="1"/>
        <v>0</v>
      </c>
      <c r="O38" s="60">
        <f t="shared" si="1"/>
        <v>0</v>
      </c>
      <c r="P38" s="60">
        <f t="shared" si="1"/>
        <v>0</v>
      </c>
      <c r="Q38" s="60">
        <f t="shared" si="1"/>
        <v>0</v>
      </c>
      <c r="R38" s="144">
        <f t="shared" si="0"/>
        <v>0</v>
      </c>
      <c r="U38" s="159" t="s">
        <v>789</v>
      </c>
    </row>
    <row r="39" spans="1:21">
      <c r="E39" s="140" t="s">
        <v>794</v>
      </c>
      <c r="F39" s="138">
        <f t="shared" si="2"/>
        <v>0</v>
      </c>
      <c r="G39" s="138">
        <f t="shared" si="1"/>
        <v>0</v>
      </c>
      <c r="H39" s="61">
        <f t="shared" si="1"/>
        <v>0</v>
      </c>
      <c r="I39" s="61">
        <f t="shared" si="1"/>
        <v>0</v>
      </c>
      <c r="J39" s="61">
        <f t="shared" si="1"/>
        <v>0</v>
      </c>
      <c r="K39" s="61">
        <f t="shared" si="1"/>
        <v>0</v>
      </c>
      <c r="L39" s="61">
        <f t="shared" si="1"/>
        <v>0</v>
      </c>
      <c r="M39" s="61">
        <f t="shared" si="1"/>
        <v>0</v>
      </c>
      <c r="N39" s="61">
        <f t="shared" si="1"/>
        <v>0</v>
      </c>
      <c r="O39" s="61">
        <f t="shared" si="1"/>
        <v>0</v>
      </c>
      <c r="P39" s="61">
        <f t="shared" si="1"/>
        <v>0</v>
      </c>
      <c r="Q39" s="61">
        <f t="shared" si="1"/>
        <v>0</v>
      </c>
      <c r="R39" s="136">
        <f t="shared" si="0"/>
        <v>0</v>
      </c>
      <c r="U39" s="160" t="s">
        <v>791</v>
      </c>
    </row>
    <row r="40" spans="1:21">
      <c r="E40" s="143" t="s">
        <v>787</v>
      </c>
      <c r="F40" s="145">
        <f>SUM(F37:F39)</f>
        <v>0</v>
      </c>
      <c r="G40" s="145">
        <f t="shared" ref="G40:Q40" si="3">SUM(G37:G39)</f>
        <v>0</v>
      </c>
      <c r="H40" s="145">
        <f t="shared" si="3"/>
        <v>0</v>
      </c>
      <c r="I40" s="145">
        <f t="shared" si="3"/>
        <v>0</v>
      </c>
      <c r="J40" s="145">
        <f t="shared" si="3"/>
        <v>0</v>
      </c>
      <c r="K40" s="145">
        <f t="shared" si="3"/>
        <v>0</v>
      </c>
      <c r="L40" s="145">
        <f t="shared" si="3"/>
        <v>0</v>
      </c>
      <c r="M40" s="145">
        <f t="shared" si="3"/>
        <v>0</v>
      </c>
      <c r="N40" s="145">
        <f t="shared" si="3"/>
        <v>0</v>
      </c>
      <c r="O40" s="145">
        <f t="shared" si="3"/>
        <v>0</v>
      </c>
      <c r="P40" s="145">
        <f t="shared" si="3"/>
        <v>0</v>
      </c>
      <c r="Q40" s="145">
        <f t="shared" si="3"/>
        <v>0</v>
      </c>
      <c r="R40" s="146">
        <f t="shared" si="0"/>
        <v>0</v>
      </c>
    </row>
    <row r="45" spans="1:21" s="172" customFormat="1">
      <c r="C45" s="171"/>
      <c r="E45" s="173"/>
      <c r="F45" s="174"/>
      <c r="G45" s="175"/>
      <c r="I45" s="171"/>
      <c r="J45" s="171"/>
      <c r="K45" s="171"/>
      <c r="L45" s="171"/>
      <c r="N45" s="173"/>
      <c r="O45" s="173"/>
      <c r="P45" s="173"/>
      <c r="Q45" s="173"/>
    </row>
    <row r="46" spans="1:21">
      <c r="A46" s="46">
        <f>'IGP1 Structure'!A1</f>
        <v>0</v>
      </c>
      <c r="B46" s="46">
        <f>'IGP1 Structure'!B1</f>
        <v>0</v>
      </c>
      <c r="C46" s="46">
        <f>'IGP1 Structure'!C1</f>
        <v>0</v>
      </c>
      <c r="D46" s="46">
        <f>'IGP1 Structure'!D1</f>
        <v>0</v>
      </c>
      <c r="E46" s="46">
        <f>'IGP1 Structure'!E1</f>
        <v>0</v>
      </c>
      <c r="F46" s="46">
        <f>'IGP1 Structure'!F1</f>
        <v>0</v>
      </c>
      <c r="G46" s="46">
        <f>'IGP1 Structure'!G1</f>
        <v>0</v>
      </c>
      <c r="H46" s="46">
        <f>'IGP1 Structure'!H1</f>
        <v>0</v>
      </c>
      <c r="I46" s="46">
        <f>'IGP1 Structure'!I1</f>
        <v>0</v>
      </c>
      <c r="J46" s="46">
        <f>'IGP1 Structure'!J1</f>
        <v>0</v>
      </c>
      <c r="K46" s="46">
        <f>'IGP1 Structure'!K1</f>
        <v>0</v>
      </c>
      <c r="L46" s="46">
        <f>'IGP1 Structure'!L1</f>
        <v>0</v>
      </c>
    </row>
    <row r="47" spans="1:21">
      <c r="A47" s="46">
        <f>'IGP1 Structure'!A2</f>
        <v>0</v>
      </c>
      <c r="B47" s="46">
        <f>'IGP1 Structure'!B2</f>
        <v>0</v>
      </c>
      <c r="C47" s="46">
        <f>'IGP1 Structure'!C2</f>
        <v>0</v>
      </c>
      <c r="D47" s="46" t="str">
        <f>'IGP1 Structure'!D2</f>
        <v>LoGICA INTERGOVERNMENTAL PROFILE: STRUCTURE OF SUBNATIONAL GOVERNANCE INSTITUTIONS</v>
      </c>
      <c r="E47" s="46">
        <f>'IGP1 Structure'!E2</f>
        <v>0</v>
      </c>
      <c r="F47" s="46">
        <f>'IGP1 Structure'!F2</f>
        <v>0</v>
      </c>
      <c r="G47" s="46">
        <f>'IGP1 Structure'!G2</f>
        <v>0</v>
      </c>
      <c r="H47" s="46">
        <f>'IGP1 Structure'!H2</f>
        <v>0</v>
      </c>
      <c r="I47" s="46">
        <f>'IGP1 Structure'!I2</f>
        <v>0</v>
      </c>
      <c r="J47" s="46">
        <f>'IGP1 Structure'!J2</f>
        <v>0</v>
      </c>
      <c r="K47" s="46">
        <f>'IGP1 Structure'!K2</f>
        <v>0</v>
      </c>
      <c r="L47" s="46">
        <f>'IGP1 Structure'!L2</f>
        <v>0</v>
      </c>
    </row>
    <row r="48" spans="1:21">
      <c r="A48" s="46">
        <f>'IGP1 Structure'!A3</f>
        <v>0</v>
      </c>
      <c r="B48" s="46">
        <f>'IGP1 Structure'!B3</f>
        <v>0</v>
      </c>
      <c r="C48" s="46">
        <f>'IGP1 Structure'!C3</f>
        <v>0</v>
      </c>
      <c r="D48" s="46">
        <f>'IGP1 Structure'!D3</f>
        <v>0</v>
      </c>
      <c r="E48" s="46">
        <f>'IGP1 Structure'!E3</f>
        <v>0</v>
      </c>
      <c r="F48" s="46">
        <f>'IGP1 Structure'!F3</f>
        <v>0</v>
      </c>
      <c r="G48" s="46">
        <f>'IGP1 Structure'!G3</f>
        <v>0</v>
      </c>
      <c r="H48" s="46">
        <f>'IGP1 Structure'!H3</f>
        <v>0</v>
      </c>
      <c r="I48" s="46">
        <f>'IGP1 Structure'!I3</f>
        <v>0</v>
      </c>
      <c r="J48" s="46">
        <f>'IGP1 Structure'!J3</f>
        <v>0</v>
      </c>
      <c r="K48" s="46">
        <f>'IGP1 Structure'!K3</f>
        <v>0</v>
      </c>
      <c r="L48" s="46">
        <f>'IGP1 Structure'!L3</f>
        <v>0</v>
      </c>
    </row>
    <row r="49" spans="1:12">
      <c r="A49" s="46">
        <f>'IGP1 Structure'!A4</f>
        <v>0</v>
      </c>
      <c r="B49" s="46">
        <f>'IGP1 Structure'!B4</f>
        <v>0</v>
      </c>
      <c r="C49" s="46">
        <f>'IGP1 Structure'!C4</f>
        <v>0</v>
      </c>
      <c r="D49" s="46">
        <f>'IGP1 Structure'!D4</f>
        <v>0</v>
      </c>
      <c r="E49" s="46">
        <f>'IGP1 Structure'!E4</f>
        <v>0</v>
      </c>
      <c r="F49" s="46">
        <f>'IGP1 Structure'!F4</f>
        <v>0</v>
      </c>
      <c r="G49" s="46">
        <f>'IGP1 Structure'!G4</f>
        <v>0</v>
      </c>
      <c r="H49" s="46">
        <f>'IGP1 Structure'!H4</f>
        <v>0</v>
      </c>
      <c r="I49" s="46">
        <f>'IGP1 Structure'!I4</f>
        <v>0</v>
      </c>
      <c r="J49" s="46">
        <f>'IGP1 Structure'!J4</f>
        <v>0</v>
      </c>
      <c r="K49" s="46">
        <f>'IGP1 Structure'!K4</f>
        <v>0</v>
      </c>
      <c r="L49" s="46">
        <f>'IGP1 Structure'!L4</f>
        <v>0</v>
      </c>
    </row>
    <row r="50" spans="1:12">
      <c r="A50" s="46">
        <f>'IGP1 Structure'!A5</f>
        <v>0</v>
      </c>
      <c r="B50" s="46">
        <f>'IGP1 Structure'!B5</f>
        <v>0</v>
      </c>
      <c r="C50" s="46">
        <f>'IGP1 Structure'!C5</f>
        <v>0</v>
      </c>
      <c r="D50" s="46" t="str">
        <f>'IGP1 Structure'!D5</f>
        <v>General Country Information</v>
      </c>
      <c r="E50" s="46">
        <f>'IGP1 Structure'!E5</f>
        <v>0</v>
      </c>
      <c r="F50" s="46">
        <f>'IGP1 Structure'!F5</f>
        <v>0</v>
      </c>
      <c r="G50" s="46">
        <f>'IGP1 Structure'!G5</f>
        <v>0</v>
      </c>
      <c r="H50" s="46">
        <f>'IGP1 Structure'!H5</f>
        <v>0</v>
      </c>
      <c r="I50" s="46">
        <f>'IGP1 Structure'!I5</f>
        <v>0</v>
      </c>
      <c r="J50" s="46">
        <f>'IGP1 Structure'!J5</f>
        <v>0</v>
      </c>
      <c r="K50" s="46">
        <f>'IGP1 Structure'!K5</f>
        <v>0</v>
      </c>
      <c r="L50" s="46" t="str">
        <f>'IGP1 Structure'!L5</f>
        <v>Comments / Clarification</v>
      </c>
    </row>
    <row r="51" spans="1:12">
      <c r="A51" s="46">
        <f>'IGP1 Structure'!A6</f>
        <v>0</v>
      </c>
      <c r="B51" s="46">
        <f>'IGP1 Structure'!B6</f>
        <v>0</v>
      </c>
      <c r="C51" s="46" t="str">
        <f>'IGP1 Structure'!C6</f>
        <v>C1</v>
      </c>
      <c r="D51" s="46" t="str">
        <f>'IGP1 Structure'!D6</f>
        <v>Basic Country Information</v>
      </c>
      <c r="E51" s="46">
        <f>'IGP1 Structure'!E6</f>
        <v>0</v>
      </c>
      <c r="F51" s="46">
        <f>'IGP1 Structure'!F6</f>
        <v>0</v>
      </c>
      <c r="G51" s="46">
        <f>'IGP1 Structure'!G6</f>
        <v>0</v>
      </c>
      <c r="H51" s="46">
        <f>'IGP1 Structure'!H6</f>
        <v>0</v>
      </c>
      <c r="I51" s="46">
        <f>'IGP1 Structure'!I6</f>
        <v>0</v>
      </c>
      <c r="J51" s="46">
        <f>'IGP1 Structure'!J6</f>
        <v>0</v>
      </c>
      <c r="K51" s="46">
        <f>'IGP1 Structure'!K6</f>
        <v>0</v>
      </c>
      <c r="L51" s="46" t="str">
        <f>'IGP1 Structure'!L6</f>
        <v>Canada is a federal parliamentary democracy and constitutional monarchy.</v>
      </c>
    </row>
    <row r="52" spans="1:12">
      <c r="A52" s="46">
        <f>'IGP1 Structure'!A7</f>
        <v>0</v>
      </c>
      <c r="B52" s="46">
        <f>'IGP1 Structure'!B7</f>
        <v>0</v>
      </c>
      <c r="C52" s="46" t="str">
        <f>'IGP1 Structure'!C7</f>
        <v>C1.1</v>
      </c>
      <c r="D52" s="46" t="str">
        <f>'IGP1 Structure'!D7</f>
        <v>Country Name</v>
      </c>
      <c r="E52" s="46" t="str">
        <f>'IGP1 Structure'!E7</f>
        <v>Canada (CAN)</v>
      </c>
      <c r="F52" s="46">
        <f>'IGP1 Structure'!F7</f>
        <v>0</v>
      </c>
      <c r="G52" s="46">
        <f>'IGP1 Structure'!G7</f>
        <v>0</v>
      </c>
      <c r="H52" s="46">
        <f>'IGP1 Structure'!H7</f>
        <v>0</v>
      </c>
      <c r="I52" s="46">
        <f>'IGP1 Structure'!I7</f>
        <v>0</v>
      </c>
      <c r="J52" s="46">
        <f>'IGP1 Structure'!J7</f>
        <v>0</v>
      </c>
      <c r="K52" s="46">
        <f>'IGP1 Structure'!K7</f>
        <v>0</v>
      </c>
      <c r="L52" s="46" t="str">
        <f>'IGP1 Structure'!L7</f>
        <v>Profile year 2026; population is the Statistics Canada estimate for July 1, 2026.</v>
      </c>
    </row>
    <row r="53" spans="1:12">
      <c r="A53" s="46">
        <f>'IGP1 Structure'!A8</f>
        <v>0</v>
      </c>
      <c r="B53" s="46">
        <f>'IGP1 Structure'!B8</f>
        <v>0</v>
      </c>
      <c r="C53" s="46" t="str">
        <f>'IGP1 Structure'!C8</f>
        <v>C1.2</v>
      </c>
      <c r="D53" s="46" t="str">
        <f>'IGP1 Structure'!D8</f>
        <v>Information/Data for Year</v>
      </c>
      <c r="E53" s="46">
        <f>'IGP1 Structure'!E8</f>
        <v>2026</v>
      </c>
      <c r="F53" s="46">
        <f>'IGP1 Structure'!F8</f>
        <v>0</v>
      </c>
      <c r="G53" s="46">
        <f>'IGP1 Structure'!G8</f>
        <v>0</v>
      </c>
      <c r="H53" s="46">
        <f>'IGP1 Structure'!H8</f>
        <v>0</v>
      </c>
      <c r="I53" s="46">
        <f>'IGP1 Structure'!I8</f>
        <v>0</v>
      </c>
      <c r="J53" s="46">
        <f>'IGP1 Structure'!J8</f>
        <v>0</v>
      </c>
      <c r="K53" s="46">
        <f>'IGP1 Structure'!K8</f>
        <v>0</v>
      </c>
      <c r="L53" s="46" t="str">
        <f>'IGP1 Structure'!L8</f>
        <v>Population estimate: 41,798,407 (July 1, 2026).</v>
      </c>
    </row>
    <row r="54" spans="1:12">
      <c r="A54" s="46">
        <f>'IGP1 Structure'!A9</f>
        <v>0</v>
      </c>
      <c r="B54" s="46">
        <f>'IGP1 Structure'!B9</f>
        <v>0</v>
      </c>
      <c r="C54" s="46" t="str">
        <f>'IGP1 Structure'!C9</f>
        <v>C1.3</v>
      </c>
      <c r="D54" s="46" t="str">
        <f>'IGP1 Structure'!D9</f>
        <v>Total National Population</v>
      </c>
      <c r="E54" s="46">
        <f>'IGP1 Structure'!E9</f>
        <v>41798407</v>
      </c>
      <c r="F54" s="46">
        <f>'IGP1 Structure'!F9</f>
        <v>0</v>
      </c>
      <c r="G54" s="46">
        <f>'IGP1 Structure'!G9</f>
        <v>0</v>
      </c>
      <c r="H54" s="46">
        <f>'IGP1 Structure'!H9</f>
        <v>0</v>
      </c>
      <c r="I54" s="46">
        <f>'IGP1 Structure'!I9</f>
        <v>0</v>
      </c>
      <c r="J54" s="46">
        <f>'IGP1 Structure'!J9</f>
        <v>0</v>
      </c>
      <c r="K54" s="46">
        <f>'IGP1 Structure'!K9</f>
        <v>0</v>
      </c>
      <c r="L54" s="46">
        <f>'IGP1 Structure'!L9</f>
        <v>0</v>
      </c>
    </row>
    <row r="55" spans="1:12">
      <c r="A55" s="46">
        <f>'IGP1 Structure'!A10</f>
        <v>0</v>
      </c>
      <c r="B55" s="46">
        <f>'IGP1 Structure'!B10</f>
        <v>0</v>
      </c>
      <c r="C55" s="46">
        <f>'IGP1 Structure'!C10</f>
        <v>0</v>
      </c>
      <c r="D55" s="46">
        <f>'IGP1 Structure'!D10</f>
        <v>0</v>
      </c>
      <c r="E55" s="46">
        <f>'IGP1 Structure'!E10</f>
        <v>0</v>
      </c>
      <c r="F55" s="46">
        <f>'IGP1 Structure'!F10</f>
        <v>0</v>
      </c>
      <c r="G55" s="46">
        <f>'IGP1 Structure'!G10</f>
        <v>0</v>
      </c>
      <c r="H55" s="46">
        <f>'IGP1 Structure'!H10</f>
        <v>0</v>
      </c>
      <c r="I55" s="46">
        <f>'IGP1 Structure'!I10</f>
        <v>0</v>
      </c>
      <c r="J55" s="46">
        <f>'IGP1 Structure'!J10</f>
        <v>0</v>
      </c>
      <c r="K55" s="46">
        <f>'IGP1 Structure'!K10</f>
        <v>0</v>
      </c>
      <c r="L55" s="46">
        <f>'IGP1 Structure'!L10</f>
        <v>0</v>
      </c>
    </row>
    <row r="56" spans="1:12">
      <c r="A56" s="46">
        <f>'IGP1 Structure'!A11</f>
        <v>0</v>
      </c>
      <c r="B56" s="46">
        <f>'IGP1 Structure'!B11</f>
        <v>0</v>
      </c>
      <c r="C56" s="46" t="str">
        <f>'IGP1 Structure'!C11</f>
        <v>C.4</v>
      </c>
      <c r="D56" s="46" t="str">
        <f>'IGP1 Structure'!D11</f>
        <v>Main decentralization / subnational / intergovernmental legislation /policies</v>
      </c>
      <c r="E56" s="46">
        <f>'IGP1 Structure'!E11</f>
        <v>0</v>
      </c>
      <c r="F56" s="46" t="str">
        <f>'IGP1 Structure'!F11</f>
        <v>Year  Enacted</v>
      </c>
      <c r="G56" s="46">
        <f>'IGP1 Structure'!G11</f>
        <v>0</v>
      </c>
      <c r="H56" s="46">
        <f>'IGP1 Structure'!H11</f>
        <v>0</v>
      </c>
      <c r="I56" s="46">
        <f>'IGP1 Structure'!I11</f>
        <v>0</v>
      </c>
      <c r="J56" s="46">
        <f>'IGP1 Structure'!J11</f>
        <v>0</v>
      </c>
      <c r="K56" s="46">
        <f>'IGP1 Structure'!K11</f>
        <v>0</v>
      </c>
      <c r="L56" s="46">
        <f>'IGP1 Structure'!L11</f>
        <v>0</v>
      </c>
    </row>
    <row r="57" spans="1:12">
      <c r="A57" s="46">
        <f>'IGP1 Structure'!A12</f>
        <v>0</v>
      </c>
      <c r="B57" s="46">
        <f>'IGP1 Structure'!B12</f>
        <v>0</v>
      </c>
      <c r="C57" s="46" t="str">
        <f>'IGP1 Structure'!C12</f>
        <v>C4.1</v>
      </c>
      <c r="D57" s="46" t="str">
        <f>'IGP1 Structure'!D12</f>
        <v>Constitution Act, 1867</v>
      </c>
      <c r="E57" s="46">
        <f>'IGP1 Structure'!E12</f>
        <v>0</v>
      </c>
      <c r="F57" s="46">
        <f>'IGP1 Structure'!F12</f>
        <v>1867</v>
      </c>
      <c r="G57" s="46">
        <f>'IGP1 Structure'!G12</f>
        <v>0</v>
      </c>
      <c r="H57" s="46">
        <f>'IGP1 Structure'!H12</f>
        <v>0</v>
      </c>
      <c r="I57" s="46">
        <f>'IGP1 Structure'!I12</f>
        <v>0</v>
      </c>
      <c r="J57" s="46">
        <f>'IGP1 Structure'!J12</f>
        <v>0</v>
      </c>
      <c r="K57" s="46">
        <f>'IGP1 Structure'!K12</f>
        <v>0</v>
      </c>
      <c r="L57" s="46">
        <f>'IGP1 Structure'!L12</f>
        <v>0</v>
      </c>
    </row>
    <row r="58" spans="1:12">
      <c r="A58" s="46">
        <f>'IGP1 Structure'!A13</f>
        <v>0</v>
      </c>
      <c r="B58" s="46">
        <f>'IGP1 Structure'!B13</f>
        <v>0</v>
      </c>
      <c r="C58" s="46" t="str">
        <f>'IGP1 Structure'!C13</f>
        <v>C4.2</v>
      </c>
      <c r="D58" s="46" t="str">
        <f>'IGP1 Structure'!D13</f>
        <v>Statute of Westminster, 1931</v>
      </c>
      <c r="E58" s="46">
        <f>'IGP1 Structure'!E13</f>
        <v>0</v>
      </c>
      <c r="F58" s="46">
        <f>'IGP1 Structure'!F13</f>
        <v>1931</v>
      </c>
      <c r="G58" s="46">
        <f>'IGP1 Structure'!G13</f>
        <v>0</v>
      </c>
      <c r="H58" s="46">
        <f>'IGP1 Structure'!H13</f>
        <v>0</v>
      </c>
      <c r="I58" s="46">
        <f>'IGP1 Structure'!I13</f>
        <v>0</v>
      </c>
      <c r="J58" s="46">
        <f>'IGP1 Structure'!J13</f>
        <v>0</v>
      </c>
      <c r="K58" s="46">
        <f>'IGP1 Structure'!K13</f>
        <v>0</v>
      </c>
      <c r="L58" s="46">
        <f>'IGP1 Structure'!L13</f>
        <v>0</v>
      </c>
    </row>
    <row r="59" spans="1:12">
      <c r="A59" s="46">
        <f>'IGP1 Structure'!A14</f>
        <v>0</v>
      </c>
      <c r="B59" s="46">
        <f>'IGP1 Structure'!B14</f>
        <v>0</v>
      </c>
      <c r="C59" s="46" t="str">
        <f>'IGP1 Structure'!C14</f>
        <v>C4.3</v>
      </c>
      <c r="D59" s="46" t="str">
        <f>'IGP1 Structure'!D14</f>
        <v>Constitution Act, 1982 / Canada Act 1982</v>
      </c>
      <c r="E59" s="46">
        <f>'IGP1 Structure'!E14</f>
        <v>0</v>
      </c>
      <c r="F59" s="46">
        <f>'IGP1 Structure'!F14</f>
        <v>1982</v>
      </c>
      <c r="G59" s="46">
        <f>'IGP1 Structure'!G14</f>
        <v>0</v>
      </c>
      <c r="H59" s="46">
        <f>'IGP1 Structure'!H14</f>
        <v>0</v>
      </c>
      <c r="I59" s="46">
        <f>'IGP1 Structure'!I14</f>
        <v>0</v>
      </c>
      <c r="J59" s="46">
        <f>'IGP1 Structure'!J14</f>
        <v>0</v>
      </c>
      <c r="K59" s="46">
        <f>'IGP1 Structure'!K14</f>
        <v>0</v>
      </c>
      <c r="L59" s="46">
        <f>'IGP1 Structure'!L14</f>
        <v>0</v>
      </c>
    </row>
    <row r="60" spans="1:12">
      <c r="A60" s="46">
        <f>'IGP1 Structure'!A15</f>
        <v>0</v>
      </c>
      <c r="B60" s="46">
        <f>'IGP1 Structure'!B15</f>
        <v>0</v>
      </c>
      <c r="C60" s="46" t="str">
        <f>'IGP1 Structure'!C15</f>
        <v>C4.4</v>
      </c>
      <c r="D60" s="46" t="str">
        <f>'IGP1 Structure'!D15</f>
        <v>Provincial and territorial municipal/local government legislation</v>
      </c>
      <c r="E60" s="46">
        <f>'IGP1 Structure'!E15</f>
        <v>0</v>
      </c>
      <c r="F60" s="46" t="str">
        <f>'IGP1 Structure'!F15</f>
        <v>Various</v>
      </c>
      <c r="G60" s="46">
        <f>'IGP1 Structure'!G15</f>
        <v>0</v>
      </c>
      <c r="H60" s="46">
        <f>'IGP1 Structure'!H15</f>
        <v>0</v>
      </c>
      <c r="I60" s="46">
        <f>'IGP1 Structure'!I15</f>
        <v>0</v>
      </c>
      <c r="J60" s="46">
        <f>'IGP1 Structure'!J15</f>
        <v>0</v>
      </c>
      <c r="K60" s="46">
        <f>'IGP1 Structure'!K15</f>
        <v>0</v>
      </c>
      <c r="L60" s="46">
        <f>'IGP1 Structure'!L15</f>
        <v>0</v>
      </c>
    </row>
    <row r="61" spans="1:12">
      <c r="A61" s="46">
        <f>'IGP1 Structure'!A16</f>
        <v>0</v>
      </c>
      <c r="B61" s="46">
        <f>'IGP1 Structure'!B16</f>
        <v>0</v>
      </c>
      <c r="C61" s="46">
        <f>'IGP1 Structure'!C16</f>
        <v>0</v>
      </c>
      <c r="D61" s="46">
        <f>'IGP1 Structure'!D16</f>
        <v>0</v>
      </c>
      <c r="E61" s="46">
        <f>'IGP1 Structure'!E16</f>
        <v>0</v>
      </c>
      <c r="F61" s="46">
        <f>'IGP1 Structure'!F16</f>
        <v>0</v>
      </c>
      <c r="G61" s="46">
        <f>'IGP1 Structure'!G16</f>
        <v>0</v>
      </c>
      <c r="H61" s="46">
        <f>'IGP1 Structure'!H16</f>
        <v>0</v>
      </c>
      <c r="I61" s="46">
        <f>'IGP1 Structure'!I16</f>
        <v>0</v>
      </c>
      <c r="J61" s="46">
        <f>'IGP1 Structure'!J16</f>
        <v>0</v>
      </c>
      <c r="K61" s="46">
        <f>'IGP1 Structure'!K16</f>
        <v>0</v>
      </c>
      <c r="L61" s="46">
        <f>'IGP1 Structure'!L16</f>
        <v>0</v>
      </c>
    </row>
    <row r="62" spans="1:12">
      <c r="A62" s="46">
        <f>'IGP1 Structure'!A17</f>
        <v>0</v>
      </c>
      <c r="B62" s="46">
        <f>'IGP1 Structure'!B17</f>
        <v>0</v>
      </c>
      <c r="C62" s="46">
        <f>'IGP1 Structure'!C17</f>
        <v>0</v>
      </c>
      <c r="D62" s="46">
        <f>'IGP1 Structure'!D17</f>
        <v>0</v>
      </c>
      <c r="E62" s="46">
        <f>'IGP1 Structure'!E17</f>
        <v>0</v>
      </c>
      <c r="F62" s="46">
        <f>'IGP1 Structure'!F17</f>
        <v>0</v>
      </c>
      <c r="G62" s="46">
        <f>'IGP1 Structure'!G17</f>
        <v>0</v>
      </c>
      <c r="H62" s="46">
        <f>'IGP1 Structure'!H17</f>
        <v>0</v>
      </c>
      <c r="I62" s="46">
        <f>'IGP1 Structure'!I17</f>
        <v>0</v>
      </c>
      <c r="J62" s="46">
        <f>'IGP1 Structure'!J17</f>
        <v>0</v>
      </c>
      <c r="K62" s="46">
        <f>'IGP1 Structure'!K17</f>
        <v>0</v>
      </c>
      <c r="L62" s="46">
        <f>'IGP1 Structure'!L17</f>
        <v>0</v>
      </c>
    </row>
    <row r="63" spans="1:12">
      <c r="A63" s="46">
        <f>'IGP1 Structure'!A18</f>
        <v>0</v>
      </c>
      <c r="B63" s="46">
        <f>'IGP1 Structure'!B18</f>
        <v>0</v>
      </c>
      <c r="C63" s="46">
        <f>'IGP1 Structure'!C18</f>
        <v>0</v>
      </c>
      <c r="D63" s="46">
        <f>'IGP1 Structure'!D18</f>
        <v>0</v>
      </c>
      <c r="E63" s="46">
        <f>'IGP1 Structure'!E18</f>
        <v>0</v>
      </c>
      <c r="F63" s="46">
        <f>'IGP1 Structure'!F18</f>
        <v>0</v>
      </c>
      <c r="G63" s="46">
        <f>'IGP1 Structure'!G18</f>
        <v>0</v>
      </c>
      <c r="H63" s="46">
        <f>'IGP1 Structure'!H18</f>
        <v>0</v>
      </c>
      <c r="I63" s="46">
        <f>'IGP1 Structure'!I18</f>
        <v>0</v>
      </c>
      <c r="J63" s="46">
        <f>'IGP1 Structure'!J18</f>
        <v>0</v>
      </c>
      <c r="K63" s="46">
        <f>'IGP1 Structure'!K18</f>
        <v>0</v>
      </c>
      <c r="L63" s="46">
        <f>'IGP1 Structure'!L18</f>
        <v>0</v>
      </c>
    </row>
    <row r="64" spans="1:12">
      <c r="A64" s="46">
        <f>'IGP1 Structure'!A19</f>
        <v>0</v>
      </c>
      <c r="B64" s="46">
        <f>'IGP1 Structure'!B19</f>
        <v>0</v>
      </c>
      <c r="C64" s="46">
        <f>'IGP1 Structure'!C19</f>
        <v>0</v>
      </c>
      <c r="D64" s="46" t="str">
        <f>'IGP1 Structure'!D19</f>
        <v>Level / tier / type</v>
      </c>
      <c r="E64" s="46" t="str">
        <f>'IGP1 Structure'!E19</f>
        <v>Institutional level/tier/type (name)</v>
      </c>
      <c r="F64" s="46" t="str">
        <f>'IGP1 Structure'!F19</f>
        <v>Number of units</v>
      </c>
      <c r="G64" s="46" t="str">
        <f>'IGP1 Structure'!G19</f>
        <v>Complete territorial coverage?</v>
      </c>
      <c r="H64" s="46" t="str">
        <f>'IGP1 Structure'!H19</f>
        <v>Uniform structure ?</v>
      </c>
      <c r="I64" s="46" t="str">
        <f>'IGP1 Structure'!I19</f>
        <v>Subnational Governance Level / Tier / Type</v>
      </c>
      <c r="J64" s="46" t="str">
        <f>'IGP1 Structure'!J19</f>
        <v>Population of 
level / tier / type</v>
      </c>
      <c r="K64" s="46">
        <f>'IGP1 Structure'!K19</f>
        <v>0</v>
      </c>
      <c r="L64" s="46" t="str">
        <f>'IGP1 Structure'!L19</f>
        <v>Comments / Clarification</v>
      </c>
    </row>
    <row r="65" spans="1:17">
      <c r="A65" s="46">
        <f>'IGP1 Structure'!A20</f>
        <v>0</v>
      </c>
      <c r="B65" s="46">
        <f>'IGP1 Structure'!B20</f>
        <v>0</v>
      </c>
      <c r="C65" s="46">
        <f>'IGP1 Structure'!C20</f>
        <v>0</v>
      </c>
      <c r="D65" s="46">
        <f>'IGP1 Structure'!D20</f>
        <v>0</v>
      </c>
      <c r="E65" s="46">
        <f>'IGP1 Structure'!E20</f>
        <v>0</v>
      </c>
      <c r="F65" s="46">
        <f>'IGP1 Structure'!F20</f>
        <v>0</v>
      </c>
      <c r="G65" s="46">
        <f>'IGP1 Structure'!G20</f>
        <v>0</v>
      </c>
      <c r="H65" s="46">
        <f>'IGP1 Structure'!H20</f>
        <v>0</v>
      </c>
      <c r="I65" s="46">
        <f>'IGP1 Structure'!I20</f>
        <v>0</v>
      </c>
      <c r="J65" s="46">
        <f>'IGP1 Structure'!J20</f>
        <v>0</v>
      </c>
      <c r="K65" s="46">
        <f>'IGP1 Structure'!K20</f>
        <v>0</v>
      </c>
      <c r="L65" s="46">
        <f>'IGP1 Structure'!L20</f>
        <v>0</v>
      </c>
    </row>
    <row r="66" spans="1:17">
      <c r="A66" s="46">
        <f>'IGP1 Structure'!A21</f>
        <v>0</v>
      </c>
      <c r="B66" s="46">
        <f>'IGP1 Structure'!B21</f>
        <v>0</v>
      </c>
      <c r="C66" s="46" t="str">
        <f>'IGP1 Structure'!C21</f>
        <v>C</v>
      </c>
      <c r="D66" s="46" t="str">
        <f>'IGP1 Structure'!D21</f>
        <v>National level</v>
      </c>
      <c r="E66" s="46" t="str">
        <f>'IGP1 Structure'!E21</f>
        <v>Federal government</v>
      </c>
      <c r="F66" s="46">
        <f>'IGP1 Structure'!F21</f>
        <v>1</v>
      </c>
      <c r="G66" s="46" t="str">
        <f>'IGP1 Structure'!G21</f>
        <v>Yes</v>
      </c>
      <c r="H66" s="46" t="str">
        <f>'IGP1 Structure'!H21</f>
        <v>Yes</v>
      </c>
      <c r="I66" s="46">
        <f>'IGP1 Structure'!I21</f>
        <v>0</v>
      </c>
      <c r="J66" s="46">
        <f>'IGP1 Structure'!J21</f>
        <v>41798407</v>
      </c>
      <c r="K66" s="46">
        <f>'IGP1 Structure'!K21</f>
        <v>0</v>
      </c>
      <c r="L66" s="46" t="str">
        <f>'IGP1 Structure'!L21</f>
        <v>Government of Canada / federal government.</v>
      </c>
    </row>
    <row r="67" spans="1:17">
      <c r="A67" s="46">
        <f>'IGP1 Structure'!A22</f>
        <v>0</v>
      </c>
      <c r="B67" s="46">
        <f>'IGP1 Structure'!B22</f>
        <v>0</v>
      </c>
      <c r="C67" s="46" t="str">
        <f>'IGP1 Structure'!C22</f>
        <v>S1</v>
      </c>
      <c r="D67" s="46" t="str">
        <f>'IGP1 Structure'!D22</f>
        <v>First level / tier / type</v>
      </c>
      <c r="E67" s="46" t="str">
        <f>'IGP1 Structure'!E22</f>
        <v>Provinces and territories</v>
      </c>
      <c r="F67" s="46">
        <f>'IGP1 Structure'!F22</f>
        <v>13</v>
      </c>
      <c r="G67" s="46" t="str">
        <f>'IGP1 Structure'!G22</f>
        <v>Yes</v>
      </c>
      <c r="H67" s="46" t="str">
        <f>'IGP1 Structure'!H22</f>
        <v>No</v>
      </c>
      <c r="I67" s="46" t="str">
        <f>'IGP1 Structure'!I22</f>
        <v>1-Main Regional</v>
      </c>
      <c r="J67" s="46">
        <f>'IGP1 Structure'!J22</f>
        <v>41798407</v>
      </c>
      <c r="K67" s="46">
        <f>'IGP1 Structure'!K22</f>
        <v>0</v>
      </c>
      <c r="L67" s="46" t="str">
        <f>'IGP1 Structure'!L22</f>
        <v>10 provinces and 3 territories. Provinces have constitutionally entrenched authority; territorial powers are devolved by federal statute, but territorial governments exercise extensive self-government.</v>
      </c>
    </row>
    <row r="68" spans="1:17">
      <c r="A68" s="46">
        <f>'IGP1 Structure'!A23</f>
        <v>0</v>
      </c>
      <c r="B68" s="46">
        <f>'IGP1 Structure'!B23</f>
        <v>0</v>
      </c>
      <c r="C68" s="46" t="str">
        <f>'IGP1 Structure'!C23</f>
        <v>S2</v>
      </c>
      <c r="D68" s="46" t="str">
        <f>'IGP1 Structure'!D23</f>
        <v>Second level / tier  / type</v>
      </c>
      <c r="E68" s="46" t="str">
        <f>'IGP1 Structure'!E23</f>
        <v>Upper-level and unitary local governments</v>
      </c>
      <c r="F68" s="46">
        <f>'IGP1 Structure'!F23</f>
        <v>2075</v>
      </c>
      <c r="G68" s="46" t="str">
        <f>'IGP1 Structure'!G23</f>
        <v>No</v>
      </c>
      <c r="H68" s="46" t="str">
        <f>'IGP1 Structure'!H23</f>
        <v>No</v>
      </c>
      <c r="I68" s="46" t="str">
        <f>'IGP1 Structure'!I23</f>
        <v>2-Main Local</v>
      </c>
      <c r="J68" s="46">
        <f>'IGP1 Structure'!J23</f>
        <v>0</v>
      </c>
      <c r="K68" s="46">
        <f>'IGP1 Structure'!K23</f>
        <v>0</v>
      </c>
      <c r="L68" s="46" t="str">
        <f>'IGP1 Structure'!L23</f>
        <v>Principal higher-level or unitary general-purpose local governments. Municipal government does not cover all Canadian territory; unorganized areas and Indigenous jurisdictions are excluded. Approximate harmonized count based on current provincial/territorial structures.</v>
      </c>
    </row>
    <row r="69" spans="1:17">
      <c r="A69" s="46">
        <f>'IGP1 Structure'!A24</f>
        <v>0</v>
      </c>
      <c r="B69" s="46">
        <f>'IGP1 Structure'!B24</f>
        <v>0</v>
      </c>
      <c r="C69" s="46" t="str">
        <f>'IGP1 Structure'!C24</f>
        <v>S3</v>
      </c>
      <c r="D69" s="46" t="str">
        <f>'IGP1 Structure'!D24</f>
        <v>Third level / tier / type</v>
      </c>
      <c r="E69" s="46" t="str">
        <f>'IGP1 Structure'!E24</f>
        <v>Lower-level local governments</v>
      </c>
      <c r="F69" s="46">
        <f>'IGP1 Structure'!F24</f>
        <v>1511</v>
      </c>
      <c r="G69" s="46" t="str">
        <f>'IGP1 Structure'!G24</f>
        <v>No</v>
      </c>
      <c r="H69" s="46" t="str">
        <f>'IGP1 Structure'!H24</f>
        <v>No</v>
      </c>
      <c r="I69" s="46" t="str">
        <f>'IGP1 Structure'!I24</f>
        <v>3-Lower Local</v>
      </c>
      <c r="J69" s="46">
        <f>'IGP1 Structure'!J24</f>
        <v>0</v>
      </c>
      <c r="K69" s="46">
        <f>'IGP1 Structure'!K24</f>
        <v>0</v>
      </c>
      <c r="L69" s="46" t="str">
        <f>'IGP1 Structure'!L24</f>
        <v>Constituent lower-level municipalities in Ontario, Quebec and British Columbia. Approximate harmonized count: Quebec 1,109; Ontario 241; British Columbia 161.</v>
      </c>
    </row>
    <row r="70" spans="1:17">
      <c r="A70" s="46">
        <f>'IGP1 Structure'!A25</f>
        <v>0</v>
      </c>
      <c r="B70" s="46">
        <f>'IGP1 Structure'!B25</f>
        <v>0</v>
      </c>
      <c r="C70" s="46" t="str">
        <f>'IGP1 Structure'!C25</f>
        <v>S4</v>
      </c>
      <c r="D70" s="46" t="str">
        <f>'IGP1 Structure'!D25</f>
        <v>Fourth level / tier / type</v>
      </c>
      <c r="E70" s="46">
        <f>'IGP1 Structure'!E25</f>
        <v>0</v>
      </c>
      <c r="F70" s="46">
        <f>'IGP1 Structure'!F25</f>
        <v>0</v>
      </c>
      <c r="G70" s="46">
        <f>'IGP1 Structure'!G25</f>
        <v>0</v>
      </c>
      <c r="H70" s="46">
        <f>'IGP1 Structure'!H25</f>
        <v>0</v>
      </c>
      <c r="I70" s="46">
        <f>'IGP1 Structure'!I25</f>
        <v>0</v>
      </c>
      <c r="J70" s="46">
        <f>'IGP1 Structure'!J25</f>
        <v>0</v>
      </c>
      <c r="K70" s="46">
        <f>'IGP1 Structure'!K25</f>
        <v>0</v>
      </c>
      <c r="L70" s="46">
        <f>'IGP1 Structure'!L25</f>
        <v>0</v>
      </c>
    </row>
    <row r="71" spans="1:17">
      <c r="A71" s="46">
        <f>'IGP1 Structure'!A26</f>
        <v>0</v>
      </c>
      <c r="B71" s="46">
        <f>'IGP1 Structure'!B26</f>
        <v>0</v>
      </c>
      <c r="C71" s="46">
        <f>'IGP1 Structure'!C26</f>
        <v>0</v>
      </c>
      <c r="D71" s="46">
        <f>'IGP1 Structure'!D26</f>
        <v>0</v>
      </c>
      <c r="E71" s="46">
        <f>'IGP1 Structure'!E26</f>
        <v>0</v>
      </c>
      <c r="F71" s="46">
        <f>'IGP1 Structure'!F26</f>
        <v>0</v>
      </c>
      <c r="G71" s="46">
        <f>'IGP1 Structure'!G26</f>
        <v>0</v>
      </c>
      <c r="H71" s="46">
        <f>'IGP1 Structure'!H26</f>
        <v>0</v>
      </c>
      <c r="I71" s="46">
        <f>'IGP1 Structure'!I26</f>
        <v>0</v>
      </c>
      <c r="J71" s="46">
        <f>'IGP1 Structure'!J26</f>
        <v>0</v>
      </c>
      <c r="K71" s="46">
        <f>'IGP1 Structure'!K26</f>
        <v>0</v>
      </c>
      <c r="L71" s="46">
        <f>'IGP1 Structure'!L26</f>
        <v>0</v>
      </c>
    </row>
    <row r="72" spans="1:17" s="172" customFormat="1">
      <c r="A72" s="172">
        <f>'IGP1 Structure'!A27</f>
        <v>0</v>
      </c>
      <c r="B72" s="172">
        <f>'IGP1 Structure'!B27</f>
        <v>0</v>
      </c>
      <c r="C72" s="172">
        <f>'IGP1 Structure'!C27</f>
        <v>0</v>
      </c>
      <c r="D72" s="172">
        <f>'IGP1 Structure'!D27</f>
        <v>0</v>
      </c>
      <c r="E72" s="172">
        <f>'IGP1 Structure'!E27</f>
        <v>0</v>
      </c>
      <c r="F72" s="172">
        <f>'IGP1 Structure'!F27</f>
        <v>0</v>
      </c>
      <c r="G72" s="172">
        <f>'IGP1 Structure'!G27</f>
        <v>0</v>
      </c>
      <c r="H72" s="172">
        <f>'IGP1 Structure'!H27</f>
        <v>0</v>
      </c>
      <c r="I72" s="172">
        <f>'IGP1 Structure'!I27</f>
        <v>0</v>
      </c>
      <c r="J72" s="172">
        <f>'IGP1 Structure'!J27</f>
        <v>0</v>
      </c>
      <c r="K72" s="172">
        <f>'IGP1 Structure'!K27</f>
        <v>0</v>
      </c>
      <c r="L72" s="172">
        <f>'IGP1 Structure'!L27</f>
        <v>0</v>
      </c>
      <c r="N72" s="173"/>
      <c r="O72" s="173"/>
      <c r="P72" s="173"/>
      <c r="Q72" s="173"/>
    </row>
    <row r="73" spans="1:17">
      <c r="A73" s="46">
        <f>'IGP2 Governance'!A1</f>
        <v>0</v>
      </c>
      <c r="B73" s="46">
        <f>'IGP2 Governance'!B1</f>
        <v>0</v>
      </c>
      <c r="C73" s="46">
        <f>'IGP2 Governance'!C1</f>
        <v>0</v>
      </c>
      <c r="D73" s="46">
        <f>'IGP2 Governance'!D1</f>
        <v>0</v>
      </c>
      <c r="E73" s="46">
        <f>'IGP2 Governance'!E1</f>
        <v>0</v>
      </c>
      <c r="F73" s="46">
        <f>'IGP2 Governance'!F1</f>
        <v>0</v>
      </c>
      <c r="G73" s="46">
        <f>'IGP2 Governance'!G1</f>
        <v>0</v>
      </c>
      <c r="H73" s="46">
        <f>'IGP2 Governance'!H1</f>
        <v>0</v>
      </c>
      <c r="I73" s="46">
        <f>'IGP2 Governance'!I1</f>
        <v>0</v>
      </c>
      <c r="J73" s="46">
        <f>'IGP2 Governance'!J1</f>
        <v>0</v>
      </c>
      <c r="K73" s="46">
        <f>'IGP2 Governance'!K1</f>
        <v>0</v>
      </c>
      <c r="L73" s="46">
        <f>'IGP2 Governance'!L1</f>
        <v>0</v>
      </c>
      <c r="M73" s="46">
        <f>'IGP2 Governance'!M1</f>
        <v>0</v>
      </c>
    </row>
    <row r="74" spans="1:17">
      <c r="A74" s="46">
        <f>'IGP2 Governance'!A2</f>
        <v>0</v>
      </c>
      <c r="B74" s="46">
        <f>'IGP2 Governance'!B2</f>
        <v>0</v>
      </c>
      <c r="C74" s="46">
        <f>'IGP2 Governance'!C2</f>
        <v>0</v>
      </c>
      <c r="D74" s="46" t="str">
        <f>'IGP2 Governance'!D2</f>
        <v>LoGICA INTERGOVERNMENTAL PROFILE: NATURE OF SUBNATIONAL GOVERNANCE INSTITUTIONS</v>
      </c>
      <c r="E74" s="46">
        <f>'IGP2 Governance'!E2</f>
        <v>0</v>
      </c>
      <c r="F74" s="46">
        <f>'IGP2 Governance'!F2</f>
        <v>0</v>
      </c>
      <c r="G74" s="46">
        <f>'IGP2 Governance'!G2</f>
        <v>0</v>
      </c>
      <c r="H74" s="46">
        <f>'IGP2 Governance'!H2</f>
        <v>0</v>
      </c>
      <c r="I74" s="46">
        <f>'IGP2 Governance'!I2</f>
        <v>0</v>
      </c>
      <c r="J74" s="46">
        <f>'IGP2 Governance'!J2</f>
        <v>0</v>
      </c>
      <c r="K74" s="46">
        <f>'IGP2 Governance'!K2</f>
        <v>0</v>
      </c>
      <c r="L74" s="46">
        <f>'IGP2 Governance'!L2</f>
        <v>0</v>
      </c>
      <c r="M74" s="46">
        <f>'IGP2 Governance'!M2</f>
        <v>0</v>
      </c>
    </row>
    <row r="75" spans="1:17">
      <c r="A75" s="46">
        <f>'IGP2 Governance'!A3</f>
        <v>0</v>
      </c>
      <c r="B75" s="46">
        <f>'IGP2 Governance'!B3</f>
        <v>0</v>
      </c>
      <c r="C75" s="46">
        <f>'IGP2 Governance'!C3</f>
        <v>0</v>
      </c>
      <c r="D75" s="46">
        <f>'IGP2 Governance'!D3</f>
        <v>0</v>
      </c>
      <c r="E75" s="46">
        <f>'IGP2 Governance'!E3</f>
        <v>0</v>
      </c>
      <c r="F75" s="46">
        <f>'IGP2 Governance'!F3</f>
        <v>0</v>
      </c>
      <c r="G75" s="46">
        <f>'IGP2 Governance'!G3</f>
        <v>0</v>
      </c>
      <c r="H75" s="46">
        <f>'IGP2 Governance'!H3</f>
        <v>0</v>
      </c>
      <c r="I75" s="46">
        <f>'IGP2 Governance'!I3</f>
        <v>0</v>
      </c>
      <c r="J75" s="46">
        <f>'IGP2 Governance'!J3</f>
        <v>0</v>
      </c>
      <c r="K75" s="46">
        <f>'IGP2 Governance'!K3</f>
        <v>0</v>
      </c>
      <c r="L75" s="46">
        <f>'IGP2 Governance'!L3</f>
        <v>0</v>
      </c>
      <c r="M75" s="46">
        <f>'IGP2 Governance'!M3</f>
        <v>0</v>
      </c>
    </row>
    <row r="76" spans="1:17">
      <c r="A76" s="46">
        <f>'IGP2 Governance'!A4</f>
        <v>0</v>
      </c>
      <c r="B76" s="46">
        <f>'IGP2 Governance'!B4</f>
        <v>0</v>
      </c>
      <c r="C76" s="46">
        <f>'IGP2 Governance'!C4</f>
        <v>0</v>
      </c>
      <c r="D76" s="46">
        <f>'IGP2 Governance'!D4</f>
        <v>0</v>
      </c>
      <c r="E76" s="46">
        <f>'IGP2 Governance'!E4</f>
        <v>0</v>
      </c>
      <c r="F76" s="46">
        <f>'IGP2 Governance'!F4</f>
        <v>0</v>
      </c>
      <c r="G76" s="46">
        <f>'IGP2 Governance'!G4</f>
        <v>0</v>
      </c>
      <c r="H76" s="46">
        <f>'IGP2 Governance'!H4</f>
        <v>0</v>
      </c>
      <c r="I76" s="46">
        <f>'IGP2 Governance'!I4</f>
        <v>0</v>
      </c>
      <c r="J76" s="46">
        <f>'IGP2 Governance'!J4</f>
        <v>0</v>
      </c>
      <c r="K76" s="46">
        <f>'IGP2 Governance'!K4</f>
        <v>0</v>
      </c>
      <c r="L76" s="46">
        <f>'IGP2 Governance'!L4</f>
        <v>0</v>
      </c>
      <c r="M76" s="46">
        <f>'IGP2 Governance'!M4</f>
        <v>0</v>
      </c>
    </row>
    <row r="77" spans="1:17">
      <c r="A77" s="46">
        <f>'IGP2 Governance'!A5</f>
        <v>0</v>
      </c>
      <c r="B77" s="46">
        <f>'IGP2 Governance'!B5</f>
        <v>0</v>
      </c>
      <c r="C77" s="46">
        <f>'IGP2 Governance'!C5</f>
        <v>0</v>
      </c>
      <c r="D77" s="46" t="str">
        <f>'IGP2 Governance'!D5</f>
        <v>Government level / tier / type</v>
      </c>
      <c r="E77" s="46" t="str">
        <f>'IGP2 Governance'!E5</f>
        <v>Provinces and territories</v>
      </c>
      <c r="F77" s="46" t="str">
        <f>'IGP2 Governance'!F5</f>
        <v>Upper-level and unitary local governments</v>
      </c>
      <c r="G77" s="46" t="str">
        <f>'IGP2 Governance'!G5</f>
        <v>Lower-level local governments</v>
      </c>
      <c r="H77" s="46">
        <f>'IGP2 Governance'!H5</f>
        <v>0</v>
      </c>
      <c r="I77" s="46">
        <f>'IGP2 Governance'!I5</f>
        <v>0</v>
      </c>
      <c r="J77" s="46" t="str">
        <f>'IGP2 Governance'!J5</f>
        <v>Comments / Clarification: 
Provinces and territories</v>
      </c>
      <c r="K77" s="46" t="str">
        <f>'IGP2 Governance'!K5</f>
        <v>Comments / Clarification: 
Upper-level and unitary local governments</v>
      </c>
      <c r="L77" s="46" t="str">
        <f>'IGP2 Governance'!L5</f>
        <v>Comments / Clarification: 
Lower-level local governments</v>
      </c>
      <c r="M77" s="46" t="str">
        <f>'IGP2 Governance'!M5</f>
        <v>Comments / Clarification: 
0</v>
      </c>
    </row>
    <row r="78" spans="1:17">
      <c r="A78" s="46">
        <f>'IGP2 Governance'!A6</f>
        <v>0</v>
      </c>
      <c r="B78" s="46">
        <f>'IGP2 Governance'!B6</f>
        <v>0</v>
      </c>
      <c r="C78" s="46">
        <f>'IGP2 Governance'!C6</f>
        <v>0</v>
      </c>
      <c r="D78" s="46">
        <f>'IGP2 Governance'!D6</f>
        <v>0</v>
      </c>
      <c r="E78" s="46">
        <f>'IGP2 Governance'!E6</f>
        <v>0</v>
      </c>
      <c r="F78" s="46">
        <f>'IGP2 Governance'!F6</f>
        <v>0</v>
      </c>
      <c r="G78" s="46">
        <f>'IGP2 Governance'!G6</f>
        <v>0</v>
      </c>
      <c r="H78" s="46">
        <f>'IGP2 Governance'!H6</f>
        <v>0</v>
      </c>
      <c r="I78" s="46">
        <f>'IGP2 Governance'!I6</f>
        <v>0</v>
      </c>
      <c r="J78" s="46">
        <f>'IGP2 Governance'!J6</f>
        <v>0</v>
      </c>
      <c r="K78" s="46">
        <f>'IGP2 Governance'!K6</f>
        <v>0</v>
      </c>
      <c r="L78" s="46">
        <f>'IGP2 Governance'!L6</f>
        <v>0</v>
      </c>
      <c r="M78" s="46">
        <f>'IGP2 Governance'!M6</f>
        <v>0</v>
      </c>
    </row>
    <row r="79" spans="1:17">
      <c r="A79" s="46">
        <f>'IGP2 Governance'!A7</f>
        <v>0</v>
      </c>
      <c r="B79" s="46">
        <f>'IGP2 Governance'!B7</f>
        <v>0</v>
      </c>
      <c r="C79" s="46" t="str">
        <f>'IGP2 Governance'!C7</f>
        <v>G1</v>
      </c>
      <c r="D79" s="46" t="str">
        <f>'IGP2 Governance'!D7</f>
        <v>Institutional characteristics, autonomy and authority</v>
      </c>
      <c r="E79" s="46">
        <f>'IGP2 Governance'!E7</f>
        <v>0</v>
      </c>
      <c r="F79" s="46">
        <f>'IGP2 Governance'!F7</f>
        <v>0</v>
      </c>
      <c r="G79" s="46">
        <f>'IGP2 Governance'!G7</f>
        <v>0</v>
      </c>
      <c r="H79" s="46">
        <f>'IGP2 Governance'!H7</f>
        <v>0</v>
      </c>
      <c r="I79" s="46">
        <f>'IGP2 Governance'!I7</f>
        <v>0</v>
      </c>
      <c r="J79" s="46">
        <f>'IGP2 Governance'!J7</f>
        <v>0</v>
      </c>
      <c r="K79" s="46">
        <f>'IGP2 Governance'!K7</f>
        <v>0</v>
      </c>
      <c r="L79" s="46">
        <f>'IGP2 Governance'!L7</f>
        <v>0</v>
      </c>
      <c r="M79" s="46">
        <f>'IGP2 Governance'!M7</f>
        <v>0</v>
      </c>
    </row>
    <row r="80" spans="1:17">
      <c r="A80" s="46">
        <f>'IGP2 Governance'!A8</f>
        <v>0</v>
      </c>
      <c r="B80" s="46">
        <f>'IGP2 Governance'!B8</f>
        <v>0</v>
      </c>
      <c r="C80" s="46" t="str">
        <f>'IGP2 Governance'!C8</f>
        <v>G1.1A</v>
      </c>
      <c r="D80" s="46" t="str">
        <f>'IGP2 Governance'!D8</f>
        <v>Are subnational entities at this level/tier/type de jure corporate bodies (institutional units)?</v>
      </c>
      <c r="E80" s="46" t="str">
        <f>'IGP2 Governance'!E8</f>
        <v>Yes</v>
      </c>
      <c r="F80" s="46" t="str">
        <f>'IGP2 Governance'!F8</f>
        <v>Yes</v>
      </c>
      <c r="G80" s="46" t="str">
        <f>'IGP2 Governance'!G8</f>
        <v>Yes</v>
      </c>
      <c r="H80" s="46" t="str">
        <f>'IGP2 Governance'!H8</f>
        <v>…</v>
      </c>
      <c r="I80" s="46">
        <f>'IGP2 Governance'!I8</f>
        <v>0</v>
      </c>
      <c r="J80" s="46">
        <f>'IGP2 Governance'!J8</f>
        <v>0</v>
      </c>
      <c r="K80" s="46" t="str">
        <f>'IGP2 Governance'!K8</f>
        <v>Provinces and territories operate as autonomous subnational governments with elected legislatures, responsible executives, their own administrations, budgets, assets and extensive legislative/fiscal authority. Territorial authority has a statutory rather than constitutionally entrenched basis.</v>
      </c>
      <c r="L80" s="46" t="str">
        <f>'IGP2 Governance'!L8</f>
        <v>General-purpose local governments are incorporated bodies with elected councils, their own administrations and budgets, and meaningful authority over assigned local functions, although their powers derive from provincial/territorial legislation.</v>
      </c>
      <c r="M80" s="46" t="str">
        <f>'IGP2 Governance'!M8</f>
        <v>Lower-level municipalities in Ontario, Quebec and British Columbia are elected corporate bodies with their own administrations and budgets and exercise meaningful authority over assigned municipal functions.</v>
      </c>
    </row>
    <row r="81" spans="1:13">
      <c r="A81" s="46">
        <f>'IGP2 Governance'!A9</f>
        <v>0</v>
      </c>
      <c r="B81" s="46">
        <f>'IGP2 Governance'!B9</f>
        <v>0</v>
      </c>
      <c r="C81" s="46" t="str">
        <f>'IGP2 Governance'!C9</f>
        <v>G1.1B</v>
      </c>
      <c r="D81" s="46" t="str">
        <f>'IGP2 Governance'!D9</f>
        <v>Do subnational entities at this level/tier/type engage in public sector functions?</v>
      </c>
      <c r="E81" s="46" t="str">
        <f>'IGP2 Governance'!E9</f>
        <v>Yes</v>
      </c>
      <c r="F81" s="46" t="str">
        <f>'IGP2 Governance'!F9</f>
        <v>Yes</v>
      </c>
      <c r="G81" s="46" t="str">
        <f>'IGP2 Governance'!G9</f>
        <v>Yes</v>
      </c>
      <c r="H81" s="46" t="str">
        <f>'IGP2 Governance'!H9</f>
        <v>…</v>
      </c>
      <c r="I81" s="46">
        <f>'IGP2 Governance'!I9</f>
        <v>0</v>
      </c>
      <c r="J81" s="46">
        <f>'IGP2 Governance'!J9</f>
        <v>0</v>
      </c>
      <c r="K81" s="46">
        <f>'IGP2 Governance'!K9</f>
        <v>0</v>
      </c>
      <c r="L81" s="46">
        <f>'IGP2 Governance'!L9</f>
        <v>0</v>
      </c>
      <c r="M81" s="46">
        <f>'IGP2 Governance'!M9</f>
        <v>0</v>
      </c>
    </row>
    <row r="82" spans="1:13">
      <c r="A82" s="46">
        <f>'IGP2 Governance'!A10</f>
        <v>0</v>
      </c>
      <c r="B82" s="46">
        <f>'IGP2 Governance'!B10</f>
        <v>0</v>
      </c>
      <c r="C82" s="46" t="str">
        <f>'IGP2 Governance'!C10</f>
        <v>G1.2</v>
      </c>
      <c r="D82" s="46" t="str">
        <f>'IGP2 Governance'!D10</f>
        <v>Do subnational entities at this level/tier/type meet the preconditions of de facto corporate bodies?</v>
      </c>
      <c r="E82" s="46" t="str">
        <f>'IGP2 Governance'!E10</f>
        <v>Yes</v>
      </c>
      <c r="F82" s="46" t="str">
        <f>'IGP2 Governance'!F10</f>
        <v>Yes</v>
      </c>
      <c r="G82" s="46" t="str">
        <f>'IGP2 Governance'!G10</f>
        <v>Yes</v>
      </c>
      <c r="H82" s="46" t="str">
        <f>'IGP2 Governance'!H10</f>
        <v>…</v>
      </c>
      <c r="I82" s="46">
        <f>'IGP2 Governance'!I10</f>
        <v>0</v>
      </c>
      <c r="J82" s="46">
        <f>'IGP2 Governance'!J10</f>
        <v>0</v>
      </c>
      <c r="K82" s="46">
        <f>'IGP2 Governance'!K10</f>
        <v>0</v>
      </c>
      <c r="L82" s="46">
        <f>'IGP2 Governance'!L10</f>
        <v>0</v>
      </c>
      <c r="M82" s="46">
        <f>'IGP2 Governance'!M10</f>
        <v>0</v>
      </c>
    </row>
    <row r="83" spans="1:13">
      <c r="A83" s="46">
        <f>'IGP2 Governance'!A11</f>
        <v>0</v>
      </c>
      <c r="B83" s="46">
        <f>'IGP2 Governance'!B11</f>
        <v>0</v>
      </c>
      <c r="C83" s="46" t="str">
        <f>'IGP2 Governance'!C11</f>
        <v>G1.3</v>
      </c>
      <c r="D83" s="46" t="str">
        <f>'IGP2 Governance'!D11</f>
        <v xml:space="preserve">Are subnational institutions de jure and de facto corporate bodies with extensive (de jure/de facto) functions? </v>
      </c>
      <c r="E83" s="46" t="str">
        <f>'IGP2 Governance'!E11</f>
        <v>Yes</v>
      </c>
      <c r="F83" s="46" t="str">
        <f>'IGP2 Governance'!F11</f>
        <v>Yes</v>
      </c>
      <c r="G83" s="46" t="str">
        <f>'IGP2 Governance'!G11</f>
        <v>Yes</v>
      </c>
      <c r="H83" s="46" t="str">
        <f>'IGP2 Governance'!H11</f>
        <v>…</v>
      </c>
      <c r="I83" s="46">
        <f>'IGP2 Governance'!I11</f>
        <v>0</v>
      </c>
      <c r="J83" s="46">
        <f>'IGP2 Governance'!J11</f>
        <v>0</v>
      </c>
      <c r="K83" s="46">
        <f>'IGP2 Governance'!K11</f>
        <v>0</v>
      </c>
      <c r="L83" s="46">
        <f>'IGP2 Governance'!L11</f>
        <v>0</v>
      </c>
      <c r="M83" s="46">
        <f>'IGP2 Governance'!M11</f>
        <v>0</v>
      </c>
    </row>
    <row r="84" spans="1:13">
      <c r="A84" s="46">
        <f>'IGP2 Governance'!A12</f>
        <v>0</v>
      </c>
      <c r="B84" s="46">
        <f>'IGP2 Governance'!B12</f>
        <v>0</v>
      </c>
      <c r="C84" s="46">
        <f>'IGP2 Governance'!C12</f>
        <v>0</v>
      </c>
      <c r="D84" s="46">
        <f>'IGP2 Governance'!D12</f>
        <v>0</v>
      </c>
      <c r="E84" s="46">
        <f>'IGP2 Governance'!E12</f>
        <v>0</v>
      </c>
      <c r="F84" s="46">
        <f>'IGP2 Governance'!F12</f>
        <v>0</v>
      </c>
      <c r="G84" s="46">
        <f>'IGP2 Governance'!G12</f>
        <v>0</v>
      </c>
      <c r="H84" s="46">
        <f>'IGP2 Governance'!H12</f>
        <v>0</v>
      </c>
      <c r="I84" s="46">
        <f>'IGP2 Governance'!I12</f>
        <v>0</v>
      </c>
      <c r="J84" s="46">
        <f>'IGP2 Governance'!J12</f>
        <v>0</v>
      </c>
      <c r="K84" s="46">
        <f>'IGP2 Governance'!K12</f>
        <v>0</v>
      </c>
      <c r="L84" s="46">
        <f>'IGP2 Governance'!L12</f>
        <v>0</v>
      </c>
      <c r="M84" s="46">
        <f>'IGP2 Governance'!M12</f>
        <v>0</v>
      </c>
    </row>
    <row r="85" spans="1:13">
      <c r="A85" s="46">
        <f>'IGP2 Governance'!A13</f>
        <v>0</v>
      </c>
      <c r="B85" s="46">
        <f>'IGP2 Governance'!B13</f>
        <v>0</v>
      </c>
      <c r="C85" s="46" t="str">
        <f>'IGP2 Governance'!C13</f>
        <v>G2</v>
      </c>
      <c r="D85" s="46" t="str">
        <f>'IGP2 Governance'!D13</f>
        <v>Political characteristics, autonomy and authority</v>
      </c>
      <c r="E85" s="46">
        <f>'IGP2 Governance'!E13</f>
        <v>0</v>
      </c>
      <c r="F85" s="46">
        <f>'IGP2 Governance'!F13</f>
        <v>0</v>
      </c>
      <c r="G85" s="46">
        <f>'IGP2 Governance'!G13</f>
        <v>0</v>
      </c>
      <c r="H85" s="46">
        <f>'IGP2 Governance'!H13</f>
        <v>0</v>
      </c>
      <c r="I85" s="46">
        <f>'IGP2 Governance'!I13</f>
        <v>0</v>
      </c>
      <c r="J85" s="46">
        <f>'IGP2 Governance'!J13</f>
        <v>0</v>
      </c>
      <c r="K85" s="46">
        <f>'IGP2 Governance'!K13</f>
        <v>0</v>
      </c>
      <c r="L85" s="46">
        <f>'IGP2 Governance'!L13</f>
        <v>0</v>
      </c>
      <c r="M85" s="46">
        <f>'IGP2 Governance'!M13</f>
        <v>0</v>
      </c>
    </row>
    <row r="86" spans="1:13">
      <c r="A86" s="46">
        <f>'IGP2 Governance'!A14</f>
        <v>0</v>
      </c>
      <c r="B86" s="46">
        <f>'IGP2 Governance'!B14</f>
        <v>0</v>
      </c>
      <c r="C86" s="46" t="str">
        <f>'IGP2 Governance'!C14</f>
        <v>G2.1A</v>
      </c>
      <c r="D86" s="46" t="str">
        <f>'IGP2 Governance'!D14</f>
        <v>Do subnational entities at this level/tier/type have their own (political/elected) leadership?</v>
      </c>
      <c r="E86" s="46" t="str">
        <f>'IGP2 Governance'!E14</f>
        <v>Yes</v>
      </c>
      <c r="F86" s="46" t="str">
        <f>'IGP2 Governance'!F14</f>
        <v>Yes</v>
      </c>
      <c r="G86" s="46" t="str">
        <f>'IGP2 Governance'!G14</f>
        <v>Yes</v>
      </c>
      <c r="H86" s="46" t="str">
        <f>'IGP2 Governance'!H14</f>
        <v>…</v>
      </c>
      <c r="I86" s="46">
        <f>'IGP2 Governance'!I14</f>
        <v>0</v>
      </c>
      <c r="J86" s="46">
        <f>'IGP2 Governance'!J14</f>
        <v>0</v>
      </c>
      <c r="K86" s="46">
        <f>'IGP2 Governance'!K14</f>
        <v>0</v>
      </c>
      <c r="L86" s="46">
        <f>'IGP2 Governance'!L14</f>
        <v>0</v>
      </c>
      <c r="M86" s="46">
        <f>'IGP2 Governance'!M14</f>
        <v>0</v>
      </c>
    </row>
    <row r="87" spans="1:13">
      <c r="A87" s="46">
        <f>'IGP2 Governance'!A15</f>
        <v>0</v>
      </c>
      <c r="B87" s="46">
        <f>'IGP2 Governance'!B15</f>
        <v>0</v>
      </c>
      <c r="C87" s="46" t="str">
        <f>'IGP2 Governance'!C15</f>
        <v>G2.1B</v>
      </c>
      <c r="D87" s="46" t="str">
        <f>'IGP2 Governance'!D15</f>
        <v>Does the political leadership have a degree of autonomy and authoritative decision-making power?</v>
      </c>
      <c r="E87" s="46" t="str">
        <f>'IGP2 Governance'!E15</f>
        <v>Yes</v>
      </c>
      <c r="F87" s="46" t="str">
        <f>'IGP2 Governance'!F15</f>
        <v>Yes</v>
      </c>
      <c r="G87" s="46" t="str">
        <f>'IGP2 Governance'!G15</f>
        <v>Yes</v>
      </c>
      <c r="H87" s="46" t="str">
        <f>'IGP2 Governance'!H15</f>
        <v>…</v>
      </c>
      <c r="I87" s="46">
        <f>'IGP2 Governance'!I15</f>
        <v>0</v>
      </c>
      <c r="J87" s="46">
        <f>'IGP2 Governance'!J15</f>
        <v>0</v>
      </c>
      <c r="K87" s="46">
        <f>'IGP2 Governance'!K15</f>
        <v>0</v>
      </c>
      <c r="L87" s="46">
        <f>'IGP2 Governance'!L15</f>
        <v>0</v>
      </c>
      <c r="M87" s="46">
        <f>'IGP2 Governance'!M15</f>
        <v>0</v>
      </c>
    </row>
    <row r="88" spans="1:13">
      <c r="A88" s="46">
        <f>'IGP2 Governance'!A16</f>
        <v>0</v>
      </c>
      <c r="B88" s="46">
        <f>'IGP2 Governance'!B16</f>
        <v>0</v>
      </c>
      <c r="C88" s="46" t="str">
        <f>'IGP2 Governance'!C16</f>
        <v>G2.2A</v>
      </c>
      <c r="D88" s="46" t="str">
        <f>'IGP2 Governance'!D16</f>
        <v>Is the subnational political leadership, at least in part, (directly or indirectly) elected?</v>
      </c>
      <c r="E88" s="46" t="str">
        <f>'IGP2 Governance'!E16</f>
        <v>Yes</v>
      </c>
      <c r="F88" s="46" t="str">
        <f>'IGP2 Governance'!F16</f>
        <v>Yes</v>
      </c>
      <c r="G88" s="46" t="str">
        <f>'IGP2 Governance'!G16</f>
        <v>Yes</v>
      </c>
      <c r="H88" s="46" t="str">
        <f>'IGP2 Governance'!H16</f>
        <v>…</v>
      </c>
      <c r="I88" s="46">
        <f>'IGP2 Governance'!I16</f>
        <v>0</v>
      </c>
      <c r="J88" s="46">
        <f>'IGP2 Governance'!J16</f>
        <v>0</v>
      </c>
      <c r="K88" s="46">
        <f>'IGP2 Governance'!K16</f>
        <v>0</v>
      </c>
      <c r="L88" s="46">
        <f>'IGP2 Governance'!L16</f>
        <v>0</v>
      </c>
      <c r="M88" s="46">
        <f>'IGP2 Governance'!M16</f>
        <v>0</v>
      </c>
    </row>
    <row r="89" spans="1:13">
      <c r="A89" s="46">
        <f>'IGP2 Governance'!A17</f>
        <v>0</v>
      </c>
      <c r="B89" s="46">
        <f>'IGP2 Governance'!B17</f>
        <v>0</v>
      </c>
      <c r="C89" s="46" t="str">
        <f>'IGP2 Governance'!C17</f>
        <v>G2.2B</v>
      </c>
      <c r="D89" s="46" t="str">
        <f>'IGP2 Governance'!D17</f>
        <v>Do subnational entities have (de jure / de facto) autonomy and authoritative power over political decisions?</v>
      </c>
      <c r="E89" s="46" t="str">
        <f>'IGP2 Governance'!E17</f>
        <v>Yes</v>
      </c>
      <c r="F89" s="46" t="str">
        <f>'IGP2 Governance'!F17</f>
        <v>Yes</v>
      </c>
      <c r="G89" s="46" t="str">
        <f>'IGP2 Governance'!G17</f>
        <v>Yes</v>
      </c>
      <c r="H89" s="46" t="str">
        <f>'IGP2 Governance'!H17</f>
        <v>…</v>
      </c>
      <c r="I89" s="46">
        <f>'IGP2 Governance'!I17</f>
        <v>0</v>
      </c>
      <c r="J89" s="46">
        <f>'IGP2 Governance'!J17</f>
        <v>0</v>
      </c>
      <c r="K89" s="46">
        <f>'IGP2 Governance'!K17</f>
        <v>0</v>
      </c>
      <c r="L89" s="46">
        <f>'IGP2 Governance'!L17</f>
        <v>0</v>
      </c>
      <c r="M89" s="46">
        <f>'IGP2 Governance'!M17</f>
        <v>0</v>
      </c>
    </row>
    <row r="90" spans="1:13">
      <c r="A90" s="46">
        <f>'IGP2 Governance'!A18</f>
        <v>0</v>
      </c>
      <c r="B90" s="46">
        <f>'IGP2 Governance'!B18</f>
        <v>0</v>
      </c>
      <c r="C90" s="46" t="str">
        <f>'IGP2 Governance'!C18</f>
        <v>G2.3A</v>
      </c>
      <c r="D90" s="46" t="str">
        <f>'IGP2 Governance'!D18</f>
        <v>Is the subnational political leadership (at least in part) directly elected?</v>
      </c>
      <c r="E90" s="46" t="str">
        <f>'IGP2 Governance'!E18</f>
        <v>Yes</v>
      </c>
      <c r="F90" s="46" t="str">
        <f>'IGP2 Governance'!F18</f>
        <v>Yes</v>
      </c>
      <c r="G90" s="46" t="str">
        <f>'IGP2 Governance'!G18</f>
        <v>Yes</v>
      </c>
      <c r="H90" s="46" t="str">
        <f>'IGP2 Governance'!H18</f>
        <v>…</v>
      </c>
      <c r="I90" s="46">
        <f>'IGP2 Governance'!I18</f>
        <v>0</v>
      </c>
      <c r="J90" s="46">
        <f>'IGP2 Governance'!J18</f>
        <v>0</v>
      </c>
      <c r="K90" s="46">
        <f>'IGP2 Governance'!K18</f>
        <v>0</v>
      </c>
      <c r="L90" s="46">
        <f>'IGP2 Governance'!L18</f>
        <v>0</v>
      </c>
      <c r="M90" s="46">
        <f>'IGP2 Governance'!M18</f>
        <v>0</v>
      </c>
    </row>
    <row r="91" spans="1:13">
      <c r="A91" s="46">
        <f>'IGP2 Governance'!A19</f>
        <v>0</v>
      </c>
      <c r="B91" s="46">
        <f>'IGP2 Governance'!B19</f>
        <v>0</v>
      </c>
      <c r="C91" s="46" t="str">
        <f>'IGP2 Governance'!C19</f>
        <v>G2.3B</v>
      </c>
      <c r="D91" s="46" t="str">
        <f>'IGP2 Governance'!D19</f>
        <v>Do subnational entities have extensive autonomy and authoritative power over political decisions?</v>
      </c>
      <c r="E91" s="46" t="str">
        <f>'IGP2 Governance'!E19</f>
        <v>Yes</v>
      </c>
      <c r="F91" s="46" t="str">
        <f>'IGP2 Governance'!F19</f>
        <v>Yes</v>
      </c>
      <c r="G91" s="46" t="str">
        <f>'IGP2 Governance'!G19</f>
        <v>Yes</v>
      </c>
      <c r="H91" s="46" t="str">
        <f>'IGP2 Governance'!H19</f>
        <v>…</v>
      </c>
      <c r="I91" s="46">
        <f>'IGP2 Governance'!I19</f>
        <v>0</v>
      </c>
      <c r="J91" s="46">
        <f>'IGP2 Governance'!J19</f>
        <v>0</v>
      </c>
      <c r="K91" s="46">
        <f>'IGP2 Governance'!K19</f>
        <v>0</v>
      </c>
      <c r="L91" s="46">
        <f>'IGP2 Governance'!L19</f>
        <v>0</v>
      </c>
      <c r="M91" s="46">
        <f>'IGP2 Governance'!M19</f>
        <v>0</v>
      </c>
    </row>
    <row r="92" spans="1:13">
      <c r="A92" s="46">
        <f>'IGP2 Governance'!A20</f>
        <v>0</v>
      </c>
      <c r="B92" s="46">
        <f>'IGP2 Governance'!B20</f>
        <v>0</v>
      </c>
      <c r="C92" s="46">
        <f>'IGP2 Governance'!C20</f>
        <v>0</v>
      </c>
      <c r="D92" s="46">
        <f>'IGP2 Governance'!D20</f>
        <v>0</v>
      </c>
      <c r="E92" s="46">
        <f>'IGP2 Governance'!E20</f>
        <v>0</v>
      </c>
      <c r="F92" s="46">
        <f>'IGP2 Governance'!F20</f>
        <v>0</v>
      </c>
      <c r="G92" s="46">
        <f>'IGP2 Governance'!G20</f>
        <v>0</v>
      </c>
      <c r="H92" s="46">
        <f>'IGP2 Governance'!H20</f>
        <v>0</v>
      </c>
      <c r="I92" s="46">
        <f>'IGP2 Governance'!I20</f>
        <v>0</v>
      </c>
      <c r="J92" s="46">
        <f>'IGP2 Governance'!J20</f>
        <v>0</v>
      </c>
      <c r="K92" s="46">
        <f>'IGP2 Governance'!K20</f>
        <v>0</v>
      </c>
      <c r="L92" s="46">
        <f>'IGP2 Governance'!L20</f>
        <v>0</v>
      </c>
      <c r="M92" s="46">
        <f>'IGP2 Governance'!M20</f>
        <v>0</v>
      </c>
    </row>
    <row r="93" spans="1:13">
      <c r="A93" s="46">
        <f>'IGP2 Governance'!A21</f>
        <v>0</v>
      </c>
      <c r="B93" s="46">
        <f>'IGP2 Governance'!B21</f>
        <v>0</v>
      </c>
      <c r="C93" s="46" t="str">
        <f>'IGP2 Governance'!C21</f>
        <v>G3</v>
      </c>
      <c r="D93" s="46" t="str">
        <f>'IGP2 Governance'!D21</f>
        <v>Administrative characteristics, autonomy and authority</v>
      </c>
      <c r="E93" s="46">
        <f>'IGP2 Governance'!E21</f>
        <v>0</v>
      </c>
      <c r="F93" s="46">
        <f>'IGP2 Governance'!F21</f>
        <v>0</v>
      </c>
      <c r="G93" s="46">
        <f>'IGP2 Governance'!G21</f>
        <v>0</v>
      </c>
      <c r="H93" s="46">
        <f>'IGP2 Governance'!H21</f>
        <v>0</v>
      </c>
      <c r="I93" s="46">
        <f>'IGP2 Governance'!I21</f>
        <v>0</v>
      </c>
      <c r="J93" s="46">
        <f>'IGP2 Governance'!J21</f>
        <v>0</v>
      </c>
      <c r="K93" s="46">
        <f>'IGP2 Governance'!K21</f>
        <v>0</v>
      </c>
      <c r="L93" s="46">
        <f>'IGP2 Governance'!L21</f>
        <v>0</v>
      </c>
      <c r="M93" s="46">
        <f>'IGP2 Governance'!M21</f>
        <v>0</v>
      </c>
    </row>
    <row r="94" spans="1:13">
      <c r="A94" s="46">
        <f>'IGP2 Governance'!A22</f>
        <v>0</v>
      </c>
      <c r="B94" s="46">
        <f>'IGP2 Governance'!B22</f>
        <v>0</v>
      </c>
      <c r="C94" s="46" t="str">
        <f>'IGP2 Governance'!C22</f>
        <v>G3.1</v>
      </c>
      <c r="D94" s="46" t="str">
        <f>'IGP2 Governance'!D22</f>
        <v>Do subnational entities at this level/tier/type have (employ) their own officers?</v>
      </c>
      <c r="E94" s="46" t="str">
        <f>'IGP2 Governance'!E22</f>
        <v>Yes</v>
      </c>
      <c r="F94" s="46" t="str">
        <f>'IGP2 Governance'!F22</f>
        <v>Yes</v>
      </c>
      <c r="G94" s="46" t="str">
        <f>'IGP2 Governance'!G22</f>
        <v>Yes</v>
      </c>
      <c r="H94" s="46" t="str">
        <f>'IGP2 Governance'!H22</f>
        <v>…</v>
      </c>
      <c r="I94" s="46">
        <f>'IGP2 Governance'!I22</f>
        <v>0</v>
      </c>
      <c r="J94" s="46">
        <f>'IGP2 Governance'!J22</f>
        <v>0</v>
      </c>
      <c r="K94" s="46">
        <f>'IGP2 Governance'!K22</f>
        <v>0</v>
      </c>
      <c r="L94" s="46">
        <f>'IGP2 Governance'!L22</f>
        <v>0</v>
      </c>
      <c r="M94" s="46">
        <f>'IGP2 Governance'!M22</f>
        <v>0</v>
      </c>
    </row>
    <row r="95" spans="1:13">
      <c r="A95" s="196"/>
      <c r="B95" s="196"/>
      <c r="C95" s="196"/>
      <c r="D95" s="196"/>
      <c r="E95" s="196"/>
      <c r="F95" s="196"/>
      <c r="G95" s="196"/>
      <c r="H95" s="196"/>
      <c r="I95" s="196"/>
      <c r="J95" s="196"/>
      <c r="K95" s="196"/>
      <c r="L95" s="196"/>
      <c r="M95" s="196"/>
    </row>
    <row r="96" spans="1:13">
      <c r="A96" s="46">
        <f>'IGP2 Governance'!A23</f>
        <v>0</v>
      </c>
      <c r="B96" s="46">
        <f>'IGP2 Governance'!B23</f>
        <v>0</v>
      </c>
      <c r="C96" s="46" t="str">
        <f>'IGP2 Governance'!C23</f>
        <v>G3.2A</v>
      </c>
      <c r="D96" s="46" t="str">
        <f>'IGP2 Governance'!D23</f>
        <v>Do subnational entities have, and authoritatively manage, their CEO and most/all of their own officers?</v>
      </c>
      <c r="E96" s="46" t="str">
        <f>'IGP2 Governance'!E23</f>
        <v>Yes</v>
      </c>
      <c r="F96" s="46" t="str">
        <f>'IGP2 Governance'!F23</f>
        <v>Yes</v>
      </c>
      <c r="G96" s="46" t="str">
        <f>'IGP2 Governance'!G23</f>
        <v>Yes</v>
      </c>
      <c r="H96" s="46" t="str">
        <f>'IGP2 Governance'!H23</f>
        <v>…</v>
      </c>
      <c r="I96" s="46">
        <f>'IGP2 Governance'!I23</f>
        <v>0</v>
      </c>
      <c r="J96" s="46">
        <f>'IGP2 Governance'!J23</f>
        <v>0</v>
      </c>
      <c r="K96" s="46">
        <f>'IGP2 Governance'!K23</f>
        <v>0</v>
      </c>
      <c r="L96" s="46">
        <f>'IGP2 Governance'!L23</f>
        <v>0</v>
      </c>
      <c r="M96" s="46">
        <f>'IGP2 Governance'!M23</f>
        <v>0</v>
      </c>
    </row>
    <row r="97" spans="1:13">
      <c r="A97" s="46">
        <f>'IGP2 Governance'!A24</f>
        <v>0</v>
      </c>
      <c r="B97" s="46">
        <f>'IGP2 Governance'!B24</f>
        <v>0</v>
      </c>
      <c r="C97" s="46" t="str">
        <f>'IGP2 Governance'!C24</f>
        <v>G3.2B</v>
      </c>
      <c r="D97" s="46" t="str">
        <f>'IGP2 Governance'!D24</f>
        <v>Do subnational entities have, and authoritatively manage, their own staff?</v>
      </c>
      <c r="E97" s="46" t="str">
        <f>'IGP2 Governance'!E24</f>
        <v>Yes</v>
      </c>
      <c r="F97" s="46" t="str">
        <f>'IGP2 Governance'!F24</f>
        <v>Yes</v>
      </c>
      <c r="G97" s="46" t="str">
        <f>'IGP2 Governance'!G24</f>
        <v>Yes</v>
      </c>
      <c r="H97" s="46" t="str">
        <f>'IGP2 Governance'!H24</f>
        <v>…</v>
      </c>
      <c r="I97" s="46">
        <f>'IGP2 Governance'!I24</f>
        <v>0</v>
      </c>
      <c r="J97" s="46">
        <f>'IGP2 Governance'!J24</f>
        <v>0</v>
      </c>
      <c r="K97" s="46">
        <f>'IGP2 Governance'!K24</f>
        <v>0</v>
      </c>
      <c r="L97" s="46">
        <f>'IGP2 Governance'!L24</f>
        <v>0</v>
      </c>
      <c r="M97" s="46">
        <f>'IGP2 Governance'!M24</f>
        <v>0</v>
      </c>
    </row>
    <row r="98" spans="1:13">
      <c r="A98" s="46">
        <f>'IGP2 Governance'!A25</f>
        <v>0</v>
      </c>
      <c r="B98" s="46">
        <f>'IGP2 Governance'!B25</f>
        <v>0</v>
      </c>
      <c r="C98" s="46" t="str">
        <f>'IGP2 Governance'!C25</f>
        <v>G3.2C</v>
      </c>
      <c r="D98" s="46" t="str">
        <f>'IGP2 Governance'!D25</f>
        <v>Do subnational entities have (de jure / de facto) autonomy and authoritative power over admin. decisions?</v>
      </c>
      <c r="E98" s="46" t="str">
        <f>'IGP2 Governance'!E25</f>
        <v>Yes</v>
      </c>
      <c r="F98" s="46" t="str">
        <f>'IGP2 Governance'!F25</f>
        <v>Yes</v>
      </c>
      <c r="G98" s="46" t="str">
        <f>'IGP2 Governance'!G25</f>
        <v>Yes</v>
      </c>
      <c r="H98" s="46" t="str">
        <f>'IGP2 Governance'!H25</f>
        <v>…</v>
      </c>
      <c r="I98" s="46">
        <f>'IGP2 Governance'!I25</f>
        <v>0</v>
      </c>
      <c r="J98" s="46">
        <f>'IGP2 Governance'!J25</f>
        <v>0</v>
      </c>
      <c r="K98" s="46">
        <f>'IGP2 Governance'!K25</f>
        <v>0</v>
      </c>
      <c r="L98" s="46">
        <f>'IGP2 Governance'!L25</f>
        <v>0</v>
      </c>
      <c r="M98" s="46">
        <f>'IGP2 Governance'!M25</f>
        <v>0</v>
      </c>
    </row>
    <row r="99" spans="1:13">
      <c r="A99" s="46">
        <f>'IGP2 Governance'!A26</f>
        <v>0</v>
      </c>
      <c r="B99" s="46">
        <f>'IGP2 Governance'!B26</f>
        <v>0</v>
      </c>
      <c r="C99" s="46" t="str">
        <f>'IGP2 Governance'!C26</f>
        <v>G3.3A</v>
      </c>
      <c r="D99" s="46" t="str">
        <f>'IGP2 Governance'!D26</f>
        <v>Do subnational entities have, select, and authoritatively manage, their CEO and all of their own officers?</v>
      </c>
      <c r="E99" s="46" t="str">
        <f>'IGP2 Governance'!E26</f>
        <v>Yes</v>
      </c>
      <c r="F99" s="46" t="str">
        <f>'IGP2 Governance'!F26</f>
        <v>Yes</v>
      </c>
      <c r="G99" s="46" t="str">
        <f>'IGP2 Governance'!G26</f>
        <v>Yes</v>
      </c>
      <c r="H99" s="46" t="str">
        <f>'IGP2 Governance'!H26</f>
        <v>…</v>
      </c>
      <c r="I99" s="46">
        <f>'IGP2 Governance'!I26</f>
        <v>0</v>
      </c>
      <c r="J99" s="46">
        <f>'IGP2 Governance'!J26</f>
        <v>0</v>
      </c>
      <c r="K99" s="46">
        <f>'IGP2 Governance'!K26</f>
        <v>0</v>
      </c>
      <c r="L99" s="46">
        <f>'IGP2 Governance'!L26</f>
        <v>0</v>
      </c>
      <c r="M99" s="46">
        <f>'IGP2 Governance'!M26</f>
        <v>0</v>
      </c>
    </row>
    <row r="100" spans="1:13">
      <c r="A100" s="46">
        <f>'IGP2 Governance'!A27</f>
        <v>0</v>
      </c>
      <c r="B100" s="46">
        <f>'IGP2 Governance'!B27</f>
        <v>0</v>
      </c>
      <c r="C100" s="46" t="str">
        <f>'IGP2 Governance'!C27</f>
        <v>G3.3B</v>
      </c>
      <c r="D100" s="46" t="str">
        <f>'IGP2 Governance'!D27</f>
        <v>Do subnational entities have, select, and authoritatively manage, their own staff?</v>
      </c>
      <c r="E100" s="46" t="str">
        <f>'IGP2 Governance'!E27</f>
        <v>Yes</v>
      </c>
      <c r="F100" s="46" t="str">
        <f>'IGP2 Governance'!F27</f>
        <v>Yes</v>
      </c>
      <c r="G100" s="46" t="str">
        <f>'IGP2 Governance'!G27</f>
        <v>Yes</v>
      </c>
      <c r="H100" s="46" t="str">
        <f>'IGP2 Governance'!H27</f>
        <v>…</v>
      </c>
      <c r="I100" s="46">
        <f>'IGP2 Governance'!I27</f>
        <v>0</v>
      </c>
      <c r="J100" s="46">
        <f>'IGP2 Governance'!J27</f>
        <v>0</v>
      </c>
      <c r="K100" s="46">
        <f>'IGP2 Governance'!K27</f>
        <v>0</v>
      </c>
      <c r="L100" s="46">
        <f>'IGP2 Governance'!L27</f>
        <v>0</v>
      </c>
      <c r="M100" s="46">
        <f>'IGP2 Governance'!M27</f>
        <v>0</v>
      </c>
    </row>
    <row r="101" spans="1:13">
      <c r="A101" s="46">
        <f>'IGP2 Governance'!A28</f>
        <v>0</v>
      </c>
      <c r="B101" s="46">
        <f>'IGP2 Governance'!B28</f>
        <v>0</v>
      </c>
      <c r="C101" s="46" t="str">
        <f>'IGP2 Governance'!C28</f>
        <v>G3.3C</v>
      </c>
      <c r="D101" s="46" t="str">
        <f>'IGP2 Governance'!D28</f>
        <v>Do subnational entities have extensive autonomy and authoritative power over admin. decisions?</v>
      </c>
      <c r="E101" s="46" t="str">
        <f>'IGP2 Governance'!E28</f>
        <v>Yes</v>
      </c>
      <c r="F101" s="46" t="str">
        <f>'IGP2 Governance'!F28</f>
        <v>Yes</v>
      </c>
      <c r="G101" s="46" t="str">
        <f>'IGP2 Governance'!G28</f>
        <v>Yes</v>
      </c>
      <c r="H101" s="46" t="str">
        <f>'IGP2 Governance'!H28</f>
        <v>…</v>
      </c>
      <c r="I101" s="46">
        <f>'IGP2 Governance'!I28</f>
        <v>0</v>
      </c>
      <c r="J101" s="46">
        <f>'IGP2 Governance'!J28</f>
        <v>0</v>
      </c>
      <c r="K101" s="46">
        <f>'IGP2 Governance'!K28</f>
        <v>0</v>
      </c>
      <c r="L101" s="46">
        <f>'IGP2 Governance'!L28</f>
        <v>0</v>
      </c>
      <c r="M101" s="46">
        <f>'IGP2 Governance'!M28</f>
        <v>0</v>
      </c>
    </row>
    <row r="102" spans="1:13">
      <c r="A102" s="46">
        <f>'IGP2 Governance'!A29</f>
        <v>0</v>
      </c>
      <c r="B102" s="46">
        <f>'IGP2 Governance'!B29</f>
        <v>0</v>
      </c>
      <c r="C102" s="46">
        <f>'IGP2 Governance'!C29</f>
        <v>0</v>
      </c>
      <c r="D102" s="46">
        <f>'IGP2 Governance'!D29</f>
        <v>0</v>
      </c>
      <c r="E102" s="46">
        <f>'IGP2 Governance'!E29</f>
        <v>0</v>
      </c>
      <c r="F102" s="46">
        <f>'IGP2 Governance'!F29</f>
        <v>0</v>
      </c>
      <c r="G102" s="46">
        <f>'IGP2 Governance'!G29</f>
        <v>0</v>
      </c>
      <c r="H102" s="46">
        <f>'IGP2 Governance'!H29</f>
        <v>0</v>
      </c>
      <c r="I102" s="46">
        <f>'IGP2 Governance'!I29</f>
        <v>0</v>
      </c>
      <c r="J102" s="46">
        <f>'IGP2 Governance'!J29</f>
        <v>0</v>
      </c>
      <c r="K102" s="46">
        <f>'IGP2 Governance'!K29</f>
        <v>0</v>
      </c>
      <c r="L102" s="46">
        <f>'IGP2 Governance'!L29</f>
        <v>0</v>
      </c>
      <c r="M102" s="46">
        <f>'IGP2 Governance'!M29</f>
        <v>0</v>
      </c>
    </row>
    <row r="103" spans="1:13">
      <c r="A103" s="46">
        <f>'IGP2 Governance'!A30</f>
        <v>0</v>
      </c>
      <c r="B103" s="46">
        <f>'IGP2 Governance'!B30</f>
        <v>0</v>
      </c>
      <c r="C103" s="46" t="str">
        <f>'IGP2 Governance'!C30</f>
        <v>G4</v>
      </c>
      <c r="D103" s="46" t="str">
        <f>'IGP2 Governance'!D30</f>
        <v>Fiscal/budgetary characteristics, autonomy and authority</v>
      </c>
      <c r="E103" s="46">
        <f>'IGP2 Governance'!E30</f>
        <v>0</v>
      </c>
      <c r="F103" s="46">
        <f>'IGP2 Governance'!F30</f>
        <v>0</v>
      </c>
      <c r="G103" s="46">
        <f>'IGP2 Governance'!G30</f>
        <v>0</v>
      </c>
      <c r="H103" s="46">
        <f>'IGP2 Governance'!H30</f>
        <v>0</v>
      </c>
      <c r="I103" s="46">
        <f>'IGP2 Governance'!I30</f>
        <v>0</v>
      </c>
      <c r="J103" s="46">
        <f>'IGP2 Governance'!J30</f>
        <v>0</v>
      </c>
      <c r="K103" s="46">
        <f>'IGP2 Governance'!K30</f>
        <v>0</v>
      </c>
      <c r="L103" s="46">
        <f>'IGP2 Governance'!L30</f>
        <v>0</v>
      </c>
      <c r="M103" s="46">
        <f>'IGP2 Governance'!M30</f>
        <v>0</v>
      </c>
    </row>
    <row r="104" spans="1:13">
      <c r="A104" s="46">
        <f>'IGP2 Governance'!A31</f>
        <v>0</v>
      </c>
      <c r="B104" s="46">
        <f>'IGP2 Governance'!B31</f>
        <v>0</v>
      </c>
      <c r="C104" s="46" t="str">
        <f>'IGP2 Governance'!C31</f>
        <v>G4.1A</v>
      </c>
      <c r="D104" s="46" t="str">
        <f>'IGP2 Governance'!D31</f>
        <v>Do subnational entities at this level/tier/type own assets and raise funds in own name?</v>
      </c>
      <c r="E104" s="46" t="str">
        <f>'IGP2 Governance'!E31</f>
        <v>Yes</v>
      </c>
      <c r="F104" s="46" t="str">
        <f>'IGP2 Governance'!F31</f>
        <v>Yes</v>
      </c>
      <c r="G104" s="46" t="str">
        <f>'IGP2 Governance'!G31</f>
        <v>Yes</v>
      </c>
      <c r="H104" s="46" t="str">
        <f>'IGP2 Governance'!H31</f>
        <v>…</v>
      </c>
      <c r="I104" s="46">
        <f>'IGP2 Governance'!I31</f>
        <v>0</v>
      </c>
      <c r="J104" s="46">
        <f>'IGP2 Governance'!J31</f>
        <v>0</v>
      </c>
      <c r="K104" s="46">
        <f>'IGP2 Governance'!K31</f>
        <v>0</v>
      </c>
      <c r="L104" s="46">
        <f>'IGP2 Governance'!L31</f>
        <v>0</v>
      </c>
      <c r="M104" s="46">
        <f>'IGP2 Governance'!M31</f>
        <v>0</v>
      </c>
    </row>
    <row r="105" spans="1:13">
      <c r="A105" s="46">
        <f>'IGP2 Governance'!A32</f>
        <v>0</v>
      </c>
      <c r="B105" s="46">
        <f>'IGP2 Governance'!B32</f>
        <v>0</v>
      </c>
      <c r="C105" s="46" t="str">
        <f>'IGP2 Governance'!C32</f>
        <v>G4.1B</v>
      </c>
      <c r="D105" s="46" t="str">
        <f>'IGP2 Governance'!D32</f>
        <v>Do subnational entities at this level/tier/type have their own budget?</v>
      </c>
      <c r="E105" s="46" t="str">
        <f>'IGP2 Governance'!E32</f>
        <v>Yes</v>
      </c>
      <c r="F105" s="46" t="str">
        <f>'IGP2 Governance'!F32</f>
        <v>Yes</v>
      </c>
      <c r="G105" s="46" t="str">
        <f>'IGP2 Governance'!G32</f>
        <v>Yes</v>
      </c>
      <c r="H105" s="46" t="str">
        <f>'IGP2 Governance'!H32</f>
        <v>…</v>
      </c>
      <c r="I105" s="46">
        <f>'IGP2 Governance'!I32</f>
        <v>0</v>
      </c>
      <c r="J105" s="46">
        <f>'IGP2 Governance'!J32</f>
        <v>0</v>
      </c>
      <c r="K105" s="46">
        <f>'IGP2 Governance'!K32</f>
        <v>0</v>
      </c>
      <c r="L105" s="46">
        <f>'IGP2 Governance'!L32</f>
        <v>0</v>
      </c>
      <c r="M105" s="46">
        <f>'IGP2 Governance'!M32</f>
        <v>0</v>
      </c>
    </row>
    <row r="106" spans="1:13">
      <c r="A106" s="46">
        <f>'IGP2 Governance'!A33</f>
        <v>0</v>
      </c>
      <c r="B106" s="46">
        <f>'IGP2 Governance'!B33</f>
        <v>0</v>
      </c>
      <c r="C106" s="46" t="str">
        <f>'IGP2 Governance'!C33</f>
        <v>G4.1C</v>
      </c>
      <c r="D106" s="46" t="str">
        <f>'IGP2 Governance'!D33</f>
        <v>Do subnational entities at this level/tier/type prepare and adopt their own budgets?</v>
      </c>
      <c r="E106" s="46" t="str">
        <f>'IGP2 Governance'!E33</f>
        <v>Yes</v>
      </c>
      <c r="F106" s="46" t="str">
        <f>'IGP2 Governance'!F33</f>
        <v>Yes</v>
      </c>
      <c r="G106" s="46" t="str">
        <f>'IGP2 Governance'!G33</f>
        <v>Yes</v>
      </c>
      <c r="H106" s="46" t="str">
        <f>'IGP2 Governance'!H33</f>
        <v>…</v>
      </c>
      <c r="I106" s="46">
        <f>'IGP2 Governance'!I33</f>
        <v>0</v>
      </c>
      <c r="J106" s="46">
        <f>'IGP2 Governance'!J33</f>
        <v>0</v>
      </c>
      <c r="K106" s="46">
        <f>'IGP2 Governance'!K33</f>
        <v>0</v>
      </c>
      <c r="L106" s="46">
        <f>'IGP2 Governance'!L33</f>
        <v>0</v>
      </c>
      <c r="M106" s="46">
        <f>'IGP2 Governance'!M33</f>
        <v>0</v>
      </c>
    </row>
    <row r="107" spans="1:13">
      <c r="A107" s="46">
        <f>'IGP2 Governance'!A34</f>
        <v>0</v>
      </c>
      <c r="B107" s="46">
        <f>'IGP2 Governance'!B34</f>
        <v>0</v>
      </c>
      <c r="C107" s="46" t="str">
        <f>'IGP2 Governance'!C34</f>
        <v>G4.2A</v>
      </c>
      <c r="D107" s="46" t="str">
        <f>'IGP2 Governance'!D34</f>
        <v>Do subnational entities hold and manage their own funds outside of the higher-level treasury?</v>
      </c>
      <c r="E107" s="46" t="str">
        <f>'IGP2 Governance'!E34</f>
        <v>Yes</v>
      </c>
      <c r="F107" s="46" t="str">
        <f>'IGP2 Governance'!F34</f>
        <v>Yes</v>
      </c>
      <c r="G107" s="46" t="str">
        <f>'IGP2 Governance'!G34</f>
        <v>Yes</v>
      </c>
      <c r="H107" s="46" t="str">
        <f>'IGP2 Governance'!H34</f>
        <v>…</v>
      </c>
      <c r="I107" s="46">
        <f>'IGP2 Governance'!I34</f>
        <v>0</v>
      </c>
      <c r="J107" s="46">
        <f>'IGP2 Governance'!J34</f>
        <v>0</v>
      </c>
      <c r="K107" s="46">
        <f>'IGP2 Governance'!K34</f>
        <v>0</v>
      </c>
      <c r="L107" s="46">
        <f>'IGP2 Governance'!L34</f>
        <v>0</v>
      </c>
      <c r="M107" s="46">
        <f>'IGP2 Governance'!M34</f>
        <v>0</v>
      </c>
    </row>
    <row r="108" spans="1:13">
      <c r="A108" s="46">
        <f>'IGP2 Governance'!A35</f>
        <v>0</v>
      </c>
      <c r="B108" s="46">
        <f>'IGP2 Governance'!B35</f>
        <v>0</v>
      </c>
      <c r="C108" s="46" t="str">
        <f>'IGP2 Governance'!C35</f>
        <v>G4.2B</v>
      </c>
      <c r="D108" s="46" t="str">
        <f>'IGP2 Governance'!D35</f>
        <v>Do subnational entities have  (de jure / de facto) autonomy and authoritative power over fiscal decisions?</v>
      </c>
      <c r="E108" s="46" t="str">
        <f>'IGP2 Governance'!E35</f>
        <v>Yes</v>
      </c>
      <c r="F108" s="46" t="str">
        <f>'IGP2 Governance'!F35</f>
        <v>Yes</v>
      </c>
      <c r="G108" s="46" t="str">
        <f>'IGP2 Governance'!G35</f>
        <v>Yes</v>
      </c>
      <c r="H108" s="46" t="str">
        <f>'IGP2 Governance'!H35</f>
        <v>…</v>
      </c>
      <c r="I108" s="46">
        <f>'IGP2 Governance'!I35</f>
        <v>0</v>
      </c>
      <c r="J108" s="46">
        <f>'IGP2 Governance'!J35</f>
        <v>0</v>
      </c>
      <c r="K108" s="46">
        <f>'IGP2 Governance'!K35</f>
        <v>0</v>
      </c>
      <c r="L108" s="46">
        <f>'IGP2 Governance'!L35</f>
        <v>0</v>
      </c>
      <c r="M108" s="46">
        <f>'IGP2 Governance'!M35</f>
        <v>0</v>
      </c>
    </row>
    <row r="109" spans="1:13">
      <c r="A109" s="46">
        <f>'IGP2 Governance'!A36</f>
        <v>0</v>
      </c>
      <c r="B109" s="46">
        <f>'IGP2 Governance'!B36</f>
        <v>0</v>
      </c>
      <c r="C109" s="46" t="str">
        <f>'IGP2 Governance'!C36</f>
        <v>G4.3</v>
      </c>
      <c r="D109" s="46" t="str">
        <f>'IGP2 Governance'!D36</f>
        <v>Do subnational entities have extensive autonomy and authoritative power over budget/fiscal decisions?</v>
      </c>
      <c r="E109" s="46" t="str">
        <f>'IGP2 Governance'!E36</f>
        <v>Yes</v>
      </c>
      <c r="F109" s="46" t="str">
        <f>'IGP2 Governance'!F36</f>
        <v>Yes</v>
      </c>
      <c r="G109" s="46" t="str">
        <f>'IGP2 Governance'!G36</f>
        <v>Yes</v>
      </c>
      <c r="H109" s="46" t="str">
        <f>'IGP2 Governance'!H36</f>
        <v>…</v>
      </c>
      <c r="I109" s="46">
        <f>'IGP2 Governance'!I36</f>
        <v>0</v>
      </c>
      <c r="J109" s="46">
        <f>'IGP2 Governance'!J36</f>
        <v>0</v>
      </c>
      <c r="K109" s="46">
        <f>'IGP2 Governance'!K36</f>
        <v>0</v>
      </c>
      <c r="L109" s="46">
        <f>'IGP2 Governance'!L36</f>
        <v>0</v>
      </c>
      <c r="M109" s="46">
        <f>'IGP2 Governance'!M36</f>
        <v>0</v>
      </c>
    </row>
    <row r="110" spans="1:13">
      <c r="A110" s="46">
        <f>'IGP2 Governance'!A37</f>
        <v>0</v>
      </c>
      <c r="B110" s="46">
        <f>'IGP2 Governance'!B37</f>
        <v>0</v>
      </c>
      <c r="C110" s="46">
        <f>'IGP2 Governance'!C37</f>
        <v>0</v>
      </c>
      <c r="D110" s="46">
        <f>'IGP2 Governance'!D37</f>
        <v>0</v>
      </c>
      <c r="E110" s="46">
        <f>'IGP2 Governance'!E37</f>
        <v>0</v>
      </c>
      <c r="F110" s="46">
        <f>'IGP2 Governance'!F37</f>
        <v>0</v>
      </c>
      <c r="G110" s="46">
        <f>'IGP2 Governance'!G37</f>
        <v>0</v>
      </c>
      <c r="H110" s="46">
        <f>'IGP2 Governance'!H37</f>
        <v>0</v>
      </c>
      <c r="I110" s="46">
        <f>'IGP2 Governance'!I37</f>
        <v>0</v>
      </c>
      <c r="J110" s="46">
        <f>'IGP2 Governance'!J37</f>
        <v>0</v>
      </c>
      <c r="K110" s="46">
        <f>'IGP2 Governance'!K37</f>
        <v>0</v>
      </c>
      <c r="L110" s="46">
        <f>'IGP2 Governance'!L37</f>
        <v>0</v>
      </c>
      <c r="M110" s="46">
        <f>'IGP2 Governance'!M37</f>
        <v>0</v>
      </c>
    </row>
    <row r="111" spans="1:13">
      <c r="A111" s="46">
        <f>'IGP2 Governance'!A38</f>
        <v>0</v>
      </c>
      <c r="B111" s="46">
        <f>'IGP2 Governance'!B38</f>
        <v>0</v>
      </c>
      <c r="C111" s="46">
        <f>'IGP2 Governance'!C38</f>
        <v>0</v>
      </c>
      <c r="D111" s="46" t="str">
        <f>'IGP2 Governance'!D38</f>
        <v>Governance of non-devolved subnational entities (empowered field administration?)</v>
      </c>
      <c r="E111" s="46">
        <f>'IGP2 Governance'!E38</f>
        <v>0</v>
      </c>
      <c r="F111" s="46">
        <f>'IGP2 Governance'!F38</f>
        <v>0</v>
      </c>
      <c r="G111" s="46">
        <f>'IGP2 Governance'!G38</f>
        <v>0</v>
      </c>
      <c r="H111" s="46">
        <f>'IGP2 Governance'!H38</f>
        <v>0</v>
      </c>
      <c r="I111" s="46">
        <f>'IGP2 Governance'!I38</f>
        <v>0</v>
      </c>
      <c r="J111" s="46">
        <f>'IGP2 Governance'!J38</f>
        <v>0</v>
      </c>
      <c r="K111" s="46">
        <f>'IGP2 Governance'!K38</f>
        <v>0</v>
      </c>
      <c r="L111" s="46">
        <f>'IGP2 Governance'!L38</f>
        <v>0</v>
      </c>
      <c r="M111" s="46">
        <f>'IGP2 Governance'!M38</f>
        <v>0</v>
      </c>
    </row>
    <row r="112" spans="1:13">
      <c r="A112" s="46">
        <f>'IGP2 Governance'!A39</f>
        <v>0</v>
      </c>
      <c r="B112" s="46">
        <f>'IGP2 Governance'!B39</f>
        <v>0</v>
      </c>
      <c r="C112" s="46">
        <f>'IGP2 Governance'!C39</f>
        <v>0</v>
      </c>
      <c r="D112" s="46" t="str">
        <f>'IGP2 Governance'!D39</f>
        <v xml:space="preserve">Do subnational entities administratively form a hierarchical part of the higher-level government?  </v>
      </c>
      <c r="E112" s="46" t="str">
        <f>'IGP2 Governance'!E39</f>
        <v>N/A</v>
      </c>
      <c r="F112" s="46" t="str">
        <f>'IGP2 Governance'!F39</f>
        <v>N/A</v>
      </c>
      <c r="G112" s="46" t="str">
        <f>'IGP2 Governance'!G39</f>
        <v>N/A</v>
      </c>
      <c r="H112" s="46" t="str">
        <f>'IGP2 Governance'!H39</f>
        <v>…</v>
      </c>
      <c r="I112" s="46">
        <f>'IGP2 Governance'!I39</f>
        <v>0</v>
      </c>
      <c r="J112" s="46">
        <f>'IGP2 Governance'!J39</f>
        <v>0</v>
      </c>
      <c r="K112" s="46">
        <f>'IGP2 Governance'!K39</f>
        <v>0</v>
      </c>
      <c r="L112" s="46">
        <f>'IGP2 Governance'!L39</f>
        <v>0</v>
      </c>
      <c r="M112" s="46">
        <f>'IGP2 Governance'!M39</f>
        <v>0</v>
      </c>
    </row>
    <row r="113" spans="1:17">
      <c r="A113" s="46">
        <f>'IGP2 Governance'!A40</f>
        <v>0</v>
      </c>
      <c r="B113" s="46">
        <f>'IGP2 Governance'!B40</f>
        <v>0</v>
      </c>
      <c r="C113" s="46">
        <f>'IGP2 Governance'!C40</f>
        <v>0</v>
      </c>
      <c r="D113" s="46" t="str">
        <f>'IGP2 Governance'!D40</f>
        <v>If G4.1 is Yes, do field administration departments or units form administrative units or sub-units?</v>
      </c>
      <c r="E113" s="46" t="str">
        <f>'IGP2 Governance'!E40</f>
        <v>N/A</v>
      </c>
      <c r="F113" s="46" t="str">
        <f>'IGP2 Governance'!F40</f>
        <v>N/A</v>
      </c>
      <c r="G113" s="46" t="str">
        <f>'IGP2 Governance'!G40</f>
        <v>N/A</v>
      </c>
      <c r="H113" s="46" t="str">
        <f>'IGP2 Governance'!H40</f>
        <v>…</v>
      </c>
      <c r="I113" s="46">
        <f>'IGP2 Governance'!I40</f>
        <v>0</v>
      </c>
      <c r="J113" s="46">
        <f>'IGP2 Governance'!J40</f>
        <v>0</v>
      </c>
      <c r="K113" s="46">
        <f>'IGP2 Governance'!K40</f>
        <v>0</v>
      </c>
      <c r="L113" s="46">
        <f>'IGP2 Governance'!L40</f>
        <v>0</v>
      </c>
      <c r="M113" s="46">
        <f>'IGP2 Governance'!M40</f>
        <v>0</v>
      </c>
    </row>
    <row r="114" spans="1:17">
      <c r="A114" s="46">
        <f>'IGP2 Governance'!A41</f>
        <v>0</v>
      </c>
      <c r="B114" s="46">
        <f>'IGP2 Governance'!B41</f>
        <v>0</v>
      </c>
      <c r="C114" s="46">
        <f>'IGP2 Governance'!C41</f>
        <v>0</v>
      </c>
      <c r="D114" s="46" t="str">
        <f>'IGP2 Governance'!D41</f>
        <v>If G4.2 is Yes, are field administration departments or units planned and managed as integrated units?</v>
      </c>
      <c r="E114" s="46" t="str">
        <f>'IGP2 Governance'!E41</f>
        <v>N/A</v>
      </c>
      <c r="F114" s="46" t="str">
        <f>'IGP2 Governance'!F41</f>
        <v>N/A</v>
      </c>
      <c r="G114" s="46" t="str">
        <f>'IGP2 Governance'!G41</f>
        <v>N/A</v>
      </c>
      <c r="H114" s="46" t="str">
        <f>'IGP2 Governance'!H41</f>
        <v>…</v>
      </c>
      <c r="I114" s="46">
        <f>'IGP2 Governance'!I41</f>
        <v>0</v>
      </c>
      <c r="J114" s="46">
        <f>'IGP2 Governance'!J41</f>
        <v>0</v>
      </c>
      <c r="K114" s="46">
        <f>'IGP2 Governance'!K41</f>
        <v>0</v>
      </c>
      <c r="L114" s="46">
        <f>'IGP2 Governance'!L41</f>
        <v>0</v>
      </c>
      <c r="M114" s="46">
        <f>'IGP2 Governance'!M41</f>
        <v>0</v>
      </c>
    </row>
    <row r="115" spans="1:17">
      <c r="A115" s="46">
        <f>'IGP2 Governance'!A42</f>
        <v>0</v>
      </c>
      <c r="B115" s="46">
        <f>'IGP2 Governance'!B42</f>
        <v>0</v>
      </c>
      <c r="C115" s="46">
        <f>'IGP2 Governance'!C42</f>
        <v>0</v>
      </c>
      <c r="D115" s="46" t="str">
        <f>'IGP2 Governance'!D42</f>
        <v>If G4.3 is Yes, are subnational field admin. departments or units organized sectorally or territorially (or mixed)?</v>
      </c>
      <c r="E115" s="46" t="str">
        <f>'IGP2 Governance'!E42</f>
        <v>N/A</v>
      </c>
      <c r="F115" s="46" t="str">
        <f>'IGP2 Governance'!F42</f>
        <v>N/A</v>
      </c>
      <c r="G115" s="46" t="str">
        <f>'IGP2 Governance'!G42</f>
        <v>N/A</v>
      </c>
      <c r="H115" s="46" t="str">
        <f>'IGP2 Governance'!H42</f>
        <v>…</v>
      </c>
      <c r="I115" s="46">
        <f>'IGP2 Governance'!I42</f>
        <v>0</v>
      </c>
      <c r="J115" s="46">
        <f>'IGP2 Governance'!J42</f>
        <v>0</v>
      </c>
      <c r="K115" s="46">
        <f>'IGP2 Governance'!K42</f>
        <v>0</v>
      </c>
      <c r="L115" s="46">
        <f>'IGP2 Governance'!L42</f>
        <v>0</v>
      </c>
      <c r="M115" s="46">
        <f>'IGP2 Governance'!M42</f>
        <v>0</v>
      </c>
    </row>
    <row r="116" spans="1:17">
      <c r="A116" s="46">
        <f>'IGP2 Governance'!A43</f>
        <v>0</v>
      </c>
      <c r="B116" s="46">
        <f>'IGP2 Governance'!B43</f>
        <v>0</v>
      </c>
      <c r="C116" s="46">
        <f>'IGP2 Governance'!C43</f>
        <v>0</v>
      </c>
      <c r="D116" s="46" t="str">
        <f>'IGP2 Governance'!D43</f>
        <v>Do subnational entities budgetarily form a hierarchical part of the higher-level government?</v>
      </c>
      <c r="E116" s="46" t="str">
        <f>'IGP2 Governance'!E43</f>
        <v>N/A</v>
      </c>
      <c r="F116" s="46" t="str">
        <f>'IGP2 Governance'!F43</f>
        <v>N/A</v>
      </c>
      <c r="G116" s="46" t="str">
        <f>'IGP2 Governance'!G43</f>
        <v>N/A</v>
      </c>
      <c r="H116" s="46" t="str">
        <f>'IGP2 Governance'!H43</f>
        <v>…</v>
      </c>
      <c r="I116" s="46">
        <f>'IGP2 Governance'!I43</f>
        <v>0</v>
      </c>
      <c r="J116" s="46">
        <f>'IGP2 Governance'!J43</f>
        <v>0</v>
      </c>
      <c r="K116" s="46">
        <f>'IGP2 Governance'!K43</f>
        <v>0</v>
      </c>
      <c r="L116" s="46">
        <f>'IGP2 Governance'!L43</f>
        <v>0</v>
      </c>
      <c r="M116" s="46">
        <f>'IGP2 Governance'!M43</f>
        <v>0</v>
      </c>
    </row>
    <row r="117" spans="1:17">
      <c r="A117" s="46">
        <f>'IGP2 Governance'!A44</f>
        <v>0</v>
      </c>
      <c r="B117" s="46">
        <f>'IGP2 Governance'!B44</f>
        <v>0</v>
      </c>
      <c r="C117" s="46">
        <f>'IGP2 Governance'!C44</f>
        <v>0</v>
      </c>
      <c r="D117" s="46" t="str">
        <f>'IGP2 Governance'!D44</f>
        <v>If G4.5 is Yes, are the budgets of field depts./units included as identifiable sub-organizations or budget units?</v>
      </c>
      <c r="E117" s="46" t="str">
        <f>'IGP2 Governance'!E44</f>
        <v>N/A</v>
      </c>
      <c r="F117" s="46" t="str">
        <f>'IGP2 Governance'!F44</f>
        <v>N/A</v>
      </c>
      <c r="G117" s="46" t="str">
        <f>'IGP2 Governance'!G44</f>
        <v>N/A</v>
      </c>
      <c r="H117" s="46" t="str">
        <f>'IGP2 Governance'!H44</f>
        <v>…</v>
      </c>
      <c r="I117" s="46">
        <f>'IGP2 Governance'!I44</f>
        <v>0</v>
      </c>
      <c r="J117" s="46">
        <f>'IGP2 Governance'!J44</f>
        <v>0</v>
      </c>
      <c r="K117" s="46">
        <f>'IGP2 Governance'!K44</f>
        <v>0</v>
      </c>
      <c r="L117" s="46">
        <f>'IGP2 Governance'!L44</f>
        <v>0</v>
      </c>
      <c r="M117" s="46">
        <f>'IGP2 Governance'!M44</f>
        <v>0</v>
      </c>
    </row>
    <row r="118" spans="1:17">
      <c r="A118" s="46">
        <f>'IGP2 Governance'!A45</f>
        <v>0</v>
      </c>
      <c r="B118" s="46">
        <f>'IGP2 Governance'!B45</f>
        <v>0</v>
      </c>
      <c r="C118" s="46">
        <f>'IGP2 Governance'!C45</f>
        <v>0</v>
      </c>
      <c r="D118" s="46" t="str">
        <f>'IGP2 Governance'!D45</f>
        <v>If G4.6 is Yes, are field departments' or units' budgets organized sectorally or territorially (or mixed)?</v>
      </c>
      <c r="E118" s="46" t="str">
        <f>'IGP2 Governance'!E45</f>
        <v>N/A</v>
      </c>
      <c r="F118" s="46" t="str">
        <f>'IGP2 Governance'!F45</f>
        <v>N/A</v>
      </c>
      <c r="G118" s="46" t="str">
        <f>'IGP2 Governance'!G45</f>
        <v>N/A</v>
      </c>
      <c r="H118" s="46" t="str">
        <f>'IGP2 Governance'!H45</f>
        <v>…</v>
      </c>
      <c r="I118" s="46">
        <f>'IGP2 Governance'!I45</f>
        <v>0</v>
      </c>
      <c r="J118" s="46">
        <f>'IGP2 Governance'!J45</f>
        <v>0</v>
      </c>
      <c r="K118" s="46">
        <f>'IGP2 Governance'!K45</f>
        <v>0</v>
      </c>
      <c r="L118" s="46">
        <f>'IGP2 Governance'!L45</f>
        <v>0</v>
      </c>
      <c r="M118" s="46">
        <f>'IGP2 Governance'!M45</f>
        <v>0</v>
      </c>
    </row>
    <row r="119" spans="1:17">
      <c r="A119" s="46">
        <f>'IGP2 Governance'!A46</f>
        <v>0</v>
      </c>
      <c r="B119" s="46">
        <f>'IGP2 Governance'!B46</f>
        <v>0</v>
      </c>
      <c r="C119" s="46">
        <f>'IGP2 Governance'!C46</f>
        <v>0</v>
      </c>
      <c r="D119" s="46">
        <f>'IGP2 Governance'!D46</f>
        <v>0</v>
      </c>
      <c r="E119" s="46">
        <f>'IGP2 Governance'!E46</f>
        <v>0</v>
      </c>
      <c r="F119" s="46">
        <f>'IGP2 Governance'!F46</f>
        <v>0</v>
      </c>
      <c r="G119" s="46">
        <f>'IGP2 Governance'!G46</f>
        <v>0</v>
      </c>
      <c r="H119" s="46">
        <f>'IGP2 Governance'!H46</f>
        <v>0</v>
      </c>
      <c r="I119" s="46">
        <f>'IGP2 Governance'!I46</f>
        <v>0</v>
      </c>
      <c r="J119" s="46">
        <f>'IGP2 Governance'!J46</f>
        <v>0</v>
      </c>
      <c r="K119" s="46">
        <f>'IGP2 Governance'!K46</f>
        <v>0</v>
      </c>
      <c r="L119" s="46">
        <f>'IGP2 Governance'!L46</f>
        <v>0</v>
      </c>
      <c r="M119" s="46">
        <f>'IGP2 Governance'!M46</f>
        <v>0</v>
      </c>
    </row>
    <row r="120" spans="1:17">
      <c r="A120" s="46">
        <f>'IGP2 Governance'!A47</f>
        <v>0</v>
      </c>
      <c r="B120" s="46">
        <f>'IGP2 Governance'!B47</f>
        <v>0</v>
      </c>
      <c r="C120" s="46" t="str">
        <f>'IGP2 Governance'!C47</f>
        <v>G6</v>
      </c>
      <c r="D120" s="46" t="str">
        <f>'IGP2 Governance'!D47</f>
        <v>Nature of subnational governance institutions (level/tier/type)</v>
      </c>
      <c r="E120" s="46">
        <f>'IGP2 Governance'!E47</f>
        <v>0</v>
      </c>
      <c r="F120" s="46">
        <f>'IGP2 Governance'!F47</f>
        <v>0</v>
      </c>
      <c r="G120" s="46">
        <f>'IGP2 Governance'!G47</f>
        <v>0</v>
      </c>
      <c r="H120" s="46">
        <f>'IGP2 Governance'!H47</f>
        <v>0</v>
      </c>
      <c r="I120" s="46">
        <f>'IGP2 Governance'!I47</f>
        <v>0</v>
      </c>
      <c r="J120" s="46">
        <f>'IGP2 Governance'!J47</f>
        <v>0</v>
      </c>
      <c r="K120" s="46">
        <f>'IGP2 Governance'!K47</f>
        <v>0</v>
      </c>
      <c r="L120" s="46">
        <f>'IGP2 Governance'!L47</f>
        <v>0</v>
      </c>
      <c r="M120" s="46">
        <f>'IGP2 Governance'!M47</f>
        <v>0</v>
      </c>
    </row>
    <row r="121" spans="1:17">
      <c r="A121" s="46">
        <f>'IGP2 Governance'!A48</f>
        <v>0</v>
      </c>
      <c r="B121" s="46">
        <f>'IGP2 Governance'!B48</f>
        <v>0</v>
      </c>
      <c r="C121" s="46" t="str">
        <f>'IGP2 Governance'!C48</f>
        <v>G6.1</v>
      </c>
      <c r="D121" s="46" t="str">
        <f>'IGP2 Governance'!D48</f>
        <v xml:space="preserve">Nature of subnational governance institutions (level/tier/type) </v>
      </c>
      <c r="E121" s="46" t="str">
        <f>'IGP2 Governance'!E48</f>
        <v>Devolution (extensive)</v>
      </c>
      <c r="F121" s="46" t="str">
        <f>'IGP2 Governance'!F48</f>
        <v>Devolution (extensive)</v>
      </c>
      <c r="G121" s="46" t="str">
        <f>'IGP2 Governance'!G48</f>
        <v>Devolution (extensive)</v>
      </c>
      <c r="H121" s="46" t="str">
        <f>'IGP2 Governance'!H48</f>
        <v>…</v>
      </c>
      <c r="I121" s="46">
        <f>'IGP2 Governance'!I48</f>
        <v>0</v>
      </c>
      <c r="J121" s="46">
        <f>'IGP2 Governance'!J48</f>
        <v>0</v>
      </c>
      <c r="K121" s="46">
        <f>'IGP2 Governance'!K48</f>
        <v>0</v>
      </c>
      <c r="L121" s="46">
        <f>'IGP2 Governance'!L48</f>
        <v>0</v>
      </c>
      <c r="M121" s="46">
        <f>'IGP2 Governance'!M48</f>
        <v>0</v>
      </c>
    </row>
    <row r="122" spans="1:17">
      <c r="A122" s="46">
        <f>'IGP2 Governance'!A49</f>
        <v>0</v>
      </c>
      <c r="B122" s="46">
        <f>'IGP2 Governance'!B49</f>
        <v>0</v>
      </c>
      <c r="C122" s="46" t="str">
        <f>'IGP2 Governance'!C49</f>
        <v>G6.2</v>
      </c>
      <c r="D122" s="46" t="str">
        <f>'IGP2 Governance'!D49</f>
        <v>Nature of subnational governance institutions (level/tier/type) - Detailed</v>
      </c>
      <c r="E122" s="46" t="str">
        <f>'IGP2 Governance'!E49</f>
        <v>…</v>
      </c>
      <c r="F122" s="46" t="str">
        <f>'IGP2 Governance'!F49</f>
        <v>…</v>
      </c>
      <c r="G122" s="46" t="str">
        <f>'IGP2 Governance'!G49</f>
        <v>…</v>
      </c>
      <c r="H122" s="46" t="str">
        <f>'IGP2 Governance'!H49</f>
        <v>…</v>
      </c>
      <c r="I122" s="46">
        <f>'IGP2 Governance'!I49</f>
        <v>0</v>
      </c>
      <c r="J122" s="46">
        <f>'IGP2 Governance'!J49</f>
        <v>0</v>
      </c>
      <c r="K122" s="46">
        <f>'IGP2 Governance'!K49</f>
        <v>0</v>
      </c>
      <c r="L122" s="46">
        <f>'IGP2 Governance'!L49</f>
        <v>0</v>
      </c>
      <c r="M122" s="46">
        <f>'IGP2 Governance'!M49</f>
        <v>0</v>
      </c>
    </row>
    <row r="123" spans="1:17">
      <c r="A123" s="46">
        <f>'IGP2 Governance'!A50</f>
        <v>0</v>
      </c>
      <c r="B123" s="46">
        <f>'IGP2 Governance'!B50</f>
        <v>0</v>
      </c>
      <c r="C123" s="46" t="str">
        <f>'IGP2 Governance'!C50</f>
        <v>G6.3</v>
      </c>
      <c r="D123" s="46" t="str">
        <f>'IGP2 Governance'!D50</f>
        <v>If non-devolved: with elected subnational council?</v>
      </c>
      <c r="E123" s="46" t="str">
        <f>'IGP2 Governance'!E50</f>
        <v>…</v>
      </c>
      <c r="F123" s="46" t="str">
        <f>'IGP2 Governance'!F50</f>
        <v>…</v>
      </c>
      <c r="G123" s="46" t="str">
        <f>'IGP2 Governance'!G50</f>
        <v>…</v>
      </c>
      <c r="H123" s="46" t="str">
        <f>'IGP2 Governance'!H50</f>
        <v>…</v>
      </c>
      <c r="I123" s="46">
        <f>'IGP2 Governance'!I50</f>
        <v>0</v>
      </c>
      <c r="J123" s="46">
        <f>'IGP2 Governance'!J50</f>
        <v>0</v>
      </c>
      <c r="K123" s="46">
        <f>'IGP2 Governance'!K50</f>
        <v>0</v>
      </c>
      <c r="L123" s="46">
        <f>'IGP2 Governance'!L50</f>
        <v>0</v>
      </c>
      <c r="M123" s="46">
        <f>'IGP2 Governance'!M50</f>
        <v>0</v>
      </c>
    </row>
    <row r="124" spans="1:17" s="172" customFormat="1">
      <c r="A124" s="172">
        <f>'IGP2 Governance'!A51</f>
        <v>0</v>
      </c>
      <c r="B124" s="172">
        <f>'IGP2 Governance'!B51</f>
        <v>0</v>
      </c>
      <c r="C124" s="172">
        <f>'IGP2 Governance'!C51</f>
        <v>0</v>
      </c>
      <c r="D124" s="172">
        <f>'IGP2 Governance'!D51</f>
        <v>0</v>
      </c>
      <c r="E124" s="172">
        <f>'IGP2 Governance'!E51</f>
        <v>0</v>
      </c>
      <c r="F124" s="172">
        <f>'IGP2 Governance'!F51</f>
        <v>0</v>
      </c>
      <c r="G124" s="172">
        <f>'IGP2 Governance'!G51</f>
        <v>0</v>
      </c>
      <c r="H124" s="172">
        <f>'IGP2 Governance'!H51</f>
        <v>0</v>
      </c>
      <c r="I124" s="172">
        <f>'IGP2 Governance'!I51</f>
        <v>0</v>
      </c>
      <c r="J124" s="172">
        <f>'IGP2 Governance'!J51</f>
        <v>0</v>
      </c>
      <c r="K124" s="172">
        <f>'IGP2 Governance'!K51</f>
        <v>0</v>
      </c>
      <c r="L124" s="172">
        <f>'IGP2 Governance'!L51</f>
        <v>0</v>
      </c>
      <c r="M124" s="172">
        <f>'IGP2 Governance'!M51</f>
        <v>0</v>
      </c>
      <c r="N124" s="173"/>
      <c r="O124" s="173"/>
      <c r="P124" s="173"/>
      <c r="Q124" s="173"/>
    </row>
    <row r="125" spans="1:17">
      <c r="A125" s="46">
        <f>'IGP3 Functions'!A1</f>
        <v>0</v>
      </c>
      <c r="B125" s="46">
        <f>'IGP3 Functions'!B1</f>
        <v>0</v>
      </c>
      <c r="C125" s="46">
        <f>'IGP3 Functions'!C1</f>
        <v>0</v>
      </c>
      <c r="D125" s="46">
        <f>'IGP3 Functions'!D1</f>
        <v>0</v>
      </c>
      <c r="E125" s="46">
        <f>'IGP3 Functions'!E1</f>
        <v>0</v>
      </c>
      <c r="F125" s="46">
        <f>'IGP3 Functions'!F1</f>
        <v>0</v>
      </c>
      <c r="G125" s="46">
        <f>'IGP3 Functions'!G1</f>
        <v>0</v>
      </c>
      <c r="H125" s="46">
        <f>'IGP3 Functions'!H1</f>
        <v>0</v>
      </c>
      <c r="I125" s="46">
        <f>'IGP3 Functions'!I1</f>
        <v>0</v>
      </c>
      <c r="J125" s="46">
        <f>'IGP3 Functions'!J1</f>
        <v>0</v>
      </c>
      <c r="K125" s="46">
        <f>'IGP3 Functions'!K1</f>
        <v>0</v>
      </c>
      <c r="L125" s="46"/>
    </row>
    <row r="126" spans="1:17">
      <c r="A126" s="46">
        <f>'IGP3 Functions'!A2</f>
        <v>0</v>
      </c>
      <c r="B126" s="46">
        <f>'IGP3 Functions'!B2</f>
        <v>0</v>
      </c>
      <c r="C126" s="46">
        <f>'IGP3 Functions'!C2</f>
        <v>0</v>
      </c>
      <c r="D126" s="46" t="str">
        <f>'IGP3 Functions'!D2</f>
        <v>LoGICA INTERGOVERNMENTAL PROFILE: DE FACTO FUNCTIONS AND RESPONSIBILITIES OF SUBNATIONAL GOVERNANCE INSTITUTIONS</v>
      </c>
      <c r="E126" s="46">
        <f>'IGP3 Functions'!E2</f>
        <v>0</v>
      </c>
      <c r="F126" s="46">
        <f>'IGP3 Functions'!F2</f>
        <v>0</v>
      </c>
      <c r="G126" s="46">
        <f>'IGP3 Functions'!G2</f>
        <v>0</v>
      </c>
      <c r="H126" s="46">
        <f>'IGP3 Functions'!H2</f>
        <v>0</v>
      </c>
      <c r="I126" s="46">
        <f>'IGP3 Functions'!I2</f>
        <v>0</v>
      </c>
      <c r="J126" s="46">
        <f>'IGP3 Functions'!J2</f>
        <v>0</v>
      </c>
      <c r="K126" s="46">
        <f>'IGP3 Functions'!K2</f>
        <v>0</v>
      </c>
    </row>
    <row r="127" spans="1:17">
      <c r="A127" s="46">
        <f>'IGP3 Functions'!A3</f>
        <v>0</v>
      </c>
      <c r="B127" s="46">
        <f>'IGP3 Functions'!B3</f>
        <v>0</v>
      </c>
      <c r="C127" s="46">
        <f>'IGP3 Functions'!C3</f>
        <v>0</v>
      </c>
      <c r="D127" s="46">
        <f>'IGP3 Functions'!D3</f>
        <v>0</v>
      </c>
      <c r="E127" s="46">
        <f>'IGP3 Functions'!E3</f>
        <v>0</v>
      </c>
      <c r="F127" s="46">
        <f>'IGP3 Functions'!F3</f>
        <v>0</v>
      </c>
      <c r="G127" s="46">
        <f>'IGP3 Functions'!G3</f>
        <v>0</v>
      </c>
      <c r="H127" s="46">
        <f>'IGP3 Functions'!H3</f>
        <v>0</v>
      </c>
      <c r="I127" s="46">
        <f>'IGP3 Functions'!I3</f>
        <v>0</v>
      </c>
      <c r="J127" s="46">
        <f>'IGP3 Functions'!J3</f>
        <v>0</v>
      </c>
      <c r="K127" s="46">
        <f>'IGP3 Functions'!K3</f>
        <v>0</v>
      </c>
    </row>
    <row r="128" spans="1:17">
      <c r="A128" s="46">
        <f>'IGP3 Functions'!A4</f>
        <v>0</v>
      </c>
      <c r="B128" s="46">
        <f>'IGP3 Functions'!B4</f>
        <v>0</v>
      </c>
      <c r="C128" s="46">
        <f>'IGP3 Functions'!C4</f>
        <v>0</v>
      </c>
      <c r="D128" s="46">
        <f>'IGP3 Functions'!D4</f>
        <v>0</v>
      </c>
      <c r="E128" s="46">
        <f>'IGP3 Functions'!E4</f>
        <v>0</v>
      </c>
      <c r="F128" s="46">
        <f>'IGP3 Functions'!F4</f>
        <v>0</v>
      </c>
      <c r="G128" s="46">
        <f>'IGP3 Functions'!G4</f>
        <v>0</v>
      </c>
      <c r="H128" s="46">
        <f>'IGP3 Functions'!H4</f>
        <v>0</v>
      </c>
      <c r="I128" s="46">
        <f>'IGP3 Functions'!I4</f>
        <v>0</v>
      </c>
      <c r="J128" s="46">
        <f>'IGP3 Functions'!J4</f>
        <v>0</v>
      </c>
      <c r="K128" s="46">
        <f>'IGP3 Functions'!K4</f>
        <v>0</v>
      </c>
    </row>
    <row r="129" spans="1:11">
      <c r="A129" s="46">
        <f>'IGP3 Functions'!A5</f>
        <v>0</v>
      </c>
      <c r="B129" s="46">
        <f>'IGP3 Functions'!B5</f>
        <v>0</v>
      </c>
      <c r="C129" s="46" t="str">
        <f>'IGP3 Functions'!C5</f>
        <v>R1</v>
      </c>
      <c r="D129" s="46" t="str">
        <f>'IGP3 Functions'!D5</f>
        <v>Identifying the de facto responsibility for provision of frontline public services</v>
      </c>
      <c r="E129" s="46">
        <f>'IGP3 Functions'!E5</f>
        <v>0</v>
      </c>
      <c r="F129" s="46" t="str">
        <f>'IGP3 Functions'!F5</f>
        <v>Primary responsibility</v>
      </c>
      <c r="G129" s="46">
        <f>'IGP3 Functions'!G5</f>
        <v>0</v>
      </c>
      <c r="H129" s="46">
        <f>'IGP3 Functions'!H5</f>
        <v>0</v>
      </c>
      <c r="I129" s="46" t="str">
        <f>'IGP3 Functions'!I5</f>
        <v>Role of PCEBIs?</v>
      </c>
      <c r="J129" s="46">
        <f>'IGP3 Functions'!J5</f>
        <v>0</v>
      </c>
      <c r="K129" s="46" t="str">
        <f>'IGP3 Functions'!K5</f>
        <v>Comments / Clarification</v>
      </c>
    </row>
    <row r="130" spans="1:11">
      <c r="A130" s="46">
        <f>'IGP3 Functions'!A6</f>
        <v>0</v>
      </c>
      <c r="B130" s="46">
        <f>'IGP3 Functions'!B6</f>
        <v>0</v>
      </c>
      <c r="C130" s="46">
        <f>'IGP3 Functions'!C6</f>
        <v>0</v>
      </c>
      <c r="D130" s="46">
        <f>'IGP3 Functions'!D6</f>
        <v>0</v>
      </c>
      <c r="E130" s="46">
        <f>'IGP3 Functions'!E6</f>
        <v>0</v>
      </c>
      <c r="F130" s="46" t="str">
        <f>'IGP3 Functions'!F6</f>
        <v>HR</v>
      </c>
      <c r="G130" s="46" t="str">
        <f>'IGP3 Functions'!G6</f>
        <v>Capital</v>
      </c>
      <c r="H130" s="46">
        <f>'IGP3 Functions'!H6</f>
        <v>0</v>
      </c>
      <c r="I130" s="46">
        <f>'IGP3 Functions'!I6</f>
        <v>0</v>
      </c>
      <c r="J130" s="46">
        <f>'IGP3 Functions'!J6</f>
        <v>0</v>
      </c>
      <c r="K130" s="46">
        <f>'IGP3 Functions'!K6</f>
        <v>0</v>
      </c>
    </row>
    <row r="131" spans="1:11">
      <c r="A131" s="46">
        <f>'IGP3 Functions'!A7</f>
        <v>0</v>
      </c>
      <c r="B131" s="46">
        <f>'IGP3 Functions'!B7</f>
        <v>0</v>
      </c>
      <c r="C131" s="46">
        <f>'IGP3 Functions'!C7</f>
        <v>0</v>
      </c>
      <c r="D131" s="46">
        <f>'IGP3 Functions'!D7</f>
        <v>0</v>
      </c>
      <c r="E131" s="46">
        <f>'IGP3 Functions'!E7</f>
        <v>0</v>
      </c>
      <c r="F131" s="46">
        <f>'IGP3 Functions'!F7</f>
        <v>0</v>
      </c>
      <c r="G131" s="46">
        <f>'IGP3 Functions'!G7</f>
        <v>0</v>
      </c>
      <c r="H131" s="46">
        <f>'IGP3 Functions'!H7</f>
        <v>0</v>
      </c>
      <c r="I131" s="46">
        <f>'IGP3 Functions'!I7</f>
        <v>0</v>
      </c>
      <c r="J131" s="46">
        <f>'IGP3 Functions'!J7</f>
        <v>0</v>
      </c>
      <c r="K131" s="46">
        <f>'IGP3 Functions'!K7</f>
        <v>0</v>
      </c>
    </row>
    <row r="132" spans="1:11">
      <c r="A132" s="46">
        <f>'IGP3 Functions'!A8</f>
        <v>0</v>
      </c>
      <c r="B132" s="46">
        <f>'IGP3 Functions'!B8</f>
        <v>0</v>
      </c>
      <c r="C132" s="46">
        <f>'IGP3 Functions'!C8</f>
        <v>0</v>
      </c>
      <c r="D132" s="46" t="str">
        <f>'IGP3 Functions'!D8</f>
        <v>General public services (701); Public Order and Safety (703)</v>
      </c>
      <c r="E132" s="46">
        <f>'IGP3 Functions'!E8</f>
        <v>0</v>
      </c>
      <c r="F132" s="46">
        <f>'IGP3 Functions'!F8</f>
        <v>0</v>
      </c>
      <c r="G132" s="46">
        <f>'IGP3 Functions'!G8</f>
        <v>0</v>
      </c>
      <c r="H132" s="46">
        <f>'IGP3 Functions'!H8</f>
        <v>0</v>
      </c>
      <c r="I132" s="46">
        <f>'IGP3 Functions'!I8</f>
        <v>0</v>
      </c>
      <c r="J132" s="46">
        <f>'IGP3 Functions'!J8</f>
        <v>0</v>
      </c>
      <c r="K132" s="46">
        <f>'IGP3 Functions'!K8</f>
        <v>0</v>
      </c>
    </row>
    <row r="133" spans="1:11">
      <c r="A133" s="46">
        <f>'IGP3 Functions'!A9</f>
        <v>0</v>
      </c>
      <c r="B133" s="46">
        <f>'IGP3 Functions'!B9</f>
        <v>0</v>
      </c>
      <c r="C133" s="46" t="str">
        <f>'IGP3 Functions'!C9</f>
        <v>R1.1</v>
      </c>
      <c r="D133" s="46" t="str">
        <f>'IGP3 Functions'!D9</f>
        <v>Civil administration (registration of births/marriages/deaths)*</v>
      </c>
      <c r="E133" s="46">
        <f>'IGP3 Functions'!E9</f>
        <v>0</v>
      </c>
      <c r="F133" s="46" t="str">
        <f>'IGP3 Functions'!F9</f>
        <v>…</v>
      </c>
      <c r="G133" s="46" t="str">
        <f>'IGP3 Functions'!G9</f>
        <v>XX</v>
      </c>
      <c r="H133" s="46">
        <f>'IGP3 Functions'!H9</f>
        <v>0</v>
      </c>
      <c r="I133" s="46" t="str">
        <f>'IGP3 Functions'!I9</f>
        <v>…</v>
      </c>
      <c r="J133" s="46">
        <f>'IGP3 Functions'!J9</f>
        <v>0</v>
      </c>
      <c r="K133" s="46">
        <f>'IGP3 Functions'!K9</f>
        <v>0</v>
      </c>
    </row>
    <row r="134" spans="1:11">
      <c r="A134" s="46">
        <f>'IGP3 Functions'!A10</f>
        <v>0</v>
      </c>
      <c r="B134" s="46">
        <f>'IGP3 Functions'!B10</f>
        <v>0</v>
      </c>
      <c r="C134" s="46" t="str">
        <f>'IGP3 Functions'!C10</f>
        <v>R1.3</v>
      </c>
      <c r="D134" s="46" t="str">
        <f>'IGP3 Functions'!D10</f>
        <v>Fire protection (7032)</v>
      </c>
      <c r="E134" s="46">
        <f>'IGP3 Functions'!E10</f>
        <v>0</v>
      </c>
      <c r="F134" s="46" t="str">
        <f>'IGP3 Functions'!F10</f>
        <v>…</v>
      </c>
      <c r="G134" s="46" t="str">
        <f>'IGP3 Functions'!G10</f>
        <v>XX</v>
      </c>
      <c r="H134" s="46">
        <f>'IGP3 Functions'!H10</f>
        <v>0</v>
      </c>
      <c r="I134" s="46" t="str">
        <f>'IGP3 Functions'!I10</f>
        <v>…</v>
      </c>
      <c r="J134" s="46">
        <f>'IGP3 Functions'!J10</f>
        <v>0</v>
      </c>
      <c r="K134" s="46">
        <f>'IGP3 Functions'!K10</f>
        <v>0</v>
      </c>
    </row>
    <row r="135" spans="1:11">
      <c r="A135" s="46">
        <f>'IGP3 Functions'!A11</f>
        <v>0</v>
      </c>
      <c r="B135" s="46">
        <f>'IGP3 Functions'!B11</f>
        <v>0</v>
      </c>
      <c r="C135" s="46">
        <f>'IGP3 Functions'!C11</f>
        <v>0</v>
      </c>
      <c r="D135" s="46" t="str">
        <f>'IGP3 Functions'!D11</f>
        <v>Economic Affairs (704)</v>
      </c>
      <c r="E135" s="46">
        <f>'IGP3 Functions'!E11</f>
        <v>0</v>
      </c>
      <c r="F135" s="46">
        <f>'IGP3 Functions'!F11</f>
        <v>0</v>
      </c>
      <c r="G135" s="46">
        <f>'IGP3 Functions'!G11</f>
        <v>0</v>
      </c>
      <c r="H135" s="46">
        <f>'IGP3 Functions'!H11</f>
        <v>0</v>
      </c>
      <c r="I135" s="46">
        <f>'IGP3 Functions'!I11</f>
        <v>0</v>
      </c>
      <c r="J135" s="46">
        <f>'IGP3 Functions'!J11</f>
        <v>0</v>
      </c>
      <c r="K135" s="46">
        <f>'IGP3 Functions'!K11</f>
        <v>0</v>
      </c>
    </row>
    <row r="136" spans="1:11">
      <c r="A136" s="46">
        <f>'IGP3 Functions'!A12</f>
        <v>0</v>
      </c>
      <c r="B136" s="46">
        <f>'IGP3 Functions'!B12</f>
        <v>0</v>
      </c>
      <c r="C136" s="46" t="str">
        <f>'IGP3 Functions'!C12</f>
        <v>R1.4</v>
      </c>
      <c r="D136" s="46" t="str">
        <f>'IGP3 Functions'!D12</f>
        <v>Agricultural extension / livestock services (70421*)</v>
      </c>
      <c r="E136" s="46">
        <f>'IGP3 Functions'!E12</f>
        <v>0</v>
      </c>
      <c r="F136" s="46" t="str">
        <f>'IGP3 Functions'!F12</f>
        <v>…</v>
      </c>
      <c r="G136" s="46" t="str">
        <f>'IGP3 Functions'!G12</f>
        <v>…</v>
      </c>
      <c r="H136" s="46">
        <f>'IGP3 Functions'!H12</f>
        <v>0</v>
      </c>
      <c r="I136" s="46" t="str">
        <f>'IGP3 Functions'!I12</f>
        <v>…</v>
      </c>
      <c r="J136" s="46">
        <f>'IGP3 Functions'!J12</f>
        <v>0</v>
      </c>
      <c r="K136" s="46">
        <f>'IGP3 Functions'!K12</f>
        <v>0</v>
      </c>
    </row>
    <row r="137" spans="1:11">
      <c r="A137" s="46">
        <f>'IGP3 Functions'!A13</f>
        <v>0</v>
      </c>
      <c r="B137" s="46">
        <f>'IGP3 Functions'!B13</f>
        <v>0</v>
      </c>
      <c r="C137" s="46" t="str">
        <f>'IGP3 Functions'!C13</f>
        <v>R1.8</v>
      </c>
      <c r="D137" s="46" t="str">
        <f>'IGP3 Functions'!D13</f>
        <v>Public transit (70456)</v>
      </c>
      <c r="E137" s="46">
        <f>'IGP3 Functions'!E13</f>
        <v>0</v>
      </c>
      <c r="F137" s="46" t="str">
        <f>'IGP3 Functions'!F13</f>
        <v>…</v>
      </c>
      <c r="G137" s="46" t="str">
        <f>'IGP3 Functions'!G13</f>
        <v>…</v>
      </c>
      <c r="H137" s="46">
        <f>'IGP3 Functions'!H13</f>
        <v>0</v>
      </c>
      <c r="I137" s="46" t="str">
        <f>'IGP3 Functions'!I13</f>
        <v>…</v>
      </c>
      <c r="J137" s="46">
        <f>'IGP3 Functions'!J13</f>
        <v>0</v>
      </c>
      <c r="K137" s="46">
        <f>'IGP3 Functions'!K13</f>
        <v>0</v>
      </c>
    </row>
    <row r="138" spans="1:11">
      <c r="A138" s="46">
        <f>'IGP3 Functions'!A14</f>
        <v>0</v>
      </c>
      <c r="B138" s="46">
        <f>'IGP3 Functions'!B14</f>
        <v>0</v>
      </c>
      <c r="C138" s="46">
        <f>'IGP3 Functions'!C14</f>
        <v>0</v>
      </c>
      <c r="D138" s="46" t="str">
        <f>'IGP3 Functions'!D14</f>
        <v>Environmental Protection (705)</v>
      </c>
      <c r="E138" s="46">
        <f>'IGP3 Functions'!E14</f>
        <v>0</v>
      </c>
      <c r="F138" s="46">
        <f>'IGP3 Functions'!F14</f>
        <v>0</v>
      </c>
      <c r="G138" s="46">
        <f>'IGP3 Functions'!G14</f>
        <v>0</v>
      </c>
      <c r="H138" s="46">
        <f>'IGP3 Functions'!H14</f>
        <v>0</v>
      </c>
      <c r="I138" s="46">
        <f>'IGP3 Functions'!I14</f>
        <v>0</v>
      </c>
      <c r="J138" s="46">
        <f>'IGP3 Functions'!J14</f>
        <v>0</v>
      </c>
      <c r="K138" s="46">
        <f>'IGP3 Functions'!K14</f>
        <v>0</v>
      </c>
    </row>
    <row r="139" spans="1:11">
      <c r="A139" s="46">
        <f>'IGP3 Functions'!A15</f>
        <v>0</v>
      </c>
      <c r="B139" s="46">
        <f>'IGP3 Functions'!B15</f>
        <v>0</v>
      </c>
      <c r="C139" s="46" t="str">
        <f>'IGP3 Functions'!C15</f>
        <v>R1.11</v>
      </c>
      <c r="D139" s="46" t="str">
        <f>'IGP3 Functions'!D15</f>
        <v>Waste management (7051)</v>
      </c>
      <c r="E139" s="46">
        <f>'IGP3 Functions'!E15</f>
        <v>0</v>
      </c>
      <c r="F139" s="46" t="str">
        <f>'IGP3 Functions'!F15</f>
        <v>…</v>
      </c>
      <c r="G139" s="46" t="str">
        <f>'IGP3 Functions'!G15</f>
        <v>…</v>
      </c>
      <c r="H139" s="46">
        <f>'IGP3 Functions'!H15</f>
        <v>0</v>
      </c>
      <c r="I139" s="46" t="str">
        <f>'IGP3 Functions'!I15</f>
        <v>…</v>
      </c>
      <c r="J139" s="46">
        <f>'IGP3 Functions'!J15</f>
        <v>0</v>
      </c>
      <c r="K139" s="46">
        <f>'IGP3 Functions'!K15</f>
        <v>0</v>
      </c>
    </row>
    <row r="140" spans="1:11">
      <c r="A140" s="46">
        <f>'IGP3 Functions'!A16</f>
        <v>0</v>
      </c>
      <c r="B140" s="46">
        <f>'IGP3 Functions'!B16</f>
        <v>0</v>
      </c>
      <c r="C140" s="46">
        <f>'IGP3 Functions'!C16</f>
        <v>0</v>
      </c>
      <c r="D140" s="46" t="str">
        <f>'IGP3 Functions'!D16</f>
        <v>Housing and Community Amenities (706)</v>
      </c>
      <c r="E140" s="46">
        <f>'IGP3 Functions'!E16</f>
        <v>0</v>
      </c>
      <c r="F140" s="46">
        <f>'IGP3 Functions'!F16</f>
        <v>0</v>
      </c>
      <c r="G140" s="46">
        <f>'IGP3 Functions'!G16</f>
        <v>0</v>
      </c>
      <c r="H140" s="46">
        <f>'IGP3 Functions'!H16</f>
        <v>0</v>
      </c>
      <c r="I140" s="46">
        <f>'IGP3 Functions'!I16</f>
        <v>0</v>
      </c>
      <c r="J140" s="46">
        <f>'IGP3 Functions'!J16</f>
        <v>0</v>
      </c>
      <c r="K140" s="46">
        <f>'IGP3 Functions'!K16</f>
        <v>0</v>
      </c>
    </row>
    <row r="141" spans="1:11">
      <c r="A141" s="46">
        <f>'IGP3 Functions'!A17</f>
        <v>0</v>
      </c>
      <c r="B141" s="46">
        <f>'IGP3 Functions'!B17</f>
        <v>0</v>
      </c>
      <c r="C141" s="46" t="str">
        <f>'IGP3 Functions'!C17</f>
        <v>R2.1</v>
      </c>
      <c r="D141" s="46" t="str">
        <f>'IGP3 Functions'!D17</f>
        <v xml:space="preserve">Land use planning and zoning </v>
      </c>
      <c r="E141" s="46">
        <f>'IGP3 Functions'!E17</f>
        <v>0</v>
      </c>
      <c r="F141" s="46" t="str">
        <f>'IGP3 Functions'!F17</f>
        <v>…</v>
      </c>
      <c r="G141" s="46" t="str">
        <f>'IGP3 Functions'!G17</f>
        <v>XX</v>
      </c>
      <c r="H141" s="46">
        <f>'IGP3 Functions'!H17</f>
        <v>0</v>
      </c>
      <c r="I141" s="46" t="str">
        <f>'IGP3 Functions'!I17</f>
        <v>…</v>
      </c>
      <c r="J141" s="46">
        <f>'IGP3 Functions'!J17</f>
        <v>0</v>
      </c>
      <c r="K141" s="46">
        <f>'IGP3 Functions'!K17</f>
        <v>0</v>
      </c>
    </row>
    <row r="142" spans="1:11">
      <c r="A142" s="46">
        <f>'IGP3 Functions'!A18</f>
        <v>0</v>
      </c>
      <c r="B142" s="46">
        <f>'IGP3 Functions'!B18</f>
        <v>0</v>
      </c>
      <c r="C142" s="46" t="str">
        <f>'IGP3 Functions'!C18</f>
        <v>R2.4</v>
      </c>
      <c r="D142" s="46" t="str">
        <f>'IGP3 Functions'!D18</f>
        <v>Building and construction regulation; building permits</v>
      </c>
      <c r="E142" s="46">
        <f>'IGP3 Functions'!E18</f>
        <v>0</v>
      </c>
      <c r="F142" s="46" t="str">
        <f>'IGP3 Functions'!F18</f>
        <v>…</v>
      </c>
      <c r="G142" s="46" t="str">
        <f>'IGP3 Functions'!G18</f>
        <v>XX</v>
      </c>
      <c r="H142" s="46">
        <f>'IGP3 Functions'!H18</f>
        <v>0</v>
      </c>
      <c r="I142" s="46" t="str">
        <f>'IGP3 Functions'!I18</f>
        <v>…</v>
      </c>
      <c r="J142" s="46">
        <f>'IGP3 Functions'!J18</f>
        <v>0</v>
      </c>
      <c r="K142" s="46">
        <f>'IGP3 Functions'!K18</f>
        <v>0</v>
      </c>
    </row>
    <row r="143" spans="1:11">
      <c r="A143" s="46">
        <f>'IGP3 Functions'!A19</f>
        <v>0</v>
      </c>
      <c r="B143" s="46">
        <f>'IGP3 Functions'!B19</f>
        <v>0</v>
      </c>
      <c r="C143" s="46" t="str">
        <f>'IGP3 Functions'!C19</f>
        <v>R1.16</v>
      </c>
      <c r="D143" s="46" t="str">
        <f>'IGP3 Functions'!D19</f>
        <v>Water supply (7063)</v>
      </c>
      <c r="E143" s="46">
        <f>'IGP3 Functions'!E19</f>
        <v>0</v>
      </c>
      <c r="F143" s="46" t="str">
        <f>'IGP3 Functions'!F19</f>
        <v>…</v>
      </c>
      <c r="G143" s="46" t="str">
        <f>'IGP3 Functions'!G19</f>
        <v>…</v>
      </c>
      <c r="H143" s="46">
        <f>'IGP3 Functions'!H19</f>
        <v>0</v>
      </c>
      <c r="I143" s="46" t="str">
        <f>'IGP3 Functions'!I19</f>
        <v>…</v>
      </c>
      <c r="J143" s="46">
        <f>'IGP3 Functions'!J19</f>
        <v>0</v>
      </c>
      <c r="K143" s="46">
        <f>'IGP3 Functions'!K19</f>
        <v>0</v>
      </c>
    </row>
    <row r="144" spans="1:11">
      <c r="A144" s="46">
        <f>'IGP3 Functions'!A20</f>
        <v>0</v>
      </c>
      <c r="B144" s="46">
        <f>'IGP3 Functions'!B20</f>
        <v>0</v>
      </c>
      <c r="C144" s="46" t="str">
        <f>'IGP3 Functions'!C20</f>
        <v>R1.17</v>
      </c>
      <c r="D144" s="46" t="str">
        <f>'IGP3 Functions'!D20</f>
        <v>Street lighting (7064)</v>
      </c>
      <c r="E144" s="46">
        <f>'IGP3 Functions'!E20</f>
        <v>0</v>
      </c>
      <c r="F144" s="46" t="str">
        <f>'IGP3 Functions'!F20</f>
        <v>…</v>
      </c>
      <c r="G144" s="46" t="str">
        <f>'IGP3 Functions'!G20</f>
        <v>…</v>
      </c>
      <c r="H144" s="46">
        <f>'IGP3 Functions'!H20</f>
        <v>0</v>
      </c>
      <c r="I144" s="46" t="str">
        <f>'IGP3 Functions'!I20</f>
        <v>…</v>
      </c>
      <c r="J144" s="46">
        <f>'IGP3 Functions'!J20</f>
        <v>0</v>
      </c>
      <c r="K144" s="46">
        <f>'IGP3 Functions'!K20</f>
        <v>0</v>
      </c>
    </row>
    <row r="145" spans="1:17">
      <c r="A145" s="46">
        <f>'IGP3 Functions'!A21</f>
        <v>0</v>
      </c>
      <c r="B145" s="46">
        <f>'IGP3 Functions'!B21</f>
        <v>0</v>
      </c>
      <c r="C145" s="46">
        <f>'IGP3 Functions'!C21</f>
        <v>0</v>
      </c>
      <c r="D145" s="46" t="str">
        <f>'IGP3 Functions'!D21</f>
        <v>Health (707)</v>
      </c>
      <c r="E145" s="46">
        <f>'IGP3 Functions'!E21</f>
        <v>0</v>
      </c>
      <c r="F145" s="46">
        <f>'IGP3 Functions'!F21</f>
        <v>0</v>
      </c>
      <c r="G145" s="46">
        <f>'IGP3 Functions'!G21</f>
        <v>0</v>
      </c>
      <c r="H145" s="46">
        <f>'IGP3 Functions'!H21</f>
        <v>0</v>
      </c>
      <c r="I145" s="46">
        <f>'IGP3 Functions'!I21</f>
        <v>0</v>
      </c>
      <c r="J145" s="46">
        <f>'IGP3 Functions'!J21</f>
        <v>0</v>
      </c>
      <c r="K145" s="46">
        <f>'IGP3 Functions'!K21</f>
        <v>0</v>
      </c>
    </row>
    <row r="146" spans="1:17">
      <c r="A146" s="46">
        <f>'IGP3 Functions'!A22</f>
        <v>0</v>
      </c>
      <c r="B146" s="46">
        <f>'IGP3 Functions'!B22</f>
        <v>0</v>
      </c>
      <c r="C146" s="46" t="str">
        <f>'IGP3 Functions'!C22</f>
        <v>R1.19</v>
      </c>
      <c r="D146" s="46" t="str">
        <f>'IGP3 Functions'!D22</f>
        <v>Public health and outpatient services (7072,7074)</v>
      </c>
      <c r="E146" s="46">
        <f>'IGP3 Functions'!E22</f>
        <v>0</v>
      </c>
      <c r="F146" s="46" t="str">
        <f>'IGP3 Functions'!F22</f>
        <v>…</v>
      </c>
      <c r="G146" s="46" t="str">
        <f>'IGP3 Functions'!G22</f>
        <v>…</v>
      </c>
      <c r="H146" s="46">
        <f>'IGP3 Functions'!H22</f>
        <v>0</v>
      </c>
      <c r="I146" s="46" t="str">
        <f>'IGP3 Functions'!I22</f>
        <v>…</v>
      </c>
      <c r="J146" s="46">
        <f>'IGP3 Functions'!J22</f>
        <v>0</v>
      </c>
      <c r="K146" s="46">
        <f>'IGP3 Functions'!K22</f>
        <v>0</v>
      </c>
    </row>
    <row r="147" spans="1:17">
      <c r="A147" s="46">
        <f>'IGP3 Functions'!A23</f>
        <v>0</v>
      </c>
      <c r="B147" s="46">
        <f>'IGP3 Functions'!B23</f>
        <v>0</v>
      </c>
      <c r="C147" s="46">
        <f>'IGP3 Functions'!C23</f>
        <v>0</v>
      </c>
      <c r="D147" s="46" t="str">
        <f>'IGP3 Functions'!D23</f>
        <v>Recreation, culture, and religion (708)</v>
      </c>
      <c r="E147" s="46">
        <f>'IGP3 Functions'!E23</f>
        <v>0</v>
      </c>
      <c r="F147" s="46">
        <f>'IGP3 Functions'!F23</f>
        <v>0</v>
      </c>
      <c r="G147" s="46">
        <f>'IGP3 Functions'!G23</f>
        <v>0</v>
      </c>
      <c r="H147" s="46">
        <f>'IGP3 Functions'!H23</f>
        <v>0</v>
      </c>
      <c r="I147" s="46">
        <f>'IGP3 Functions'!I23</f>
        <v>0</v>
      </c>
      <c r="J147" s="46">
        <f>'IGP3 Functions'!J23</f>
        <v>0</v>
      </c>
      <c r="K147" s="46">
        <f>'IGP3 Functions'!K23</f>
        <v>0</v>
      </c>
    </row>
    <row r="148" spans="1:17">
      <c r="A148" s="46">
        <f>'IGP3 Functions'!A24</f>
        <v>0</v>
      </c>
      <c r="B148" s="46">
        <f>'IGP3 Functions'!B24</f>
        <v>0</v>
      </c>
      <c r="C148" s="46" t="str">
        <f>'IGP3 Functions'!C24</f>
        <v>R1.20</v>
      </c>
      <c r="D148" s="46" t="str">
        <f>'IGP3 Functions'!D24</f>
        <v>Recreation and sporting services (7081) – includes parks</v>
      </c>
      <c r="E148" s="46">
        <f>'IGP3 Functions'!E24</f>
        <v>0</v>
      </c>
      <c r="F148" s="46" t="str">
        <f>'IGP3 Functions'!F24</f>
        <v>…</v>
      </c>
      <c r="G148" s="46" t="str">
        <f>'IGP3 Functions'!G24</f>
        <v>…</v>
      </c>
      <c r="H148" s="46">
        <f>'IGP3 Functions'!H24</f>
        <v>0</v>
      </c>
      <c r="I148" s="46" t="str">
        <f>'IGP3 Functions'!I24</f>
        <v>…</v>
      </c>
      <c r="J148" s="46">
        <f>'IGP3 Functions'!J24</f>
        <v>0</v>
      </c>
      <c r="K148" s="46">
        <f>'IGP3 Functions'!K24</f>
        <v>0</v>
      </c>
    </row>
    <row r="149" spans="1:17">
      <c r="A149" s="46">
        <f>'IGP3 Functions'!A25</f>
        <v>0</v>
      </c>
      <c r="B149" s="46">
        <f>'IGP3 Functions'!B25</f>
        <v>0</v>
      </c>
      <c r="C149" s="46">
        <f>'IGP3 Functions'!C25</f>
        <v>0</v>
      </c>
      <c r="D149" s="46" t="str">
        <f>'IGP3 Functions'!D25</f>
        <v>Education (709)</v>
      </c>
      <c r="E149" s="46">
        <f>'IGP3 Functions'!E25</f>
        <v>0</v>
      </c>
      <c r="F149" s="46">
        <f>'IGP3 Functions'!F25</f>
        <v>0</v>
      </c>
      <c r="G149" s="46">
        <f>'IGP3 Functions'!G25</f>
        <v>0</v>
      </c>
      <c r="H149" s="46">
        <f>'IGP3 Functions'!H25</f>
        <v>0</v>
      </c>
      <c r="I149" s="46">
        <f>'IGP3 Functions'!I25</f>
        <v>0</v>
      </c>
      <c r="J149" s="46">
        <f>'IGP3 Functions'!J25</f>
        <v>0</v>
      </c>
      <c r="K149" s="46">
        <f>'IGP3 Functions'!K25</f>
        <v>0</v>
      </c>
    </row>
    <row r="150" spans="1:17">
      <c r="A150" s="46">
        <f>'IGP3 Functions'!A26</f>
        <v>0</v>
      </c>
      <c r="B150" s="46">
        <f>'IGP3 Functions'!B26</f>
        <v>0</v>
      </c>
      <c r="C150" s="46" t="str">
        <f>'IGP3 Functions'!C26</f>
        <v>R1.23</v>
      </c>
      <c r="D150" s="46" t="str">
        <f>'IGP3 Functions'!D26</f>
        <v>Primary Education (70912)</v>
      </c>
      <c r="E150" s="46">
        <f>'IGP3 Functions'!E26</f>
        <v>0</v>
      </c>
      <c r="F150" s="46" t="str">
        <f>'IGP3 Functions'!F26</f>
        <v>…</v>
      </c>
      <c r="G150" s="46" t="str">
        <f>'IGP3 Functions'!G26</f>
        <v>…</v>
      </c>
      <c r="H150" s="46">
        <f>'IGP3 Functions'!H26</f>
        <v>0</v>
      </c>
      <c r="I150" s="46" t="str">
        <f>'IGP3 Functions'!I26</f>
        <v>…</v>
      </c>
      <c r="J150" s="46">
        <f>'IGP3 Functions'!J26</f>
        <v>0</v>
      </c>
      <c r="K150" s="46">
        <f>'IGP3 Functions'!K26</f>
        <v>0</v>
      </c>
    </row>
    <row r="151" spans="1:17" s="172" customFormat="1">
      <c r="A151" s="172">
        <f>'IGP3 Functions'!A27</f>
        <v>0</v>
      </c>
      <c r="B151" s="172">
        <f>'IGP3 Functions'!B27</f>
        <v>0</v>
      </c>
      <c r="C151" s="172">
        <f>'IGP3 Functions'!C27</f>
        <v>0</v>
      </c>
      <c r="D151" s="172">
        <f>'IGP3 Functions'!D27</f>
        <v>0</v>
      </c>
      <c r="E151" s="172">
        <f>'IGP3 Functions'!E27</f>
        <v>0</v>
      </c>
      <c r="F151" s="172">
        <f>'IGP3 Functions'!F27</f>
        <v>0</v>
      </c>
      <c r="G151" s="172">
        <f>'IGP3 Functions'!G27</f>
        <v>0</v>
      </c>
      <c r="H151" s="172">
        <f>'IGP3 Functions'!H27</f>
        <v>0</v>
      </c>
      <c r="I151" s="172">
        <f>'IGP3 Functions'!I27</f>
        <v>0</v>
      </c>
      <c r="J151" s="172">
        <f>'IGP3 Functions'!J27</f>
        <v>0</v>
      </c>
      <c r="K151" s="172">
        <f>'IGP3 Functions'!K27</f>
        <v>0</v>
      </c>
      <c r="L151" s="171"/>
      <c r="N151" s="173"/>
      <c r="O151" s="173"/>
      <c r="P151" s="173"/>
      <c r="Q151" s="173"/>
    </row>
    <row r="152" spans="1:17">
      <c r="A152" s="46">
        <f>'IGP Info'!A1</f>
        <v>0</v>
      </c>
      <c r="B152" s="46">
        <f>'IGP Info'!B1</f>
        <v>0</v>
      </c>
      <c r="C152" s="46">
        <f>'IGP Info'!C1</f>
        <v>0</v>
      </c>
      <c r="D152" s="46">
        <f>'IGP Info'!D1</f>
        <v>0</v>
      </c>
      <c r="E152" s="46">
        <f>'IGP Info'!E1</f>
        <v>0</v>
      </c>
    </row>
    <row r="153" spans="1:17">
      <c r="A153" s="46">
        <f>'IGP Info'!A2</f>
        <v>0</v>
      </c>
      <c r="B153" s="46">
        <f>'IGP Info'!B2</f>
        <v>0</v>
      </c>
      <c r="C153" s="46">
        <f>'IGP Info'!C2</f>
        <v>0</v>
      </c>
      <c r="D153" s="46" t="str">
        <f>'IGP Info'!D2</f>
        <v>LOCAL GOVERNANCE INSTITUTIONS COMPARATIVE ASSESSMENT (LoGICA) PROFILE: PROFILE COMPLETION INFORMATION</v>
      </c>
      <c r="E153" s="46">
        <f>'IGP Info'!E2</f>
        <v>0</v>
      </c>
    </row>
    <row r="154" spans="1:17">
      <c r="A154" s="46">
        <f>'IGP Info'!A3</f>
        <v>0</v>
      </c>
      <c r="B154" s="46">
        <f>'IGP Info'!B3</f>
        <v>0</v>
      </c>
      <c r="C154" s="46">
        <f>'IGP Info'!C3</f>
        <v>0</v>
      </c>
      <c r="D154" s="46">
        <f>'IGP Info'!D3</f>
        <v>0</v>
      </c>
      <c r="E154" s="46">
        <f>'IGP Info'!E3</f>
        <v>0</v>
      </c>
    </row>
    <row r="155" spans="1:17">
      <c r="A155" s="46">
        <f>'IGP Info'!A4</f>
        <v>0</v>
      </c>
      <c r="B155" s="46">
        <f>'IGP Info'!B4</f>
        <v>0</v>
      </c>
      <c r="C155" s="46">
        <f>'IGP Info'!C4</f>
        <v>0</v>
      </c>
      <c r="D155" s="46">
        <f>'IGP Info'!D4</f>
        <v>0</v>
      </c>
      <c r="E155" s="46">
        <f>'IGP Info'!E4</f>
        <v>0</v>
      </c>
    </row>
    <row r="156" spans="1:17">
      <c r="A156" s="46">
        <f>'IGP Info'!A5</f>
        <v>0</v>
      </c>
      <c r="B156" s="46">
        <f>'IGP Info'!B5</f>
        <v>0</v>
      </c>
      <c r="C156" s="46" t="str">
        <f>'IGP Info'!C5</f>
        <v>Z1</v>
      </c>
      <c r="D156" s="46" t="str">
        <f>'IGP Info'!D5</f>
        <v>Completion of LoGICA Assessment and Profile</v>
      </c>
      <c r="E156" s="46">
        <f>'IGP Info'!E5</f>
        <v>0</v>
      </c>
    </row>
    <row r="157" spans="1:17">
      <c r="A157" s="46">
        <f>'IGP Info'!A6</f>
        <v>0</v>
      </c>
      <c r="B157" s="46">
        <f>'IGP Info'!B6</f>
        <v>0</v>
      </c>
      <c r="C157" s="46" t="str">
        <f>'IGP Info'!C6</f>
        <v>Z1.1</v>
      </c>
      <c r="D157" s="46" t="str">
        <f>'IGP Info'!D6</f>
        <v>Name(s) of researcher(s) completing IGP</v>
      </c>
      <c r="E157" s="46" t="str">
        <f>'IGP Info'!E6</f>
        <v>Jamie Boex</v>
      </c>
    </row>
    <row r="158" spans="1:17">
      <c r="A158" s="46">
        <f>'IGP Info'!A7</f>
        <v>0</v>
      </c>
      <c r="B158" s="46">
        <f>'IGP Info'!B7</f>
        <v>0</v>
      </c>
      <c r="C158" s="46" t="str">
        <f>'IGP Info'!C7</f>
        <v>Z1.2</v>
      </c>
      <c r="D158" s="46" t="str">
        <f>'IGP Info'!D7</f>
        <v>Name of peer reviewer(s) / country expert(s) (if any)</v>
      </c>
      <c r="E158" s="46">
        <f>'IGP Info'!E7</f>
        <v>0</v>
      </c>
    </row>
    <row r="159" spans="1:17">
      <c r="A159" s="46">
        <f>'IGP Info'!A8</f>
        <v>0</v>
      </c>
      <c r="B159" s="46">
        <f>'IGP Info'!B8</f>
        <v>0</v>
      </c>
      <c r="C159" s="46" t="str">
        <f>'IGP Info'!C8</f>
        <v>Z1.3</v>
      </c>
      <c r="D159" s="46" t="str">
        <f>'IGP Info'!D8</f>
        <v>Name of LPSA Reviewer</v>
      </c>
      <c r="E159" s="46">
        <f>'IGP Info'!E8</f>
        <v>0</v>
      </c>
    </row>
    <row r="160" spans="1:17">
      <c r="A160" s="46">
        <f>'IGP Info'!A9</f>
        <v>0</v>
      </c>
      <c r="B160" s="46">
        <f>'IGP Info'!B9</f>
        <v>0</v>
      </c>
      <c r="C160" s="46">
        <f>'IGP Info'!C9</f>
        <v>0</v>
      </c>
      <c r="D160" s="46">
        <f>'IGP Info'!D9</f>
        <v>0</v>
      </c>
      <c r="E160" s="46">
        <f>'IGP Info'!E9</f>
        <v>0</v>
      </c>
    </row>
    <row r="161" spans="1:5">
      <c r="A161" s="46">
        <f>'IGP Info'!A10</f>
        <v>0</v>
      </c>
      <c r="B161" s="46">
        <f>'IGP Info'!B10</f>
        <v>0</v>
      </c>
      <c r="C161" s="46" t="str">
        <f>'IGP Info'!C10</f>
        <v>Z4</v>
      </c>
      <c r="D161" s="46" t="str">
        <f>'IGP Info'!D10</f>
        <v>LoGICA Assessment Abstract</v>
      </c>
      <c r="E161" s="46">
        <f>'IGP Info'!E10</f>
        <v>0</v>
      </c>
    </row>
    <row r="162" spans="1:5">
      <c r="A162" s="46">
        <f>'IGP Info'!A11</f>
        <v>0</v>
      </c>
      <c r="B162" s="46">
        <f>'IGP Info'!B11</f>
        <v>0</v>
      </c>
      <c r="C162" s="46">
        <f>'IGP Info'!C11</f>
        <v>0</v>
      </c>
      <c r="D162" s="46">
        <f>'IGP Info'!D11</f>
        <v>0</v>
      </c>
      <c r="E162" s="46">
        <f>'IGP Info'!E11</f>
        <v>0</v>
      </c>
    </row>
    <row r="163" spans="1:5">
      <c r="A163" s="46">
        <f>'IGP Info'!A12</f>
        <v>0</v>
      </c>
      <c r="B163" s="46">
        <f>'IGP Info'!B12</f>
        <v>0</v>
      </c>
      <c r="C163" s="46" t="str">
        <f>'IGP Info'!C12</f>
        <v>Z4.1</v>
      </c>
      <c r="D163" s="46" t="str">
        <f>'IGP Info'!D12</f>
        <v>General Intergovernmental Context - One paragraph</v>
      </c>
      <c r="E163" s="46" t="str">
        <f>'IGP Info'!E12</f>
        <v>Canada is a federal parliamentary democracy and constitutional monarchy comprising the federal government, 10 provinces and three territories. The Constitution divides legislative authority between the federal Parliament and the provinces, with provinces exercising constitutionally protected authority over major areas including health, education, property and civil rights, natural resources, municipal institutions and matters of a local nature. The territories occupy a similar functional position but exercise powers devolved through federal statutes. Municipal governments are established and regulated principally under provincial or territorial law, while Indigenous governments form a distinct component of Canada's multilevel governance system.</v>
      </c>
    </row>
    <row r="164" spans="1:5">
      <c r="A164" s="46">
        <f>'IGP Info'!A13</f>
        <v>0</v>
      </c>
      <c r="B164" s="46">
        <f>'IGP Info'!B13</f>
        <v>0</v>
      </c>
      <c r="C164" s="46">
        <f>'IGP Info'!C13</f>
        <v>0</v>
      </c>
      <c r="D164" s="46" t="str">
        <f>'IGP Info'!D13</f>
        <v xml:space="preserve">Canada is a federal parliamentary state comprising the federal government, 10 provinces and three territories, and a diverse system of municipal and Indigenous governments. The Constitution Act, 1867, divides legislative authority between the federal Parliament and provincial legislatures, with provinces possessing constitutionally protected legislative authority over major areas including health, education, property and civil rights, natural resources, local matters, and “municipal institutions in the province.” The three territories—Yukon, Northwest Territories and Nunavut—occupy a similar functional position in Canada’s multilevel governance system but have a different constitutional basis: their legislative powers are devolved by federal legislation rather than constitutionally inherent. Municipal governments, in turn, do not constitute a constitutionally autonomous order of government: their institutional form, powers and responsibilities are determined primarily by provincial or territorial legislation. Indigenous governments add an important and increasingly significant dimension to Canadian multilevel governance, including First Nations governments and governments established through modern treaties and self-government agreements.
</v>
      </c>
      <c r="E164" s="46">
        <f>'IGP Info'!E13</f>
        <v>0</v>
      </c>
    </row>
    <row r="165" spans="1:5">
      <c r="A165" s="46">
        <f>'IGP Info'!A14</f>
        <v>0</v>
      </c>
      <c r="B165" s="46">
        <f>'IGP Info'!B14</f>
        <v>0</v>
      </c>
      <c r="C165" s="46">
        <f>'IGP Info'!C14</f>
        <v>0</v>
      </c>
      <c r="D165" s="46">
        <f>'IGP Info'!D14</f>
        <v>0</v>
      </c>
      <c r="E165" s="46">
        <f>'IGP Info'!E14</f>
        <v>0</v>
      </c>
    </row>
    <row r="166" spans="1:5">
      <c r="A166" s="46">
        <f>'IGP Info'!A15</f>
        <v>0</v>
      </c>
      <c r="B166" s="46">
        <f>'IGP Info'!B15</f>
        <v>0</v>
      </c>
      <c r="C166" s="46" t="str">
        <f>'IGP Info'!C15</f>
        <v>Z4.2</v>
      </c>
      <c r="D166" s="46" t="str">
        <f>'IGP Info'!D15</f>
        <v>Subnational governance structure - One paragraph</v>
      </c>
      <c r="E166" s="46" t="str">
        <f>'IGP Info'!E15</f>
        <v>Canada's subnational governance structure consists of 10 provinces and three territories, below which local governance arrangements vary considerably. Most provinces and territories have a single principal municipal level, although municipalities may carry different legal designations. Ontario, Quebec and British Columbia have more complex arrangements involving area-wide and constituent municipal institutions: Ontario combines upper-tier counties and regional municipalities with lower-tier municipalities and single-tier municipalities; Quebec combines regional county municipalities (MRCs) with constituent local municipalities and MRC-equivalent municipalities; and British Columbia combines municipalities with federative regional districts. Municipal institutions do not cover all Canadian territory, as sparsely populated or unorganized areas may be administered provincially/territorially or through special-purpose bodies, while Indigenous jurisdictions have distinct arrangements.</v>
      </c>
    </row>
    <row r="167" spans="1:5">
      <c r="A167" s="46">
        <f>'IGP Info'!A16</f>
        <v>0</v>
      </c>
      <c r="B167" s="46">
        <f>'IGP Info'!B16</f>
        <v>0</v>
      </c>
      <c r="C167" s="46">
        <f>'IGP Info'!C16</f>
        <v>0</v>
      </c>
      <c r="D167" s="46" t="str">
        <f>'IGP Info'!D16</f>
        <v>Canada’s subnational governance structure consists of 10 provinces and three territories, below which local governance arrangements vary considerably across the country. Provinces and territories constitute the principal regional level of government, while each establishes its own system of municipal and local governance. In most provinces and territories, municipalities of different types—such as cities, towns, villages, rural municipalities, counties, municipal districts and specialized municipalities—operate at a single local governance level, despite differences in size, designation and functional responsibilities.
Ontario, Quebec and British Columbia have more complex arrangements involving both area-wide and constituent municipal institutions. Ontario combines upper-tier counties and regional municipalities with constituent lower-tier municipalities, while substantial parts of the province are governed by single-tier municipalities that perform both sets of functions. Quebec similarly combines regional county municipalities (municipalités régionales de comté, or MRCs) with constituent local municipalities, alongside municipalities exercising MRC-equivalent responsibilities. British Columbia’s municipalities participate in regional districts, which provide regional, subregional and local services through a more federative and flexible model rather than a conventional hierarchical two-tier system.
Indigenous governments form an additional and legally distinct component of Canada’s subnational governance landscape and should be considered separately from the provincial and territorial municipal systems.</v>
      </c>
      <c r="E167" s="46">
        <f>'IGP Info'!E16</f>
        <v>0</v>
      </c>
    </row>
    <row r="168" spans="1:5">
      <c r="A168" s="46">
        <f>'IGP Info'!A17</f>
        <v>0</v>
      </c>
      <c r="B168" s="46">
        <f>'IGP Info'!B17</f>
        <v>0</v>
      </c>
      <c r="C168" s="46">
        <f>'IGP Info'!C17</f>
        <v>0</v>
      </c>
      <c r="D168" s="46">
        <f>'IGP Info'!D17</f>
        <v>0</v>
      </c>
      <c r="E168" s="46">
        <f>'IGP Info'!E17</f>
        <v>0</v>
      </c>
    </row>
    <row r="169" spans="1:5">
      <c r="A169" s="46">
        <f>'IGP Info'!A18</f>
        <v>0</v>
      </c>
      <c r="B169" s="46">
        <f>'IGP Info'!B18</f>
        <v>0</v>
      </c>
      <c r="C169" s="46" t="str">
        <f>'IGP Info'!C18</f>
        <v>Z4.3</v>
      </c>
      <c r="D169" s="46" t="str">
        <f>'IGP Info'!D18</f>
        <v>Nature of subnational governance institutions - One paragraph</v>
      </c>
      <c r="E169" s="46" t="str">
        <f>'IGP Info'!E18</f>
        <v>Provincial governments are constitutionally entrenched, fully devolved governments with elected legislatures, responsible executives, their own administrations, extensive legislative authority and substantial own-source taxing and borrowing powers. Territorial governments have elected legislatures, responsible executives and extensive administrative and fiscal autonomy, although their legal authority is devolved by federal statute rather than constitutionally entrenched. Most municipal governments are incorporated institutional units with elected councils, their own administrations, budgets, assets and meaningful discretion over assigned functions. The Governor General and provincial Lieutenant Governors are the formal constitutional heads of the federal and provincial executives respectively, but exercise their functions under responsible government and do not constitute routine federal control over provincial authority.</v>
      </c>
    </row>
    <row r="170" spans="1:5">
      <c r="A170" s="46">
        <f>'IGP Info'!A19</f>
        <v>0</v>
      </c>
      <c r="B170" s="46">
        <f>'IGP Info'!B19</f>
        <v>0</v>
      </c>
      <c r="C170" s="46">
        <f>'IGP Info'!C19</f>
        <v>0</v>
      </c>
      <c r="D170" s="46" t="str">
        <f>'IGP Info'!D19</f>
        <v>Canada’s provincial governments are fully devolved, constitutionally entrenched governments, with directly elected legislatures, their own executive administrations, extensive legislative and regulatory authority, and substantial own-source taxing and borrowing powers. Their authority is not delegated by the federal government, and the federal government cannot ordinarily abolish provinces or unilaterally assume matters assigned to them by the Constitution. The territories exercise many comparable governmental functions and have elected legislatures, responsible governments, their own public administrations and substantial expenditure responsibilities, but their authority is legally devolved through federal statutes and therefore has a different constitutional foundation.
Provincial governments establish and can restructure their municipal systems, while the practical degree of local autonomy varies across provinces. Section 92(8) of the Constitution expressly assigns authority over “Municipal Institutions in the Province” to provincial legislatures. Across all provinces and territories, Canadian municipalities are fully devolved institutions, as incorporated institutional units with elected councils, their own administrations and employees, budgets, assets, revenues and meaningful discretion over assigned local functions.
Indigenous governments have a distinct legal and institutional basis and should be identified separately rather than subsumed under provincial municipal systems; this is especially important in the northern territories, where Indigenous and public local-government institutions sometimes overlap or interact.</v>
      </c>
      <c r="E170" s="46">
        <f>'IGP Info'!E19</f>
        <v>0</v>
      </c>
    </row>
    <row r="171" spans="1:5">
      <c r="A171" s="46">
        <f>'IGP Info'!A20</f>
        <v>0</v>
      </c>
      <c r="B171" s="46">
        <f>'IGP Info'!B20</f>
        <v>0</v>
      </c>
      <c r="C171" s="46">
        <f>'IGP Info'!C20</f>
        <v>0</v>
      </c>
      <c r="D171" s="46">
        <f>'IGP Info'!D20</f>
        <v>0</v>
      </c>
      <c r="E171" s="46">
        <f>'IGP Info'!E20</f>
        <v>0</v>
      </c>
    </row>
    <row r="172" spans="1:5">
      <c r="A172" s="46">
        <f>'IGP Info'!A21</f>
        <v>0</v>
      </c>
      <c r="B172" s="46">
        <f>'IGP Info'!B21</f>
        <v>0</v>
      </c>
      <c r="C172" s="46" t="str">
        <f>'IGP Info'!C21</f>
        <v>Z4.4</v>
      </c>
      <c r="D172" s="46" t="str">
        <f>'IGP Info'!D21</f>
        <v>Assignment of functions and responsibilities - One paragraph (Optional)</v>
      </c>
      <c r="E172" s="46" t="str">
        <f>'IGP Info'!E21</f>
        <v>Canada has a highly decentralized assignment of public functions. The federal government is responsible for matters including defence, foreign affairs, interprovincial and international trade, currency and banking, criminal law and other national functions, while provinces have major responsibilities for health care, education, social services, natural resources, administration of justice, municipal institutions and matters of a local nature. Municipal assignments vary by province but commonly include local roads, water and wastewater, solid waste, land-use planning and development control, fire protection, parks and recreation, transit and other community services. In two-tier systems these responsibilities are divided between area-wide and constituent municipalities according to provincial legislation and economies of scale.</v>
      </c>
    </row>
    <row r="173" spans="1:5">
      <c r="A173" s="46">
        <f>'IGP Info'!A22</f>
        <v>0</v>
      </c>
      <c r="B173" s="46">
        <f>'IGP Info'!B22</f>
        <v>0</v>
      </c>
      <c r="C173" s="46">
        <f>'IGP Info'!C22</f>
        <v>0</v>
      </c>
      <c r="D173" s="46" t="str">
        <f>'IGP Info'!D22</f>
        <v>Canada has a highly decentralized assignment of public functions. The federal government is responsible for matters including defense, foreign affairs, international and interprovincial trade, currency and banking, criminal law and other national functions, while provinces exercise major responsibilities for health care, education, social services, natural resources, property and civil rights, administration of justice, and the establishment of municipal institutions.
Municipal functional assignments vary considerably by province but commonly encompass local roads and streets, water and wastewater, solid-waste management, land-use planning and development control, fire protection, parks and recreation, public transit, local economic development and other community services; larger municipalities frequently perform additional social, housing, policing and transportation functions. In provinces with two-tier systems these responsibilities are divided between upper- and lower-tier institutions: regional functions and services benefiting from scale are generally placed at the upper level, while more localized services remain with constituent municipalities. Thus, while Canada has a common constitutional architecture, the actual assignment of local functions is substantially province-specific.</v>
      </c>
      <c r="E173" s="46">
        <f>'IGP Info'!E22</f>
        <v>0</v>
      </c>
    </row>
    <row r="174" spans="1:5">
      <c r="A174" s="46">
        <f>'IGP Info'!A23</f>
        <v>0</v>
      </c>
      <c r="B174" s="46">
        <f>'IGP Info'!B23</f>
        <v>0</v>
      </c>
      <c r="C174" s="46">
        <f>'IGP Info'!C23</f>
        <v>0</v>
      </c>
      <c r="D174" s="46">
        <f>'IGP Info'!D23</f>
        <v>0</v>
      </c>
      <c r="E174" s="46">
        <f>'IGP Info'!E23</f>
        <v>0</v>
      </c>
    </row>
    <row r="175" spans="1:5">
      <c r="A175" s="46">
        <f>'IGP Info'!A24</f>
        <v>0</v>
      </c>
      <c r="B175" s="46">
        <f>'IGP Info'!B24</f>
        <v>0</v>
      </c>
      <c r="C175" s="46" t="str">
        <f>'IGP Info'!C24</f>
        <v>Z4.10</v>
      </c>
      <c r="D175" s="46" t="str">
        <f>'IGP Info'!D24</f>
        <v>References and Resources - List</v>
      </c>
      <c r="E175" s="46" t="str">
        <f>'IGP Info'!E24</f>
        <v>Forum of Federations (2024), The Forum of Federations Handbook on Local Government in Federal Systems — https://www.forumfed.org/document/the-forum-of-federations-handbook-on-local-government-in-federal-systems/</v>
      </c>
    </row>
    <row r="176" spans="1:5">
      <c r="A176" s="46">
        <f>'IGP Info'!A25</f>
        <v>0</v>
      </c>
      <c r="B176" s="46">
        <f>'IGP Info'!B25</f>
        <v>0</v>
      </c>
      <c r="C176" s="46">
        <f>'IGP Info'!C25</f>
        <v>0</v>
      </c>
      <c r="D176" s="46" t="str">
        <f>'IGP Info'!D25</f>
        <v>Government of Canada, Department of Justice. Constitution Acts, 1867 to 1982.</v>
      </c>
      <c r="E176" s="46" t="str">
        <f>'IGP Info'!E25</f>
        <v>Commonwealth Local Government Forum (CLGF), The Local Government System in Canada — https://www.clgf.org.uk/regions/clgf-americas/canada/</v>
      </c>
    </row>
    <row r="177" spans="1:17">
      <c r="A177" s="46">
        <f>'IGP Info'!A26</f>
        <v>0</v>
      </c>
      <c r="B177" s="46">
        <f>'IGP Info'!B26</f>
        <v>0</v>
      </c>
      <c r="C177" s="46">
        <f>'IGP Info'!C26</f>
        <v>0</v>
      </c>
      <c r="D177" s="46" t="str">
        <f>'IGP Info'!D26</f>
        <v xml:space="preserve">Forum of Federations. 2002. Federalism and Decentralization in Canada.
</v>
      </c>
      <c r="E177" s="46" t="str">
        <f>'IGP Info'!E26</f>
        <v>OECD/UCLG (2022), World Observatory on Subnational Government Finance and Investment (SNG-WOFI): Canada Country Profile — https://www.sng-wofi.org/country_profiles/canada.html</v>
      </c>
    </row>
    <row r="178" spans="1:17">
      <c r="A178" s="46">
        <f>'IGP Info'!A27</f>
        <v>0</v>
      </c>
      <c r="B178" s="46">
        <f>'IGP Info'!B27</f>
        <v>0</v>
      </c>
      <c r="C178" s="46">
        <f>'IGP Info'!C27</f>
        <v>0</v>
      </c>
      <c r="D178" s="46" t="str">
        <f>'IGP Info'!D27</f>
        <v xml:space="preserve">Commonwealth Local Government Forum (CLGF). The Local Government System in Canada.
</v>
      </c>
      <c r="E178" s="46" t="str">
        <f>'IGP Info'!E27</f>
        <v>UN Women, Women in Local Government / SDG Indicator 5.5.1b — https://localgov.unwomen.org/</v>
      </c>
    </row>
    <row r="179" spans="1:17">
      <c r="A179" s="46">
        <f>'IGP Info'!A28</f>
        <v>0</v>
      </c>
      <c r="B179" s="46">
        <f>'IGP Info'!B28</f>
        <v>0</v>
      </c>
      <c r="C179" s="46">
        <f>'IGP Info'!C28</f>
        <v>0</v>
      </c>
      <c r="D179" s="46" t="str">
        <f>'IGP Info'!D28</f>
        <v xml:space="preserve">OECD/UCLG. World Observatory on Subnational Government Finance and Investment (SNG-WOFI): Canada Country Profile.
</v>
      </c>
      <c r="E179" s="46" t="str">
        <f>'IGP Info'!E28</f>
        <v>Government of Canada, Constitution Acts, 1867 to 1982 — https://laws-lois.justice.gc.ca/eng/Const/</v>
      </c>
    </row>
    <row r="180" spans="1:17">
      <c r="A180" s="46">
        <f>'IGP Info'!A29</f>
        <v>0</v>
      </c>
      <c r="B180" s="46">
        <f>'IGP Info'!B29</f>
        <v>0</v>
      </c>
      <c r="C180" s="46">
        <f>'IGP Info'!C29</f>
        <v>0</v>
      </c>
      <c r="D180" s="46" t="str">
        <f>'IGP Info'!D29</f>
        <v xml:space="preserve">UN Women. Women in Local Government – Canada country profile.
</v>
      </c>
      <c r="E180" s="46" t="str">
        <f>'IGP Info'!E29</f>
        <v>Statistics Canada, Population estimates, July 1, 2026 — https://www150.statcan.gc.ca/n1/daily-quotidien/260923/dq260923a-eng.htm</v>
      </c>
    </row>
    <row r="181" spans="1:17">
      <c r="A181" s="46">
        <f>'IGP Info'!A30</f>
        <v>0</v>
      </c>
      <c r="B181" s="46">
        <f>'IGP Info'!B30</f>
        <v>0</v>
      </c>
      <c r="C181" s="46">
        <f>'IGP Info'!C30</f>
        <v>0</v>
      </c>
      <c r="D181" s="46">
        <f>'IGP Info'!D30</f>
        <v>0</v>
      </c>
      <c r="E181" s="46">
        <f>'IGP Info'!E30</f>
        <v>0</v>
      </c>
    </row>
    <row r="182" spans="1:17">
      <c r="A182" s="46">
        <f>'IGP Info'!A31</f>
        <v>0</v>
      </c>
      <c r="B182" s="46">
        <f>'IGP Info'!B31</f>
        <v>0</v>
      </c>
      <c r="C182" s="46">
        <f>'IGP Info'!C31</f>
        <v>0</v>
      </c>
      <c r="D182" s="46">
        <f>'IGP Info'!D31</f>
        <v>0</v>
      </c>
      <c r="E182" s="46">
        <f>'IGP Info'!E31</f>
        <v>0</v>
      </c>
    </row>
    <row r="183" spans="1:17" s="172" customFormat="1">
      <c r="A183" s="172">
        <f>'IGP Info'!A32</f>
        <v>0</v>
      </c>
      <c r="B183" s="172">
        <f>'IGP Info'!B32</f>
        <v>0</v>
      </c>
      <c r="C183" s="172">
        <f>'IGP Info'!C32</f>
        <v>0</v>
      </c>
      <c r="D183" s="172">
        <f>'IGP Info'!D32</f>
        <v>0</v>
      </c>
      <c r="E183" s="172">
        <f>'IGP Info'!E32</f>
        <v>0</v>
      </c>
      <c r="F183" s="174"/>
      <c r="G183" s="175"/>
      <c r="I183" s="171"/>
      <c r="J183" s="171"/>
      <c r="K183" s="171"/>
      <c r="L183" s="171"/>
      <c r="N183" s="173"/>
      <c r="O183" s="173"/>
      <c r="P183" s="173"/>
      <c r="Q183" s="173"/>
    </row>
  </sheetData>
  <mergeCells count="4">
    <mergeCell ref="E4:G4"/>
    <mergeCell ref="I4:L4"/>
    <mergeCell ref="E27:R27"/>
    <mergeCell ref="C2:Q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514FC72B15E0448363FF47C2DE3DEB" ma:contentTypeVersion="16" ma:contentTypeDescription="Create a new document." ma:contentTypeScope="" ma:versionID="d955db5568b1c875e62f5c8b89c7489e">
  <xsd:schema xmlns:xsd="http://www.w3.org/2001/XMLSchema" xmlns:xs="http://www.w3.org/2001/XMLSchema" xmlns:p="http://schemas.microsoft.com/office/2006/metadata/properties" xmlns:ns2="960ecaf0-7151-4a2b-a5a2-34de11608dbf" xmlns:ns3="b59d2d6f-7a66-4016-b850-8ad664ddea89" targetNamespace="http://schemas.microsoft.com/office/2006/metadata/properties" ma:root="true" ma:fieldsID="0b491d040dec9be8f5d79d93728cabb3" ns2:_="" ns3:_="">
    <xsd:import namespace="960ecaf0-7151-4a2b-a5a2-34de11608dbf"/>
    <xsd:import namespace="b59d2d6f-7a66-4016-b850-8ad664ddea8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0ecaf0-7151-4a2b-a5a2-34de11608d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84d8a0f-8552-4c0d-a454-42b2ccdb029b"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59d2d6f-7a66-4016-b850-8ad664ddea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2" nillable="true" ma:displayName="Taxonomy Catch All Column" ma:hidden="true" ma:list="{087ee1be-5a49-465d-93f7-85d5832e39f2}" ma:internalName="TaxCatchAll" ma:showField="CatchAllData" ma:web="b59d2d6f-7a66-4016-b850-8ad664ddea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b59d2d6f-7a66-4016-b850-8ad664ddea89">
      <UserInfo>
        <DisplayName/>
        <AccountId xsi:nil="true"/>
        <AccountType/>
      </UserInfo>
    </SharedWithUsers>
    <lcf76f155ced4ddcb4097134ff3c332f xmlns="960ecaf0-7151-4a2b-a5a2-34de11608dbf">
      <Terms xmlns="http://schemas.microsoft.com/office/infopath/2007/PartnerControls"/>
    </lcf76f155ced4ddcb4097134ff3c332f>
    <TaxCatchAll xmlns="b59d2d6f-7a66-4016-b850-8ad664ddea89" xsi:nil="true"/>
  </documentManagement>
</p:properties>
</file>

<file path=customXml/itemProps1.xml><?xml version="1.0" encoding="utf-8"?>
<ds:datastoreItem xmlns:ds="http://schemas.openxmlformats.org/officeDocument/2006/customXml" ds:itemID="{1E1A478A-B07C-4427-9BBA-68A0BE6DE11B}"/>
</file>

<file path=customXml/itemProps2.xml><?xml version="1.0" encoding="utf-8"?>
<ds:datastoreItem xmlns:ds="http://schemas.openxmlformats.org/officeDocument/2006/customXml" ds:itemID="{FC13761E-9EF6-426F-9473-5FDE3E48ED44}"/>
</file>

<file path=customXml/itemProps3.xml><?xml version="1.0" encoding="utf-8"?>
<ds:datastoreItem xmlns:ds="http://schemas.openxmlformats.org/officeDocument/2006/customXml" ds:itemID="{6A28EF3F-4164-4A58-944B-4B01A0794CF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IGP1 Structure</vt:lpstr>
      <vt:lpstr>IGP2 Governance</vt:lpstr>
      <vt:lpstr>IGP3 Functions</vt:lpstr>
      <vt:lpstr>IGP Info</vt:lpstr>
      <vt:lpstr>IGP Country Notes</vt:lpstr>
      <vt:lpstr>IGP Extract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Jamie Boex</cp:lastModifiedBy>
  <dcterms:modified xsi:type="dcterms:W3CDTF">2026-09-28T19:54:37Z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0x010100DF514FC72B15E0448363FF47C2DE3DEB</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