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https://decentralization-my.sharepoint.com/personal/editor_decentralization_net/Documents/Desktop/"/>
    </mc:Choice>
  </mc:AlternateContent>
  <xr:revisionPtr revIDLastSave="102" documentId="13_ncr:1_{1EF6FE86-546B-42D5-A447-CBE6D0AF14A1}" xr6:coauthVersionLast="47" xr6:coauthVersionMax="47" xr10:uidLastSave="{B51EE6B0-836A-9E4E-93A2-D24EAC43E450}"/>
  <bookViews>
    <workbookView xWindow="-96" yWindow="-96" windowWidth="19392" windowHeight="10272" tabRatio="770" xr2:uid="{00000000-000D-0000-FFFF-FFFF00000000}"/>
  </bookViews>
  <sheets>
    <sheet name="IGP1 Structure" sheetId="31" r:id="rId1"/>
    <sheet name="IGP2 Governance" sheetId="53" r:id="rId2"/>
    <sheet name="IGP3 Functions" sheetId="34" state="hidden" r:id="rId3"/>
    <sheet name="IGP Info" sheetId="40" r:id="rId4"/>
    <sheet name="IGP Country Notes " sheetId="56" state="hidden" r:id="rId5"/>
    <sheet name="IGP Extract" sheetId="55" state="hidden" r:id="rId6"/>
  </sheets>
  <definedNames>
    <definedName name="_xlnm.Print_Area" localSheetId="3">'IGP Info'!$A$1:$G$32</definedName>
    <definedName name="_xlnm.Print_Area" localSheetId="2">'IGP3 Functions'!$A$1:$L$28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73" i="53" l="1"/>
  <c r="L73" i="53"/>
  <c r="K73" i="53"/>
  <c r="J73" i="53"/>
  <c r="H60" i="53"/>
  <c r="G60" i="53"/>
  <c r="F60" i="53"/>
  <c r="E60" i="53"/>
  <c r="B77" i="56"/>
  <c r="C77" i="56" s="1"/>
  <c r="B76" i="56"/>
  <c r="C76" i="56" s="1"/>
  <c r="B75" i="56"/>
  <c r="C75" i="56" s="1"/>
  <c r="B74" i="56"/>
  <c r="C74" i="56" s="1"/>
  <c r="B73" i="56"/>
  <c r="C73" i="56" s="1"/>
  <c r="B72" i="56"/>
  <c r="C72" i="56" s="1"/>
  <c r="C2" i="56"/>
  <c r="N13" i="34"/>
  <c r="N12" i="34"/>
  <c r="N11" i="34"/>
  <c r="N10" i="34"/>
  <c r="N9" i="34"/>
  <c r="B64" i="56"/>
  <c r="B66" i="56" s="1"/>
  <c r="B65" i="56"/>
  <c r="C65" i="56" s="1"/>
  <c r="M74" i="53"/>
  <c r="L74" i="53"/>
  <c r="K74" i="53"/>
  <c r="J74" i="53"/>
  <c r="M72" i="53"/>
  <c r="L72" i="53"/>
  <c r="K72" i="53"/>
  <c r="J72" i="53"/>
  <c r="M71" i="53"/>
  <c r="L71" i="53"/>
  <c r="K71" i="53"/>
  <c r="J71" i="53"/>
  <c r="H72" i="53"/>
  <c r="H73" i="53" s="1"/>
  <c r="G72" i="53"/>
  <c r="G73" i="53" s="1"/>
  <c r="F72" i="53"/>
  <c r="F73" i="53" s="1"/>
  <c r="E72" i="53"/>
  <c r="E73" i="53" s="1"/>
  <c r="B25" i="56"/>
  <c r="C25" i="56" s="1"/>
  <c r="B7" i="56"/>
  <c r="C7" i="56" s="1"/>
  <c r="B6" i="56"/>
  <c r="D204" i="31"/>
  <c r="F204" i="31" s="1"/>
  <c r="B15" i="56"/>
  <c r="C15" i="56" s="1"/>
  <c r="B14" i="56"/>
  <c r="C14" i="56" s="1"/>
  <c r="B13" i="56"/>
  <c r="C13" i="56" s="1"/>
  <c r="B12" i="56"/>
  <c r="C12" i="56" s="1"/>
  <c r="B11" i="56"/>
  <c r="C11" i="56" s="1"/>
  <c r="E183" i="55"/>
  <c r="D183" i="55"/>
  <c r="C183" i="55"/>
  <c r="B183" i="55"/>
  <c r="A183" i="55"/>
  <c r="E182" i="55"/>
  <c r="D182" i="55"/>
  <c r="C182" i="55"/>
  <c r="B182" i="55"/>
  <c r="A182" i="55"/>
  <c r="E181" i="55"/>
  <c r="D181" i="55"/>
  <c r="C181" i="55"/>
  <c r="B181" i="55"/>
  <c r="A181" i="55"/>
  <c r="E180" i="55"/>
  <c r="D180" i="55"/>
  <c r="C180" i="55"/>
  <c r="B180" i="55"/>
  <c r="A180" i="55"/>
  <c r="E179" i="55"/>
  <c r="D179" i="55"/>
  <c r="C179" i="55"/>
  <c r="B179" i="55"/>
  <c r="A179" i="55"/>
  <c r="E178" i="55"/>
  <c r="D178" i="55"/>
  <c r="C178" i="55"/>
  <c r="B178" i="55"/>
  <c r="A178" i="55"/>
  <c r="E177" i="55"/>
  <c r="D177" i="55"/>
  <c r="C177" i="55"/>
  <c r="B177" i="55"/>
  <c r="A177" i="55"/>
  <c r="E176" i="55"/>
  <c r="D176" i="55"/>
  <c r="C176" i="55"/>
  <c r="B176" i="55"/>
  <c r="A176" i="55"/>
  <c r="E175" i="55"/>
  <c r="D175" i="55"/>
  <c r="C175" i="55"/>
  <c r="B175" i="55"/>
  <c r="A175" i="55"/>
  <c r="E174" i="55"/>
  <c r="D174" i="55"/>
  <c r="C174" i="55"/>
  <c r="B174" i="55"/>
  <c r="A174" i="55"/>
  <c r="E173" i="55"/>
  <c r="D173" i="55"/>
  <c r="C173" i="55"/>
  <c r="B173" i="55"/>
  <c r="A173" i="55"/>
  <c r="E172" i="55"/>
  <c r="D172" i="55"/>
  <c r="C172" i="55"/>
  <c r="B172" i="55"/>
  <c r="A172" i="55"/>
  <c r="E171" i="55"/>
  <c r="D171" i="55"/>
  <c r="C171" i="55"/>
  <c r="B171" i="55"/>
  <c r="A171" i="55"/>
  <c r="E170" i="55"/>
  <c r="D170" i="55"/>
  <c r="C170" i="55"/>
  <c r="B170" i="55"/>
  <c r="A170" i="55"/>
  <c r="E169" i="55"/>
  <c r="D169" i="55"/>
  <c r="C169" i="55"/>
  <c r="B169" i="55"/>
  <c r="A169" i="55"/>
  <c r="E168" i="55"/>
  <c r="D168" i="55"/>
  <c r="C168" i="55"/>
  <c r="B168" i="55"/>
  <c r="A168" i="55"/>
  <c r="E167" i="55"/>
  <c r="D167" i="55"/>
  <c r="C167" i="55"/>
  <c r="B167" i="55"/>
  <c r="A167" i="55"/>
  <c r="E166" i="55"/>
  <c r="D166" i="55"/>
  <c r="C166" i="55"/>
  <c r="B166" i="55"/>
  <c r="A166" i="55"/>
  <c r="E165" i="55"/>
  <c r="D165" i="55"/>
  <c r="C165" i="55"/>
  <c r="B165" i="55"/>
  <c r="A165" i="55"/>
  <c r="E164" i="55"/>
  <c r="D164" i="55"/>
  <c r="C164" i="55"/>
  <c r="B164" i="55"/>
  <c r="A164" i="55"/>
  <c r="E163" i="55"/>
  <c r="D163" i="55"/>
  <c r="C163" i="55"/>
  <c r="B163" i="55"/>
  <c r="A163" i="55"/>
  <c r="E162" i="55"/>
  <c r="D162" i="55"/>
  <c r="C162" i="55"/>
  <c r="B162" i="55"/>
  <c r="A162" i="55"/>
  <c r="E161" i="55"/>
  <c r="D161" i="55"/>
  <c r="C161" i="55"/>
  <c r="B161" i="55"/>
  <c r="A161" i="55"/>
  <c r="E160" i="55"/>
  <c r="D160" i="55"/>
  <c r="C160" i="55"/>
  <c r="B160" i="55"/>
  <c r="A160" i="55"/>
  <c r="E159" i="55"/>
  <c r="D159" i="55"/>
  <c r="C159" i="55"/>
  <c r="B159" i="55"/>
  <c r="A159" i="55"/>
  <c r="E158" i="55"/>
  <c r="D158" i="55"/>
  <c r="C158" i="55"/>
  <c r="B158" i="55"/>
  <c r="A158" i="55"/>
  <c r="E157" i="55"/>
  <c r="D157" i="55"/>
  <c r="C157" i="55"/>
  <c r="B157" i="55"/>
  <c r="A157" i="55"/>
  <c r="E156" i="55"/>
  <c r="D156" i="55"/>
  <c r="C156" i="55"/>
  <c r="B156" i="55"/>
  <c r="A156" i="55"/>
  <c r="E155" i="55"/>
  <c r="D155" i="55"/>
  <c r="C155" i="55"/>
  <c r="B155" i="55"/>
  <c r="A155" i="55"/>
  <c r="E154" i="55"/>
  <c r="D154" i="55"/>
  <c r="C154" i="55"/>
  <c r="B154" i="55"/>
  <c r="A154" i="55"/>
  <c r="E153" i="55"/>
  <c r="D153" i="55"/>
  <c r="C153" i="55"/>
  <c r="B153" i="55"/>
  <c r="A153" i="55"/>
  <c r="E152" i="55"/>
  <c r="D152" i="55"/>
  <c r="C152" i="55"/>
  <c r="B152" i="55"/>
  <c r="A152" i="55"/>
  <c r="K151" i="55"/>
  <c r="J151" i="55"/>
  <c r="I151" i="55"/>
  <c r="H151" i="55"/>
  <c r="G151" i="55"/>
  <c r="F151" i="55"/>
  <c r="E151" i="55"/>
  <c r="D151" i="55"/>
  <c r="C151" i="55"/>
  <c r="B151" i="55"/>
  <c r="A151" i="55"/>
  <c r="K150" i="55"/>
  <c r="J150" i="55"/>
  <c r="I150" i="55"/>
  <c r="H150" i="55"/>
  <c r="G150" i="55"/>
  <c r="F150" i="55"/>
  <c r="E150" i="55"/>
  <c r="D150" i="55"/>
  <c r="C150" i="55"/>
  <c r="B150" i="55"/>
  <c r="A150" i="55"/>
  <c r="K149" i="55"/>
  <c r="J149" i="55"/>
  <c r="I149" i="55"/>
  <c r="H149" i="55"/>
  <c r="G149" i="55"/>
  <c r="F149" i="55"/>
  <c r="E149" i="55"/>
  <c r="D149" i="55"/>
  <c r="C149" i="55"/>
  <c r="B149" i="55"/>
  <c r="A149" i="55"/>
  <c r="K148" i="55"/>
  <c r="J148" i="55"/>
  <c r="I148" i="55"/>
  <c r="H148" i="55"/>
  <c r="G148" i="55"/>
  <c r="F148" i="55"/>
  <c r="E148" i="55"/>
  <c r="D148" i="55"/>
  <c r="C148" i="55"/>
  <c r="B148" i="55"/>
  <c r="A148" i="55"/>
  <c r="K147" i="55"/>
  <c r="J147" i="55"/>
  <c r="I147" i="55"/>
  <c r="H147" i="55"/>
  <c r="G147" i="55"/>
  <c r="F147" i="55"/>
  <c r="E147" i="55"/>
  <c r="D147" i="55"/>
  <c r="C147" i="55"/>
  <c r="B147" i="55"/>
  <c r="A147" i="55"/>
  <c r="K146" i="55"/>
  <c r="J146" i="55"/>
  <c r="I146" i="55"/>
  <c r="H146" i="55"/>
  <c r="G146" i="55"/>
  <c r="F146" i="55"/>
  <c r="E146" i="55"/>
  <c r="D146" i="55"/>
  <c r="C146" i="55"/>
  <c r="B146" i="55"/>
  <c r="A146" i="55"/>
  <c r="K145" i="55"/>
  <c r="J145" i="55"/>
  <c r="I145" i="55"/>
  <c r="H145" i="55"/>
  <c r="G145" i="55"/>
  <c r="F145" i="55"/>
  <c r="E145" i="55"/>
  <c r="D145" i="55"/>
  <c r="C145" i="55"/>
  <c r="B145" i="55"/>
  <c r="A145" i="55"/>
  <c r="K144" i="55"/>
  <c r="J144" i="55"/>
  <c r="I144" i="55"/>
  <c r="H144" i="55"/>
  <c r="G144" i="55"/>
  <c r="F144" i="55"/>
  <c r="E144" i="55"/>
  <c r="D144" i="55"/>
  <c r="C144" i="55"/>
  <c r="B144" i="55"/>
  <c r="A144" i="55"/>
  <c r="K143" i="55"/>
  <c r="J143" i="55"/>
  <c r="I143" i="55"/>
  <c r="H143" i="55"/>
  <c r="G143" i="55"/>
  <c r="F143" i="55"/>
  <c r="E143" i="55"/>
  <c r="D143" i="55"/>
  <c r="C143" i="55"/>
  <c r="B143" i="55"/>
  <c r="A143" i="55"/>
  <c r="K142" i="55"/>
  <c r="J142" i="55"/>
  <c r="I142" i="55"/>
  <c r="H142" i="55"/>
  <c r="G142" i="55"/>
  <c r="F142" i="55"/>
  <c r="E142" i="55"/>
  <c r="D142" i="55"/>
  <c r="C142" i="55"/>
  <c r="B142" i="55"/>
  <c r="A142" i="55"/>
  <c r="K141" i="55"/>
  <c r="J141" i="55"/>
  <c r="I141" i="55"/>
  <c r="H141" i="55"/>
  <c r="G141" i="55"/>
  <c r="F141" i="55"/>
  <c r="E141" i="55"/>
  <c r="D141" i="55"/>
  <c r="C141" i="55"/>
  <c r="B141" i="55"/>
  <c r="A141" i="55"/>
  <c r="K140" i="55"/>
  <c r="J140" i="55"/>
  <c r="I140" i="55"/>
  <c r="H140" i="55"/>
  <c r="G140" i="55"/>
  <c r="F140" i="55"/>
  <c r="E140" i="55"/>
  <c r="D140" i="55"/>
  <c r="C140" i="55"/>
  <c r="B140" i="55"/>
  <c r="A140" i="55"/>
  <c r="K139" i="55"/>
  <c r="J139" i="55"/>
  <c r="I139" i="55"/>
  <c r="H139" i="55"/>
  <c r="G139" i="55"/>
  <c r="F139" i="55"/>
  <c r="E139" i="55"/>
  <c r="D139" i="55"/>
  <c r="C139" i="55"/>
  <c r="B139" i="55"/>
  <c r="A139" i="55"/>
  <c r="K138" i="55"/>
  <c r="J138" i="55"/>
  <c r="I138" i="55"/>
  <c r="H138" i="55"/>
  <c r="G138" i="55"/>
  <c r="F138" i="55"/>
  <c r="E138" i="55"/>
  <c r="D138" i="55"/>
  <c r="C138" i="55"/>
  <c r="B138" i="55"/>
  <c r="A138" i="55"/>
  <c r="K137" i="55"/>
  <c r="J137" i="55"/>
  <c r="I137" i="55"/>
  <c r="H137" i="55"/>
  <c r="G137" i="55"/>
  <c r="F137" i="55"/>
  <c r="E137" i="55"/>
  <c r="D137" i="55"/>
  <c r="C137" i="55"/>
  <c r="B137" i="55"/>
  <c r="A137" i="55"/>
  <c r="K136" i="55"/>
  <c r="J136" i="55"/>
  <c r="I136" i="55"/>
  <c r="H136" i="55"/>
  <c r="G136" i="55"/>
  <c r="F136" i="55"/>
  <c r="E136" i="55"/>
  <c r="D136" i="55"/>
  <c r="C136" i="55"/>
  <c r="B136" i="55"/>
  <c r="A136" i="55"/>
  <c r="K135" i="55"/>
  <c r="J135" i="55"/>
  <c r="I135" i="55"/>
  <c r="H135" i="55"/>
  <c r="G135" i="55"/>
  <c r="F135" i="55"/>
  <c r="E135" i="55"/>
  <c r="D135" i="55"/>
  <c r="C135" i="55"/>
  <c r="B135" i="55"/>
  <c r="A135" i="55"/>
  <c r="K134" i="55"/>
  <c r="J134" i="55"/>
  <c r="I134" i="55"/>
  <c r="H134" i="55"/>
  <c r="G134" i="55"/>
  <c r="F134" i="55"/>
  <c r="E134" i="55"/>
  <c r="D134" i="55"/>
  <c r="C134" i="55"/>
  <c r="B134" i="55"/>
  <c r="A134" i="55"/>
  <c r="K133" i="55"/>
  <c r="J133" i="55"/>
  <c r="I133" i="55"/>
  <c r="H133" i="55"/>
  <c r="G133" i="55"/>
  <c r="F133" i="55"/>
  <c r="E133" i="55"/>
  <c r="D133" i="55"/>
  <c r="C133" i="55"/>
  <c r="B133" i="55"/>
  <c r="A133" i="55"/>
  <c r="K132" i="55"/>
  <c r="J132" i="55"/>
  <c r="I132" i="55"/>
  <c r="H132" i="55"/>
  <c r="G132" i="55"/>
  <c r="F132" i="55"/>
  <c r="E132" i="55"/>
  <c r="D132" i="55"/>
  <c r="C132" i="55"/>
  <c r="B132" i="55"/>
  <c r="A132" i="55"/>
  <c r="K131" i="55"/>
  <c r="J131" i="55"/>
  <c r="I131" i="55"/>
  <c r="H131" i="55"/>
  <c r="G131" i="55"/>
  <c r="F131" i="55"/>
  <c r="E131" i="55"/>
  <c r="D131" i="55"/>
  <c r="C131" i="55"/>
  <c r="B131" i="55"/>
  <c r="A131" i="55"/>
  <c r="K130" i="55"/>
  <c r="J130" i="55"/>
  <c r="I130" i="55"/>
  <c r="H130" i="55"/>
  <c r="G130" i="55"/>
  <c r="F130" i="55"/>
  <c r="E130" i="55"/>
  <c r="D130" i="55"/>
  <c r="C130" i="55"/>
  <c r="B130" i="55"/>
  <c r="A130" i="55"/>
  <c r="K129" i="55"/>
  <c r="J129" i="55"/>
  <c r="I129" i="55"/>
  <c r="H129" i="55"/>
  <c r="G129" i="55"/>
  <c r="F129" i="55"/>
  <c r="E129" i="55"/>
  <c r="D129" i="55"/>
  <c r="C129" i="55"/>
  <c r="B129" i="55"/>
  <c r="A129" i="55"/>
  <c r="K128" i="55"/>
  <c r="J128" i="55"/>
  <c r="I128" i="55"/>
  <c r="H128" i="55"/>
  <c r="G128" i="55"/>
  <c r="F128" i="55"/>
  <c r="E128" i="55"/>
  <c r="D128" i="55"/>
  <c r="C128" i="55"/>
  <c r="B128" i="55"/>
  <c r="A128" i="55"/>
  <c r="K127" i="55"/>
  <c r="J127" i="55"/>
  <c r="I127" i="55"/>
  <c r="H127" i="55"/>
  <c r="G127" i="55"/>
  <c r="F127" i="55"/>
  <c r="E127" i="55"/>
  <c r="D127" i="55"/>
  <c r="C127" i="55"/>
  <c r="B127" i="55"/>
  <c r="A127" i="55"/>
  <c r="K126" i="55"/>
  <c r="J126" i="55"/>
  <c r="I126" i="55"/>
  <c r="H126" i="55"/>
  <c r="G126" i="55"/>
  <c r="F126" i="55"/>
  <c r="E126" i="55"/>
  <c r="D126" i="55"/>
  <c r="C126" i="55"/>
  <c r="B126" i="55"/>
  <c r="A126" i="55"/>
  <c r="K125" i="55"/>
  <c r="J125" i="55"/>
  <c r="I125" i="55"/>
  <c r="H125" i="55"/>
  <c r="G125" i="55"/>
  <c r="F125" i="55"/>
  <c r="E125" i="55"/>
  <c r="D125" i="55"/>
  <c r="C125" i="55"/>
  <c r="B125" i="55"/>
  <c r="A125" i="55"/>
  <c r="M124" i="55"/>
  <c r="L124" i="55"/>
  <c r="K124" i="55"/>
  <c r="J124" i="55"/>
  <c r="I124" i="55"/>
  <c r="H124" i="55"/>
  <c r="G124" i="55"/>
  <c r="F124" i="55"/>
  <c r="E124" i="55"/>
  <c r="D124" i="55"/>
  <c r="C124" i="55"/>
  <c r="B124" i="55"/>
  <c r="A124" i="55"/>
  <c r="M123" i="55"/>
  <c r="L123" i="55"/>
  <c r="K123" i="55"/>
  <c r="J123" i="55"/>
  <c r="I123" i="55"/>
  <c r="H123" i="55"/>
  <c r="G123" i="55"/>
  <c r="F123" i="55"/>
  <c r="E123" i="55"/>
  <c r="D123" i="55"/>
  <c r="C123" i="55"/>
  <c r="B123" i="55"/>
  <c r="A123" i="55"/>
  <c r="M122" i="55"/>
  <c r="L122" i="55"/>
  <c r="K122" i="55"/>
  <c r="J122" i="55"/>
  <c r="I122" i="55"/>
  <c r="H122" i="55"/>
  <c r="G122" i="55"/>
  <c r="F122" i="55"/>
  <c r="E122" i="55"/>
  <c r="D122" i="55"/>
  <c r="C122" i="55"/>
  <c r="B122" i="55"/>
  <c r="A122" i="55"/>
  <c r="M121" i="55"/>
  <c r="L121" i="55"/>
  <c r="K121" i="55"/>
  <c r="J121" i="55"/>
  <c r="I121" i="55"/>
  <c r="H121" i="55"/>
  <c r="G121" i="55"/>
  <c r="F121" i="55"/>
  <c r="E121" i="55"/>
  <c r="D121" i="55"/>
  <c r="C121" i="55"/>
  <c r="B121" i="55"/>
  <c r="A121" i="55"/>
  <c r="M120" i="55"/>
  <c r="L120" i="55"/>
  <c r="K120" i="55"/>
  <c r="J120" i="55"/>
  <c r="I120" i="55"/>
  <c r="H120" i="55"/>
  <c r="G120" i="55"/>
  <c r="F120" i="55"/>
  <c r="E120" i="55"/>
  <c r="D120" i="55"/>
  <c r="C120" i="55"/>
  <c r="B120" i="55"/>
  <c r="A120" i="55"/>
  <c r="M119" i="55"/>
  <c r="L119" i="55"/>
  <c r="K119" i="55"/>
  <c r="J119" i="55"/>
  <c r="I119" i="55"/>
  <c r="H119" i="55"/>
  <c r="G119" i="55"/>
  <c r="F119" i="55"/>
  <c r="E119" i="55"/>
  <c r="D119" i="55"/>
  <c r="C119" i="55"/>
  <c r="B119" i="55"/>
  <c r="A119" i="55"/>
  <c r="M118" i="55"/>
  <c r="L118" i="55"/>
  <c r="K118" i="55"/>
  <c r="J118" i="55"/>
  <c r="I118" i="55"/>
  <c r="H118" i="55"/>
  <c r="G118" i="55"/>
  <c r="F118" i="55"/>
  <c r="E118" i="55"/>
  <c r="D118" i="55"/>
  <c r="C118" i="55"/>
  <c r="B118" i="55"/>
  <c r="A118" i="55"/>
  <c r="M117" i="55"/>
  <c r="L117" i="55"/>
  <c r="K117" i="55"/>
  <c r="J117" i="55"/>
  <c r="I117" i="55"/>
  <c r="H117" i="55"/>
  <c r="G117" i="55"/>
  <c r="F117" i="55"/>
  <c r="E117" i="55"/>
  <c r="D117" i="55"/>
  <c r="C117" i="55"/>
  <c r="B117" i="55"/>
  <c r="A117" i="55"/>
  <c r="M116" i="55"/>
  <c r="L116" i="55"/>
  <c r="K116" i="55"/>
  <c r="J116" i="55"/>
  <c r="I116" i="55"/>
  <c r="H116" i="55"/>
  <c r="G116" i="55"/>
  <c r="F116" i="55"/>
  <c r="E116" i="55"/>
  <c r="D116" i="55"/>
  <c r="C116" i="55"/>
  <c r="B116" i="55"/>
  <c r="A116" i="55"/>
  <c r="M115" i="55"/>
  <c r="L115" i="55"/>
  <c r="K115" i="55"/>
  <c r="J115" i="55"/>
  <c r="I115" i="55"/>
  <c r="H115" i="55"/>
  <c r="G115" i="55"/>
  <c r="F115" i="55"/>
  <c r="E115" i="55"/>
  <c r="D115" i="55"/>
  <c r="C115" i="55"/>
  <c r="B115" i="55"/>
  <c r="A115" i="55"/>
  <c r="M114" i="55"/>
  <c r="L114" i="55"/>
  <c r="K114" i="55"/>
  <c r="J114" i="55"/>
  <c r="I114" i="55"/>
  <c r="H114" i="55"/>
  <c r="G114" i="55"/>
  <c r="F114" i="55"/>
  <c r="E114" i="55"/>
  <c r="D114" i="55"/>
  <c r="C114" i="55"/>
  <c r="B114" i="55"/>
  <c r="A114" i="55"/>
  <c r="M113" i="55"/>
  <c r="L113" i="55"/>
  <c r="K113" i="55"/>
  <c r="J113" i="55"/>
  <c r="I113" i="55"/>
  <c r="H113" i="55"/>
  <c r="G113" i="55"/>
  <c r="F113" i="55"/>
  <c r="E113" i="55"/>
  <c r="D113" i="55"/>
  <c r="C113" i="55"/>
  <c r="B113" i="55"/>
  <c r="A113" i="55"/>
  <c r="M112" i="55"/>
  <c r="L112" i="55"/>
  <c r="K112" i="55"/>
  <c r="J112" i="55"/>
  <c r="I112" i="55"/>
  <c r="H112" i="55"/>
  <c r="G112" i="55"/>
  <c r="F112" i="55"/>
  <c r="E112" i="55"/>
  <c r="D112" i="55"/>
  <c r="C112" i="55"/>
  <c r="B112" i="55"/>
  <c r="A112" i="55"/>
  <c r="M111" i="55"/>
  <c r="L111" i="55"/>
  <c r="K111" i="55"/>
  <c r="J111" i="55"/>
  <c r="I111" i="55"/>
  <c r="H111" i="55"/>
  <c r="G111" i="55"/>
  <c r="F111" i="55"/>
  <c r="E111" i="55"/>
  <c r="D111" i="55"/>
  <c r="C111" i="55"/>
  <c r="B111" i="55"/>
  <c r="A111" i="55"/>
  <c r="M110" i="55"/>
  <c r="L110" i="55"/>
  <c r="K110" i="55"/>
  <c r="J110" i="55"/>
  <c r="I110" i="55"/>
  <c r="H110" i="55"/>
  <c r="G110" i="55"/>
  <c r="F110" i="55"/>
  <c r="E110" i="55"/>
  <c r="D110" i="55"/>
  <c r="C110" i="55"/>
  <c r="B110" i="55"/>
  <c r="A110" i="55"/>
  <c r="M109" i="55"/>
  <c r="L109" i="55"/>
  <c r="K109" i="55"/>
  <c r="J109" i="55"/>
  <c r="I109" i="55"/>
  <c r="H109" i="55"/>
  <c r="G109" i="55"/>
  <c r="F109" i="55"/>
  <c r="E109" i="55"/>
  <c r="D109" i="55"/>
  <c r="C109" i="55"/>
  <c r="B109" i="55"/>
  <c r="A109" i="55"/>
  <c r="M108" i="55"/>
  <c r="L108" i="55"/>
  <c r="K108" i="55"/>
  <c r="J108" i="55"/>
  <c r="I108" i="55"/>
  <c r="H108" i="55"/>
  <c r="G108" i="55"/>
  <c r="F108" i="55"/>
  <c r="E108" i="55"/>
  <c r="D108" i="55"/>
  <c r="C108" i="55"/>
  <c r="B108" i="55"/>
  <c r="A108" i="55"/>
  <c r="M107" i="55"/>
  <c r="L107" i="55"/>
  <c r="K107" i="55"/>
  <c r="J107" i="55"/>
  <c r="I107" i="55"/>
  <c r="H107" i="55"/>
  <c r="G107" i="55"/>
  <c r="F107" i="55"/>
  <c r="E107" i="55"/>
  <c r="D107" i="55"/>
  <c r="C107" i="55"/>
  <c r="B107" i="55"/>
  <c r="A107" i="55"/>
  <c r="M106" i="55"/>
  <c r="L106" i="55"/>
  <c r="K106" i="55"/>
  <c r="J106" i="55"/>
  <c r="I106" i="55"/>
  <c r="H106" i="55"/>
  <c r="G106" i="55"/>
  <c r="F106" i="55"/>
  <c r="E106" i="55"/>
  <c r="D106" i="55"/>
  <c r="C106" i="55"/>
  <c r="B106" i="55"/>
  <c r="A106" i="55"/>
  <c r="M105" i="55"/>
  <c r="L105" i="55"/>
  <c r="K105" i="55"/>
  <c r="J105" i="55"/>
  <c r="I105" i="55"/>
  <c r="H105" i="55"/>
  <c r="G105" i="55"/>
  <c r="F105" i="55"/>
  <c r="E105" i="55"/>
  <c r="D105" i="55"/>
  <c r="C105" i="55"/>
  <c r="B105" i="55"/>
  <c r="A105" i="55"/>
  <c r="M104" i="55"/>
  <c r="L104" i="55"/>
  <c r="K104" i="55"/>
  <c r="J104" i="55"/>
  <c r="I104" i="55"/>
  <c r="H104" i="55"/>
  <c r="G104" i="55"/>
  <c r="F104" i="55"/>
  <c r="E104" i="55"/>
  <c r="D104" i="55"/>
  <c r="C104" i="55"/>
  <c r="B104" i="55"/>
  <c r="A104" i="55"/>
  <c r="M103" i="55"/>
  <c r="L103" i="55"/>
  <c r="K103" i="55"/>
  <c r="J103" i="55"/>
  <c r="I103" i="55"/>
  <c r="H103" i="55"/>
  <c r="G103" i="55"/>
  <c r="F103" i="55"/>
  <c r="E103" i="55"/>
  <c r="D103" i="55"/>
  <c r="C103" i="55"/>
  <c r="B103" i="55"/>
  <c r="A103" i="55"/>
  <c r="M102" i="55"/>
  <c r="L102" i="55"/>
  <c r="K102" i="55"/>
  <c r="J102" i="55"/>
  <c r="I102" i="55"/>
  <c r="H102" i="55"/>
  <c r="G102" i="55"/>
  <c r="F102" i="55"/>
  <c r="E102" i="55"/>
  <c r="D102" i="55"/>
  <c r="C102" i="55"/>
  <c r="B102" i="55"/>
  <c r="A102" i="55"/>
  <c r="M101" i="55"/>
  <c r="L101" i="55"/>
  <c r="K101" i="55"/>
  <c r="J101" i="55"/>
  <c r="I101" i="55"/>
  <c r="H101" i="55"/>
  <c r="G101" i="55"/>
  <c r="F101" i="55"/>
  <c r="E101" i="55"/>
  <c r="D101" i="55"/>
  <c r="C101" i="55"/>
  <c r="B101" i="55"/>
  <c r="A101" i="55"/>
  <c r="M100" i="55"/>
  <c r="L100" i="55"/>
  <c r="K100" i="55"/>
  <c r="J100" i="55"/>
  <c r="I100" i="55"/>
  <c r="H100" i="55"/>
  <c r="G100" i="55"/>
  <c r="F100" i="55"/>
  <c r="E100" i="55"/>
  <c r="D100" i="55"/>
  <c r="C100" i="55"/>
  <c r="B100" i="55"/>
  <c r="A100" i="55"/>
  <c r="M99" i="55"/>
  <c r="L99" i="55"/>
  <c r="K99" i="55"/>
  <c r="J99" i="55"/>
  <c r="I99" i="55"/>
  <c r="H99" i="55"/>
  <c r="G99" i="55"/>
  <c r="F99" i="55"/>
  <c r="E99" i="55"/>
  <c r="D99" i="55"/>
  <c r="C99" i="55"/>
  <c r="B99" i="55"/>
  <c r="A99" i="55"/>
  <c r="M98" i="55"/>
  <c r="L98" i="55"/>
  <c r="K98" i="55"/>
  <c r="J98" i="55"/>
  <c r="I98" i="55"/>
  <c r="H98" i="55"/>
  <c r="G98" i="55"/>
  <c r="F98" i="55"/>
  <c r="E98" i="55"/>
  <c r="D98" i="55"/>
  <c r="C98" i="55"/>
  <c r="B98" i="55"/>
  <c r="A98" i="55"/>
  <c r="M97" i="55"/>
  <c r="L97" i="55"/>
  <c r="K97" i="55"/>
  <c r="J97" i="55"/>
  <c r="I97" i="55"/>
  <c r="H97" i="55"/>
  <c r="G97" i="55"/>
  <c r="F97" i="55"/>
  <c r="E97" i="55"/>
  <c r="D97" i="55"/>
  <c r="C97" i="55"/>
  <c r="B97" i="55"/>
  <c r="A97" i="55"/>
  <c r="M96" i="55"/>
  <c r="L96" i="55"/>
  <c r="K96" i="55"/>
  <c r="J96" i="55"/>
  <c r="I96" i="55"/>
  <c r="H96" i="55"/>
  <c r="G96" i="55"/>
  <c r="F96" i="55"/>
  <c r="E96" i="55"/>
  <c r="D96" i="55"/>
  <c r="C96" i="55"/>
  <c r="B96" i="55"/>
  <c r="A96" i="55"/>
  <c r="M94" i="55"/>
  <c r="L94" i="55"/>
  <c r="K94" i="55"/>
  <c r="J94" i="55"/>
  <c r="I94" i="55"/>
  <c r="H94" i="55"/>
  <c r="G94" i="55"/>
  <c r="F94" i="55"/>
  <c r="E94" i="55"/>
  <c r="D94" i="55"/>
  <c r="C94" i="55"/>
  <c r="B94" i="55"/>
  <c r="A94" i="55"/>
  <c r="M93" i="55"/>
  <c r="L93" i="55"/>
  <c r="K93" i="55"/>
  <c r="J93" i="55"/>
  <c r="I93" i="55"/>
  <c r="H93" i="55"/>
  <c r="G93" i="55"/>
  <c r="F93" i="55"/>
  <c r="E93" i="55"/>
  <c r="D93" i="55"/>
  <c r="C93" i="55"/>
  <c r="B93" i="55"/>
  <c r="A93" i="55"/>
  <c r="M92" i="55"/>
  <c r="L92" i="55"/>
  <c r="K92" i="55"/>
  <c r="J92" i="55"/>
  <c r="I92" i="55"/>
  <c r="H92" i="55"/>
  <c r="G92" i="55"/>
  <c r="F92" i="55"/>
  <c r="E92" i="55"/>
  <c r="D92" i="55"/>
  <c r="C92" i="55"/>
  <c r="B92" i="55"/>
  <c r="A92" i="55"/>
  <c r="M91" i="55"/>
  <c r="L91" i="55"/>
  <c r="K91" i="55"/>
  <c r="J91" i="55"/>
  <c r="I91" i="55"/>
  <c r="H91" i="55"/>
  <c r="G91" i="55"/>
  <c r="F91" i="55"/>
  <c r="E91" i="55"/>
  <c r="D91" i="55"/>
  <c r="C91" i="55"/>
  <c r="B91" i="55"/>
  <c r="A91" i="55"/>
  <c r="M90" i="55"/>
  <c r="L90" i="55"/>
  <c r="K90" i="55"/>
  <c r="J90" i="55"/>
  <c r="I90" i="55"/>
  <c r="H90" i="55"/>
  <c r="G90" i="55"/>
  <c r="F90" i="55"/>
  <c r="E90" i="55"/>
  <c r="D90" i="55"/>
  <c r="C90" i="55"/>
  <c r="B90" i="55"/>
  <c r="A90" i="55"/>
  <c r="M89" i="55"/>
  <c r="L89" i="55"/>
  <c r="K89" i="55"/>
  <c r="J89" i="55"/>
  <c r="I89" i="55"/>
  <c r="H89" i="55"/>
  <c r="G89" i="55"/>
  <c r="F89" i="55"/>
  <c r="E89" i="55"/>
  <c r="D89" i="55"/>
  <c r="C89" i="55"/>
  <c r="B89" i="55"/>
  <c r="A89" i="55"/>
  <c r="M88" i="55"/>
  <c r="L88" i="55"/>
  <c r="K88" i="55"/>
  <c r="J88" i="55"/>
  <c r="I88" i="55"/>
  <c r="H88" i="55"/>
  <c r="G88" i="55"/>
  <c r="F88" i="55"/>
  <c r="E88" i="55"/>
  <c r="D88" i="55"/>
  <c r="C88" i="55"/>
  <c r="B88" i="55"/>
  <c r="A88" i="55"/>
  <c r="M87" i="55"/>
  <c r="L87" i="55"/>
  <c r="K87" i="55"/>
  <c r="J87" i="55"/>
  <c r="I87" i="55"/>
  <c r="H87" i="55"/>
  <c r="G87" i="55"/>
  <c r="F87" i="55"/>
  <c r="E87" i="55"/>
  <c r="D87" i="55"/>
  <c r="C87" i="55"/>
  <c r="B87" i="55"/>
  <c r="A87" i="55"/>
  <c r="M86" i="55"/>
  <c r="L86" i="55"/>
  <c r="K86" i="55"/>
  <c r="J86" i="55"/>
  <c r="I86" i="55"/>
  <c r="H86" i="55"/>
  <c r="G86" i="55"/>
  <c r="F86" i="55"/>
  <c r="E86" i="55"/>
  <c r="D86" i="55"/>
  <c r="C86" i="55"/>
  <c r="B86" i="55"/>
  <c r="A86" i="55"/>
  <c r="M85" i="55"/>
  <c r="L85" i="55"/>
  <c r="K85" i="55"/>
  <c r="J85" i="55"/>
  <c r="I85" i="55"/>
  <c r="H85" i="55"/>
  <c r="G85" i="55"/>
  <c r="F85" i="55"/>
  <c r="E85" i="55"/>
  <c r="D85" i="55"/>
  <c r="C85" i="55"/>
  <c r="B85" i="55"/>
  <c r="A85" i="55"/>
  <c r="M84" i="55"/>
  <c r="L84" i="55"/>
  <c r="K84" i="55"/>
  <c r="J84" i="55"/>
  <c r="I84" i="55"/>
  <c r="H84" i="55"/>
  <c r="G84" i="55"/>
  <c r="F84" i="55"/>
  <c r="E84" i="55"/>
  <c r="D84" i="55"/>
  <c r="C84" i="55"/>
  <c r="B84" i="55"/>
  <c r="A84" i="55"/>
  <c r="M83" i="55"/>
  <c r="L83" i="55"/>
  <c r="K83" i="55"/>
  <c r="J83" i="55"/>
  <c r="I83" i="55"/>
  <c r="H83" i="55"/>
  <c r="G83" i="55"/>
  <c r="F83" i="55"/>
  <c r="E83" i="55"/>
  <c r="D83" i="55"/>
  <c r="C83" i="55"/>
  <c r="B83" i="55"/>
  <c r="A83" i="55"/>
  <c r="M82" i="55"/>
  <c r="L82" i="55"/>
  <c r="K82" i="55"/>
  <c r="J82" i="55"/>
  <c r="I82" i="55"/>
  <c r="H82" i="55"/>
  <c r="G82" i="55"/>
  <c r="F82" i="55"/>
  <c r="E82" i="55"/>
  <c r="D82" i="55"/>
  <c r="C82" i="55"/>
  <c r="B82" i="55"/>
  <c r="A82" i="55"/>
  <c r="M81" i="55"/>
  <c r="L81" i="55"/>
  <c r="K81" i="55"/>
  <c r="J81" i="55"/>
  <c r="I81" i="55"/>
  <c r="H81" i="55"/>
  <c r="G81" i="55"/>
  <c r="F81" i="55"/>
  <c r="E81" i="55"/>
  <c r="D81" i="55"/>
  <c r="C81" i="55"/>
  <c r="B81" i="55"/>
  <c r="A81" i="55"/>
  <c r="M80" i="55"/>
  <c r="L80" i="55"/>
  <c r="K80" i="55"/>
  <c r="J80" i="55"/>
  <c r="I80" i="55"/>
  <c r="H80" i="55"/>
  <c r="G80" i="55"/>
  <c r="F80" i="55"/>
  <c r="E80" i="55"/>
  <c r="D80" i="55"/>
  <c r="C80" i="55"/>
  <c r="B80" i="55"/>
  <c r="A80" i="55"/>
  <c r="M79" i="55"/>
  <c r="L79" i="55"/>
  <c r="K79" i="55"/>
  <c r="J79" i="55"/>
  <c r="I79" i="55"/>
  <c r="H79" i="55"/>
  <c r="G79" i="55"/>
  <c r="F79" i="55"/>
  <c r="E79" i="55"/>
  <c r="D79" i="55"/>
  <c r="C79" i="55"/>
  <c r="B79" i="55"/>
  <c r="A79" i="55"/>
  <c r="M78" i="55"/>
  <c r="L78" i="55"/>
  <c r="K78" i="55"/>
  <c r="J78" i="55"/>
  <c r="I78" i="55"/>
  <c r="H78" i="55"/>
  <c r="G78" i="55"/>
  <c r="F78" i="55"/>
  <c r="E78" i="55"/>
  <c r="D78" i="55"/>
  <c r="C78" i="55"/>
  <c r="B78" i="55"/>
  <c r="A78" i="55"/>
  <c r="I77" i="55"/>
  <c r="D77" i="55"/>
  <c r="C77" i="55"/>
  <c r="B77" i="55"/>
  <c r="A77" i="55"/>
  <c r="M76" i="55"/>
  <c r="L76" i="55"/>
  <c r="K76" i="55"/>
  <c r="J76" i="55"/>
  <c r="I76" i="55"/>
  <c r="H76" i="55"/>
  <c r="G76" i="55"/>
  <c r="F76" i="55"/>
  <c r="E76" i="55"/>
  <c r="D76" i="55"/>
  <c r="C76" i="55"/>
  <c r="B76" i="55"/>
  <c r="A76" i="55"/>
  <c r="M75" i="55"/>
  <c r="L75" i="55"/>
  <c r="K75" i="55"/>
  <c r="J75" i="55"/>
  <c r="I75" i="55"/>
  <c r="H75" i="55"/>
  <c r="G75" i="55"/>
  <c r="F75" i="55"/>
  <c r="E75" i="55"/>
  <c r="D75" i="55"/>
  <c r="C75" i="55"/>
  <c r="B75" i="55"/>
  <c r="A75" i="55"/>
  <c r="M74" i="55"/>
  <c r="L74" i="55"/>
  <c r="K74" i="55"/>
  <c r="J74" i="55"/>
  <c r="I74" i="55"/>
  <c r="H74" i="55"/>
  <c r="G74" i="55"/>
  <c r="F74" i="55"/>
  <c r="E74" i="55"/>
  <c r="D74" i="55"/>
  <c r="C74" i="55"/>
  <c r="B74" i="55"/>
  <c r="A74" i="55"/>
  <c r="M73" i="55"/>
  <c r="L73" i="55"/>
  <c r="K73" i="55"/>
  <c r="J73" i="55"/>
  <c r="I73" i="55"/>
  <c r="H73" i="55"/>
  <c r="G73" i="55"/>
  <c r="F73" i="55"/>
  <c r="E73" i="55"/>
  <c r="D73" i="55"/>
  <c r="C73" i="55"/>
  <c r="B73" i="55"/>
  <c r="A73" i="55"/>
  <c r="L72" i="55"/>
  <c r="K72" i="55"/>
  <c r="J72" i="55"/>
  <c r="I72" i="55"/>
  <c r="H72" i="55"/>
  <c r="G72" i="55"/>
  <c r="F72" i="55"/>
  <c r="E72" i="55"/>
  <c r="D72" i="55"/>
  <c r="C72" i="55"/>
  <c r="B72" i="55"/>
  <c r="A72" i="55"/>
  <c r="L71" i="55"/>
  <c r="K71" i="55"/>
  <c r="J71" i="55"/>
  <c r="I71" i="55"/>
  <c r="H71" i="55"/>
  <c r="G71" i="55"/>
  <c r="F71" i="55"/>
  <c r="E71" i="55"/>
  <c r="D71" i="55"/>
  <c r="C71" i="55"/>
  <c r="B71" i="55"/>
  <c r="A71" i="55"/>
  <c r="L70" i="55"/>
  <c r="K70" i="55"/>
  <c r="J70" i="55"/>
  <c r="I70" i="55"/>
  <c r="H70" i="55"/>
  <c r="G70" i="55"/>
  <c r="F70" i="55"/>
  <c r="E70" i="55"/>
  <c r="D70" i="55"/>
  <c r="C70" i="55"/>
  <c r="B70" i="55"/>
  <c r="A70" i="55"/>
  <c r="L69" i="55"/>
  <c r="K69" i="55"/>
  <c r="J69" i="55"/>
  <c r="I69" i="55"/>
  <c r="H69" i="55"/>
  <c r="G69" i="55"/>
  <c r="F69" i="55"/>
  <c r="E69" i="55"/>
  <c r="D69" i="55"/>
  <c r="C69" i="55"/>
  <c r="B69" i="55"/>
  <c r="A69" i="55"/>
  <c r="L68" i="55"/>
  <c r="K68" i="55"/>
  <c r="J68" i="55"/>
  <c r="I68" i="55"/>
  <c r="H68" i="55"/>
  <c r="G68" i="55"/>
  <c r="F68" i="55"/>
  <c r="E68" i="55"/>
  <c r="D68" i="55"/>
  <c r="C68" i="55"/>
  <c r="B68" i="55"/>
  <c r="A68" i="55"/>
  <c r="L67" i="55"/>
  <c r="K67" i="55"/>
  <c r="J67" i="55"/>
  <c r="I67" i="55"/>
  <c r="H67" i="55"/>
  <c r="G67" i="55"/>
  <c r="F67" i="55"/>
  <c r="E67" i="55"/>
  <c r="D67" i="55"/>
  <c r="C67" i="55"/>
  <c r="B67" i="55"/>
  <c r="A67" i="55"/>
  <c r="L66" i="55"/>
  <c r="K66" i="55"/>
  <c r="I66" i="55"/>
  <c r="H66" i="55"/>
  <c r="G66" i="55"/>
  <c r="F66" i="55"/>
  <c r="E66" i="55"/>
  <c r="D66" i="55"/>
  <c r="C66" i="55"/>
  <c r="B66" i="55"/>
  <c r="A66" i="55"/>
  <c r="L65" i="55"/>
  <c r="K65" i="55"/>
  <c r="J65" i="55"/>
  <c r="I65" i="55"/>
  <c r="H65" i="55"/>
  <c r="G65" i="55"/>
  <c r="F65" i="55"/>
  <c r="E65" i="55"/>
  <c r="D65" i="55"/>
  <c r="C65" i="55"/>
  <c r="B65" i="55"/>
  <c r="A65" i="55"/>
  <c r="L64" i="55"/>
  <c r="K64" i="55"/>
  <c r="I64" i="55"/>
  <c r="H64" i="55"/>
  <c r="G64" i="55"/>
  <c r="F64" i="55"/>
  <c r="E64" i="55"/>
  <c r="D64" i="55"/>
  <c r="C64" i="55"/>
  <c r="B64" i="55"/>
  <c r="A64" i="55"/>
  <c r="L63" i="55"/>
  <c r="K63" i="55"/>
  <c r="J63" i="55"/>
  <c r="I63" i="55"/>
  <c r="H63" i="55"/>
  <c r="G63" i="55"/>
  <c r="F63" i="55"/>
  <c r="E63" i="55"/>
  <c r="D63" i="55"/>
  <c r="C63" i="55"/>
  <c r="B63" i="55"/>
  <c r="A63" i="55"/>
  <c r="L62" i="55"/>
  <c r="K62" i="55"/>
  <c r="J62" i="55"/>
  <c r="I62" i="55"/>
  <c r="H62" i="55"/>
  <c r="G62" i="55"/>
  <c r="F62" i="55"/>
  <c r="E62" i="55"/>
  <c r="D62" i="55"/>
  <c r="C62" i="55"/>
  <c r="B62" i="55"/>
  <c r="A62" i="55"/>
  <c r="L61" i="55"/>
  <c r="K61" i="55"/>
  <c r="J61" i="55"/>
  <c r="I61" i="55"/>
  <c r="H61" i="55"/>
  <c r="G61" i="55"/>
  <c r="F61" i="55"/>
  <c r="E61" i="55"/>
  <c r="D61" i="55"/>
  <c r="C61" i="55"/>
  <c r="B61" i="55"/>
  <c r="A61" i="55"/>
  <c r="L60" i="55"/>
  <c r="K60" i="55"/>
  <c r="J60" i="55"/>
  <c r="I60" i="55"/>
  <c r="H60" i="55"/>
  <c r="G60" i="55"/>
  <c r="F60" i="55"/>
  <c r="E60" i="55"/>
  <c r="D60" i="55"/>
  <c r="C60" i="55"/>
  <c r="B60" i="55"/>
  <c r="A60" i="55"/>
  <c r="L59" i="55"/>
  <c r="K59" i="55"/>
  <c r="J59" i="55"/>
  <c r="I59" i="55"/>
  <c r="H59" i="55"/>
  <c r="G59" i="55"/>
  <c r="F59" i="55"/>
  <c r="E59" i="55"/>
  <c r="D59" i="55"/>
  <c r="C59" i="55"/>
  <c r="B59" i="55"/>
  <c r="A59" i="55"/>
  <c r="L58" i="55"/>
  <c r="K58" i="55"/>
  <c r="J58" i="55"/>
  <c r="I58" i="55"/>
  <c r="H58" i="55"/>
  <c r="G58" i="55"/>
  <c r="F58" i="55"/>
  <c r="E58" i="55"/>
  <c r="D58" i="55"/>
  <c r="C58" i="55"/>
  <c r="B58" i="55"/>
  <c r="A58" i="55"/>
  <c r="L57" i="55"/>
  <c r="K57" i="55"/>
  <c r="J57" i="55"/>
  <c r="I57" i="55"/>
  <c r="H57" i="55"/>
  <c r="G57" i="55"/>
  <c r="F57" i="55"/>
  <c r="E57" i="55"/>
  <c r="D57" i="55"/>
  <c r="C57" i="55"/>
  <c r="B57" i="55"/>
  <c r="A57" i="55"/>
  <c r="L56" i="55"/>
  <c r="K56" i="55"/>
  <c r="J56" i="55"/>
  <c r="I56" i="55"/>
  <c r="H56" i="55"/>
  <c r="G56" i="55"/>
  <c r="F56" i="55"/>
  <c r="E56" i="55"/>
  <c r="D56" i="55"/>
  <c r="C56" i="55"/>
  <c r="B56" i="55"/>
  <c r="A56" i="55"/>
  <c r="L55" i="55"/>
  <c r="K55" i="55"/>
  <c r="J55" i="55"/>
  <c r="I55" i="55"/>
  <c r="H55" i="55"/>
  <c r="G55" i="55"/>
  <c r="F55" i="55"/>
  <c r="E55" i="55"/>
  <c r="D55" i="55"/>
  <c r="C55" i="55"/>
  <c r="B55" i="55"/>
  <c r="A55" i="55"/>
  <c r="L54" i="55"/>
  <c r="K54" i="55"/>
  <c r="J54" i="55"/>
  <c r="I54" i="55"/>
  <c r="H54" i="55"/>
  <c r="G54" i="55"/>
  <c r="F54" i="55"/>
  <c r="E54" i="55"/>
  <c r="D54" i="55"/>
  <c r="C54" i="55"/>
  <c r="B54" i="55"/>
  <c r="A54" i="55"/>
  <c r="L53" i="55"/>
  <c r="K53" i="55"/>
  <c r="J53" i="55"/>
  <c r="I53" i="55"/>
  <c r="H53" i="55"/>
  <c r="G53" i="55"/>
  <c r="F53" i="55"/>
  <c r="E53" i="55"/>
  <c r="D53" i="55"/>
  <c r="C53" i="55"/>
  <c r="B53" i="55"/>
  <c r="A53" i="55"/>
  <c r="L52" i="55"/>
  <c r="K52" i="55"/>
  <c r="J52" i="55"/>
  <c r="I52" i="55"/>
  <c r="H52" i="55"/>
  <c r="G52" i="55"/>
  <c r="F52" i="55"/>
  <c r="E52" i="55"/>
  <c r="D52" i="55"/>
  <c r="C52" i="55"/>
  <c r="B52" i="55"/>
  <c r="A52" i="55"/>
  <c r="L51" i="55"/>
  <c r="K51" i="55"/>
  <c r="J51" i="55"/>
  <c r="I51" i="55"/>
  <c r="H51" i="55"/>
  <c r="G51" i="55"/>
  <c r="F51" i="55"/>
  <c r="E51" i="55"/>
  <c r="D51" i="55"/>
  <c r="C51" i="55"/>
  <c r="B51" i="55"/>
  <c r="A51" i="55"/>
  <c r="L50" i="55"/>
  <c r="K50" i="55"/>
  <c r="J50" i="55"/>
  <c r="I50" i="55"/>
  <c r="H50" i="55"/>
  <c r="G50" i="55"/>
  <c r="F50" i="55"/>
  <c r="E50" i="55"/>
  <c r="D50" i="55"/>
  <c r="C50" i="55"/>
  <c r="B50" i="55"/>
  <c r="A50" i="55"/>
  <c r="L49" i="55"/>
  <c r="K49" i="55"/>
  <c r="J49" i="55"/>
  <c r="I49" i="55"/>
  <c r="H49" i="55"/>
  <c r="G49" i="55"/>
  <c r="F49" i="55"/>
  <c r="E49" i="55"/>
  <c r="D49" i="55"/>
  <c r="C49" i="55"/>
  <c r="B49" i="55"/>
  <c r="A49" i="55"/>
  <c r="L48" i="55"/>
  <c r="K48" i="55"/>
  <c r="J48" i="55"/>
  <c r="I48" i="55"/>
  <c r="H48" i="55"/>
  <c r="G48" i="55"/>
  <c r="F48" i="55"/>
  <c r="E48" i="55"/>
  <c r="D48" i="55"/>
  <c r="C48" i="55"/>
  <c r="B48" i="55"/>
  <c r="A48" i="55"/>
  <c r="L47" i="55"/>
  <c r="K47" i="55"/>
  <c r="J47" i="55"/>
  <c r="I47" i="55"/>
  <c r="H47" i="55"/>
  <c r="G47" i="55"/>
  <c r="F47" i="55"/>
  <c r="E47" i="55"/>
  <c r="D47" i="55"/>
  <c r="C47" i="55"/>
  <c r="B47" i="55"/>
  <c r="A47" i="55"/>
  <c r="L46" i="55"/>
  <c r="K46" i="55"/>
  <c r="J46" i="55"/>
  <c r="I46" i="55"/>
  <c r="H46" i="55"/>
  <c r="G46" i="55"/>
  <c r="F46" i="55"/>
  <c r="E46" i="55"/>
  <c r="D46" i="55"/>
  <c r="C46" i="55"/>
  <c r="B46" i="55"/>
  <c r="A46" i="55"/>
  <c r="C5" i="56"/>
  <c r="Q36" i="55"/>
  <c r="P36" i="55"/>
  <c r="O36" i="55"/>
  <c r="N36" i="55"/>
  <c r="M36" i="55"/>
  <c r="L36" i="55"/>
  <c r="K36" i="55"/>
  <c r="J36" i="55"/>
  <c r="I36" i="55"/>
  <c r="H36" i="55"/>
  <c r="G36" i="55"/>
  <c r="F36" i="55"/>
  <c r="Q35" i="55"/>
  <c r="P35" i="55"/>
  <c r="O35" i="55"/>
  <c r="N35" i="55"/>
  <c r="M35" i="55"/>
  <c r="L35" i="55"/>
  <c r="K35" i="55"/>
  <c r="J35" i="55"/>
  <c r="I35" i="55"/>
  <c r="H35" i="55"/>
  <c r="G35" i="55"/>
  <c r="F35" i="55"/>
  <c r="Q34" i="55"/>
  <c r="P34" i="55"/>
  <c r="O34" i="55"/>
  <c r="N34" i="55"/>
  <c r="M34" i="55"/>
  <c r="L34" i="55"/>
  <c r="K34" i="55"/>
  <c r="J34" i="55"/>
  <c r="I34" i="55"/>
  <c r="H34" i="55"/>
  <c r="G34" i="55"/>
  <c r="F34" i="55"/>
  <c r="Q33" i="55"/>
  <c r="P33" i="55"/>
  <c r="O33" i="55"/>
  <c r="N33" i="55"/>
  <c r="M33" i="55"/>
  <c r="L33" i="55"/>
  <c r="K33" i="55"/>
  <c r="J33" i="55"/>
  <c r="I33" i="55"/>
  <c r="H33" i="55"/>
  <c r="G33" i="55"/>
  <c r="F33" i="55"/>
  <c r="Q32" i="55"/>
  <c r="P32" i="55"/>
  <c r="O32" i="55"/>
  <c r="N32" i="55"/>
  <c r="M32" i="55"/>
  <c r="L32" i="55"/>
  <c r="K32" i="55"/>
  <c r="J32" i="55"/>
  <c r="I32" i="55"/>
  <c r="H32" i="55"/>
  <c r="G32" i="55"/>
  <c r="F32" i="55"/>
  <c r="Q31" i="55"/>
  <c r="P31" i="55"/>
  <c r="O31" i="55"/>
  <c r="N31" i="55"/>
  <c r="M31" i="55"/>
  <c r="L31" i="55"/>
  <c r="K31" i="55"/>
  <c r="J31" i="55"/>
  <c r="I31" i="55"/>
  <c r="H31" i="55"/>
  <c r="G31" i="55"/>
  <c r="F31" i="55"/>
  <c r="Q30" i="55"/>
  <c r="P30" i="55"/>
  <c r="O30" i="55"/>
  <c r="N30" i="55"/>
  <c r="M30" i="55"/>
  <c r="L30" i="55"/>
  <c r="K30" i="55"/>
  <c r="J30" i="55"/>
  <c r="I30" i="55"/>
  <c r="H30" i="55"/>
  <c r="G30" i="55"/>
  <c r="F30" i="55"/>
  <c r="E27" i="55"/>
  <c r="M13" i="34"/>
  <c r="M12" i="34"/>
  <c r="E30" i="55"/>
  <c r="M11" i="34"/>
  <c r="M10" i="34"/>
  <c r="F71" i="53" l="1"/>
  <c r="G71" i="53"/>
  <c r="H71" i="53"/>
  <c r="E71" i="53"/>
  <c r="B67" i="56"/>
  <c r="E204" i="31"/>
  <c r="C6" i="56" s="1"/>
  <c r="C64" i="56"/>
  <c r="R35" i="55"/>
  <c r="R36" i="55"/>
  <c r="R32" i="55"/>
  <c r="R31" i="55"/>
  <c r="R33" i="55"/>
  <c r="R34" i="55"/>
  <c r="R30" i="55"/>
  <c r="C2" i="55"/>
  <c r="D8" i="55"/>
  <c r="D11" i="55" s="1"/>
  <c r="D14" i="55" s="1"/>
  <c r="D17" i="55" s="1"/>
  <c r="C8" i="55"/>
  <c r="C11" i="55" s="1"/>
  <c r="C14" i="55" s="1"/>
  <c r="C17" i="55" s="1"/>
  <c r="T25" i="31"/>
  <c r="T24" i="31"/>
  <c r="T23" i="31"/>
  <c r="T22" i="31"/>
  <c r="T21" i="31"/>
  <c r="H65" i="53"/>
  <c r="G65" i="53"/>
  <c r="F65" i="53"/>
  <c r="H64" i="53"/>
  <c r="G64" i="53"/>
  <c r="F64" i="53"/>
  <c r="H63" i="53"/>
  <c r="G63" i="53"/>
  <c r="F63" i="53"/>
  <c r="H62" i="53"/>
  <c r="G62" i="53"/>
  <c r="F62" i="53"/>
  <c r="H61" i="53"/>
  <c r="G61" i="53"/>
  <c r="F61" i="53"/>
  <c r="H59" i="53"/>
  <c r="G59" i="53"/>
  <c r="F59" i="53"/>
  <c r="H58" i="53"/>
  <c r="G58" i="53"/>
  <c r="F58" i="53"/>
  <c r="H57" i="53"/>
  <c r="G57" i="53"/>
  <c r="F57" i="53"/>
  <c r="H56" i="53"/>
  <c r="G56" i="53"/>
  <c r="F56" i="53"/>
  <c r="H55" i="53"/>
  <c r="G55" i="53"/>
  <c r="F55" i="53"/>
  <c r="H54" i="53"/>
  <c r="G54" i="53"/>
  <c r="F54" i="53"/>
  <c r="E65" i="53"/>
  <c r="E64" i="53"/>
  <c r="E63" i="53"/>
  <c r="E62" i="53"/>
  <c r="E61" i="53"/>
  <c r="E59" i="53"/>
  <c r="E58" i="53"/>
  <c r="E57" i="53"/>
  <c r="E56" i="53"/>
  <c r="E55" i="53"/>
  <c r="E54" i="53"/>
  <c r="C3" i="56" l="1"/>
  <c r="C67" i="56"/>
  <c r="B69" i="56"/>
  <c r="C10" i="56"/>
  <c r="C4" i="56"/>
  <c r="C63" i="56" s="1"/>
  <c r="E67" i="53"/>
  <c r="E68" i="53"/>
  <c r="H66" i="53"/>
  <c r="G67" i="53"/>
  <c r="H67" i="53"/>
  <c r="G68" i="53"/>
  <c r="F69" i="53"/>
  <c r="F68" i="53"/>
  <c r="E66" i="53"/>
  <c r="H68" i="53"/>
  <c r="G69" i="53"/>
  <c r="E69" i="53"/>
  <c r="F66" i="53"/>
  <c r="G66" i="53"/>
  <c r="F67" i="53"/>
  <c r="H69" i="53"/>
  <c r="R25" i="31"/>
  <c r="R24" i="31"/>
  <c r="R23" i="31"/>
  <c r="R22" i="31"/>
  <c r="S25" i="31"/>
  <c r="S24" i="31"/>
  <c r="S23" i="31"/>
  <c r="S21" i="31"/>
  <c r="S22" i="31"/>
  <c r="Q25" i="31"/>
  <c r="E34" i="55" s="1"/>
  <c r="Q24" i="31"/>
  <c r="E33" i="55" s="1"/>
  <c r="Q23" i="31"/>
  <c r="Q22" i="31"/>
  <c r="J19" i="31"/>
  <c r="J64" i="55" s="1"/>
  <c r="J21" i="31"/>
  <c r="J66" i="55" s="1"/>
  <c r="H5" i="53"/>
  <c r="G5" i="53"/>
  <c r="G77" i="55" s="1"/>
  <c r="F5" i="53"/>
  <c r="F77" i="55" s="1"/>
  <c r="E5" i="53"/>
  <c r="E77" i="55" s="1"/>
  <c r="F22" i="55" l="1"/>
  <c r="B43" i="56"/>
  <c r="B22" i="56"/>
  <c r="B30" i="56" s="1"/>
  <c r="C30" i="56" s="1"/>
  <c r="E22" i="55"/>
  <c r="B42" i="56"/>
  <c r="B44" i="56"/>
  <c r="B41" i="56"/>
  <c r="B45" i="56"/>
  <c r="B46" i="56"/>
  <c r="E32" i="55"/>
  <c r="B37" i="56"/>
  <c r="B21" i="56"/>
  <c r="B29" i="56" s="1"/>
  <c r="C29" i="56" s="1"/>
  <c r="B35" i="56"/>
  <c r="B38" i="56"/>
  <c r="F21" i="55"/>
  <c r="B34" i="56"/>
  <c r="E31" i="55"/>
  <c r="B36" i="56"/>
  <c r="E21" i="55"/>
  <c r="B39" i="56"/>
  <c r="E24" i="55"/>
  <c r="F24" i="55"/>
  <c r="E23" i="55"/>
  <c r="F23" i="55"/>
  <c r="B57" i="56"/>
  <c r="B56" i="56"/>
  <c r="B55" i="56"/>
  <c r="B24" i="56"/>
  <c r="B32" i="56" s="1"/>
  <c r="C32" i="56" s="1"/>
  <c r="B60" i="56"/>
  <c r="B59" i="56"/>
  <c r="B58" i="56"/>
  <c r="B49" i="56"/>
  <c r="B48" i="56"/>
  <c r="B23" i="56"/>
  <c r="B31" i="56" s="1"/>
  <c r="C31" i="56" s="1"/>
  <c r="B53" i="56"/>
  <c r="B52" i="56"/>
  <c r="B51" i="56"/>
  <c r="B50" i="56"/>
  <c r="E70" i="53"/>
  <c r="H70" i="53"/>
  <c r="H53" i="53"/>
  <c r="M53" i="53" s="1"/>
  <c r="H77" i="55"/>
  <c r="C21" i="56"/>
  <c r="U32" i="55"/>
  <c r="C22" i="56"/>
  <c r="U33" i="55"/>
  <c r="C23" i="56"/>
  <c r="U34" i="55"/>
  <c r="C24" i="56"/>
  <c r="U31" i="55"/>
  <c r="Q26" i="31"/>
  <c r="C20" i="56" s="1"/>
  <c r="C41" i="56"/>
  <c r="F53" i="53"/>
  <c r="K53" i="53" s="1"/>
  <c r="C48" i="56"/>
  <c r="G53" i="53"/>
  <c r="L53" i="53" s="1"/>
  <c r="J68" i="53"/>
  <c r="E53" i="53"/>
  <c r="J53" i="53" s="1"/>
  <c r="F14" i="55"/>
  <c r="E8" i="55"/>
  <c r="E14" i="55"/>
  <c r="F8" i="55"/>
  <c r="E11" i="55"/>
  <c r="F17" i="55"/>
  <c r="E17" i="55"/>
  <c r="F11" i="55"/>
  <c r="U25" i="31"/>
  <c r="G24" i="55" s="1"/>
  <c r="U24" i="31"/>
  <c r="G23" i="55" s="1"/>
  <c r="U23" i="31"/>
  <c r="G22" i="55" s="1"/>
  <c r="U22" i="31"/>
  <c r="G21" i="55" s="1"/>
  <c r="U21" i="31"/>
  <c r="M5" i="53"/>
  <c r="M77" i="55" s="1"/>
  <c r="C55" i="56"/>
  <c r="L68" i="53"/>
  <c r="L66" i="53"/>
  <c r="G70" i="53"/>
  <c r="L5" i="53"/>
  <c r="L77" i="55" s="1"/>
  <c r="J67" i="53"/>
  <c r="C36" i="56" s="1"/>
  <c r="L69" i="53"/>
  <c r="J66" i="53"/>
  <c r="K68" i="53"/>
  <c r="K69" i="53"/>
  <c r="K66" i="53"/>
  <c r="F70" i="53"/>
  <c r="K5" i="53"/>
  <c r="K77" i="55" s="1"/>
  <c r="M66" i="53"/>
  <c r="J5" i="53"/>
  <c r="J77" i="55" s="1"/>
  <c r="C34" i="56"/>
  <c r="M69" i="53"/>
  <c r="M67" i="53"/>
  <c r="M68" i="53"/>
  <c r="K67" i="53"/>
  <c r="C43" i="56" s="1"/>
  <c r="J69" i="53"/>
  <c r="L67" i="53"/>
  <c r="M9" i="34"/>
  <c r="C46" i="56" l="1"/>
  <c r="G37" i="55"/>
  <c r="C42" i="56"/>
  <c r="C37" i="56"/>
  <c r="C44" i="56"/>
  <c r="C38" i="56"/>
  <c r="K22" i="55"/>
  <c r="L22" i="55"/>
  <c r="J21" i="55"/>
  <c r="I22" i="55"/>
  <c r="N21" i="55"/>
  <c r="J22" i="55"/>
  <c r="N22" i="55"/>
  <c r="C39" i="56"/>
  <c r="I21" i="55"/>
  <c r="K21" i="55"/>
  <c r="C45" i="56"/>
  <c r="C35" i="56"/>
  <c r="L21" i="55"/>
  <c r="J23" i="55"/>
  <c r="I23" i="55"/>
  <c r="K23" i="55"/>
  <c r="L23" i="55"/>
  <c r="N23" i="55"/>
  <c r="N24" i="55"/>
  <c r="L24" i="55"/>
  <c r="K24" i="55"/>
  <c r="J24" i="55"/>
  <c r="I24" i="55"/>
  <c r="C49" i="56"/>
  <c r="C58" i="56"/>
  <c r="C50" i="56"/>
  <c r="G14" i="55"/>
  <c r="C51" i="56"/>
  <c r="C59" i="56"/>
  <c r="C52" i="56"/>
  <c r="C56" i="56"/>
  <c r="C57" i="56"/>
  <c r="C60" i="56"/>
  <c r="C53" i="56"/>
  <c r="M39" i="55"/>
  <c r="L38" i="55"/>
  <c r="G38" i="55"/>
  <c r="F38" i="55"/>
  <c r="H38" i="55"/>
  <c r="P38" i="55"/>
  <c r="M38" i="55"/>
  <c r="L39" i="55"/>
  <c r="O38" i="55"/>
  <c r="L37" i="55"/>
  <c r="H37" i="55"/>
  <c r="N39" i="55"/>
  <c r="I39" i="55"/>
  <c r="J37" i="55"/>
  <c r="K39" i="55"/>
  <c r="Q38" i="55"/>
  <c r="P37" i="55"/>
  <c r="I37" i="55"/>
  <c r="N38" i="55"/>
  <c r="O37" i="55"/>
  <c r="J39" i="55"/>
  <c r="N37" i="55"/>
  <c r="K38" i="55"/>
  <c r="I38" i="55"/>
  <c r="H39" i="55"/>
  <c r="M37" i="55"/>
  <c r="J38" i="55"/>
  <c r="G39" i="55"/>
  <c r="Q37" i="55"/>
  <c r="K37" i="55"/>
  <c r="F39" i="55"/>
  <c r="O39" i="55"/>
  <c r="Q39" i="55"/>
  <c r="F37" i="55"/>
  <c r="P39" i="55"/>
  <c r="G11" i="55"/>
  <c r="G17" i="55"/>
  <c r="G8" i="55"/>
  <c r="K11" i="55"/>
  <c r="L11" i="55"/>
  <c r="J11" i="55"/>
  <c r="I11" i="55"/>
  <c r="N11" i="55"/>
  <c r="L14" i="55"/>
  <c r="I14" i="55"/>
  <c r="K14" i="55"/>
  <c r="J14" i="55"/>
  <c r="N14" i="55"/>
  <c r="L8" i="55"/>
  <c r="K8" i="55"/>
  <c r="J8" i="55"/>
  <c r="I8" i="55"/>
  <c r="N8" i="55"/>
  <c r="K17" i="55"/>
  <c r="J17" i="55"/>
  <c r="I17" i="55"/>
  <c r="L17" i="55"/>
  <c r="N17" i="55"/>
  <c r="K40" i="55" l="1"/>
  <c r="J40" i="55"/>
  <c r="N40" i="55"/>
  <c r="H40" i="55"/>
  <c r="O40" i="55"/>
  <c r="G40" i="55"/>
  <c r="R37" i="55"/>
  <c r="M40" i="55"/>
  <c r="I40" i="55"/>
  <c r="L40" i="55"/>
  <c r="R38" i="55"/>
  <c r="Q40" i="55"/>
  <c r="F40" i="55"/>
  <c r="R39" i="55"/>
  <c r="P40" i="55"/>
  <c r="R40" i="55" l="1"/>
  <c r="C66" i="56" s="1"/>
</calcChain>
</file>

<file path=xl/sharedStrings.xml><?xml version="1.0" encoding="utf-8"?>
<sst xmlns="http://schemas.openxmlformats.org/spreadsheetml/2006/main" count="1165" uniqueCount="833">
  <si>
    <t>C1</t>
  </si>
  <si>
    <t>No</t>
  </si>
  <si>
    <t>Yes</t>
  </si>
  <si>
    <t>…</t>
  </si>
  <si>
    <t>Basic Country Information</t>
  </si>
  <si>
    <t>C1.1</t>
  </si>
  <si>
    <t>C1.2</t>
  </si>
  <si>
    <t>[Country Name]</t>
  </si>
  <si>
    <t>Health (707)</t>
  </si>
  <si>
    <t>Public health and outpatient services (7072,7074)</t>
  </si>
  <si>
    <t>Education (709)</t>
  </si>
  <si>
    <t>Waste management (7051)</t>
  </si>
  <si>
    <t>Water supply (7063)</t>
  </si>
  <si>
    <t>Street lighting (7064)</t>
  </si>
  <si>
    <t>Number of units</t>
  </si>
  <si>
    <t>Country Name</t>
  </si>
  <si>
    <t>Information/Data for Year</t>
  </si>
  <si>
    <t>Comments / Clarification</t>
  </si>
  <si>
    <t>Recreation, culture, and religion (708)</t>
  </si>
  <si>
    <t>Fire protection (7032)</t>
  </si>
  <si>
    <t>Economic Affairs (704)</t>
  </si>
  <si>
    <t>Environmental Protection (705)</t>
  </si>
  <si>
    <t>Housing and Community Amenities (706)</t>
  </si>
  <si>
    <t>Recreation and sporting services (7081) – includes parks</t>
  </si>
  <si>
    <t>None</t>
  </si>
  <si>
    <t>Primary responsibility</t>
  </si>
  <si>
    <t>National level</t>
  </si>
  <si>
    <t>Complete territorial coverage?</t>
  </si>
  <si>
    <t>Level / tier / type</t>
  </si>
  <si>
    <t>First level / tier / type</t>
  </si>
  <si>
    <t>Second level / tier  / type</t>
  </si>
  <si>
    <t>Third level / tier / type</t>
  </si>
  <si>
    <t>Uniform structure ?</t>
  </si>
  <si>
    <t>...</t>
  </si>
  <si>
    <t>Government level / tier / type</t>
  </si>
  <si>
    <t>G1.2</t>
  </si>
  <si>
    <t>G1.3</t>
  </si>
  <si>
    <t>Sectoral</t>
  </si>
  <si>
    <t>Territorial</t>
  </si>
  <si>
    <t>General Country Information</t>
  </si>
  <si>
    <t>Primary Education (70912)</t>
  </si>
  <si>
    <t>S1</t>
  </si>
  <si>
    <t>S2</t>
  </si>
  <si>
    <t>S3</t>
  </si>
  <si>
    <t>S4</t>
  </si>
  <si>
    <t xml:space="preserve">Land use planning and zoning </t>
  </si>
  <si>
    <t>Building and construction regulation; building permits</t>
  </si>
  <si>
    <t>Z1</t>
  </si>
  <si>
    <t>Z1.1</t>
  </si>
  <si>
    <t>Z1.3</t>
  </si>
  <si>
    <t>Total National Population</t>
  </si>
  <si>
    <t>C1.3</t>
  </si>
  <si>
    <t>Institutional level/tier/type (name)</t>
  </si>
  <si>
    <t>Public transit (70456)</t>
  </si>
  <si>
    <t>Civil administration (registration of births/marriages/deaths)*</t>
  </si>
  <si>
    <t>R1.1</t>
  </si>
  <si>
    <t>R1.3</t>
  </si>
  <si>
    <t>R1.4</t>
  </si>
  <si>
    <t>R1.8</t>
  </si>
  <si>
    <t>R1.11</t>
  </si>
  <si>
    <t>R1.16</t>
  </si>
  <si>
    <t>R1.17</t>
  </si>
  <si>
    <t>R1.19</t>
  </si>
  <si>
    <t>R1.20</t>
  </si>
  <si>
    <t>R1.23</t>
  </si>
  <si>
    <t>R2.1</t>
  </si>
  <si>
    <t>R2.4</t>
  </si>
  <si>
    <t>R1</t>
  </si>
  <si>
    <t>LOCAL GOVERNANCE INSTITUTIONS COMPARATIVE ASSESSMENT (LoGICA) PROFILE: PROFILE COMPLETION INFORMATION</t>
  </si>
  <si>
    <t>Z1.2</t>
  </si>
  <si>
    <t>Name of LPSA Reviewer</t>
  </si>
  <si>
    <t>R</t>
  </si>
  <si>
    <t>Nature of subnational governance institutions (level/tier/type)</t>
  </si>
  <si>
    <t>C</t>
  </si>
  <si>
    <t>Capital</t>
  </si>
  <si>
    <t>HR</t>
  </si>
  <si>
    <t>Identifying the de facto responsibility for provision of frontline public services</t>
  </si>
  <si>
    <t>Role of PCEBIs?</t>
  </si>
  <si>
    <t>Agricultural extension / livestock services (70421*)</t>
  </si>
  <si>
    <t>Partially/Mixed/Other</t>
  </si>
  <si>
    <t>0 - None</t>
  </si>
  <si>
    <t>Z4.1</t>
  </si>
  <si>
    <t>Z4.2</t>
  </si>
  <si>
    <t>Z4.3</t>
  </si>
  <si>
    <t>Z4.4</t>
  </si>
  <si>
    <r>
      <t>Nature of subnational governance institutions</t>
    </r>
    <r>
      <rPr>
        <sz val="11"/>
        <color theme="1"/>
        <rFont val="Calibri"/>
        <family val="2"/>
        <scheme val="minor"/>
      </rPr>
      <t xml:space="preserve"> - One paragraph</t>
    </r>
  </si>
  <si>
    <t>Z4</t>
  </si>
  <si>
    <t>LoGICA Assessment Abstract</t>
  </si>
  <si>
    <t>Completion of LoGICA Assessment and Profile</t>
  </si>
  <si>
    <r>
      <t xml:space="preserve">Are subnational entities at this level/tier/type </t>
    </r>
    <r>
      <rPr>
        <i/>
        <sz val="11"/>
        <color theme="1"/>
        <rFont val="Calibri"/>
        <family val="2"/>
        <scheme val="minor"/>
      </rPr>
      <t>de jure</t>
    </r>
    <r>
      <rPr>
        <sz val="11"/>
        <color theme="1"/>
        <rFont val="Calibri"/>
        <family val="2"/>
        <scheme val="minor"/>
      </rPr>
      <t xml:space="preserve"> corporate bodies (institutional units)?</t>
    </r>
  </si>
  <si>
    <t>Do subnational entities at this level/tier/type engage in public sector functions?</t>
  </si>
  <si>
    <t>Do subnational entities at this level/tier/type prepare and adopt their own budgets?</t>
  </si>
  <si>
    <t>Do subnational entities at this level/tier/type have (employ) their own officers?</t>
  </si>
  <si>
    <t>Is the subnational political leadership, at least in part, (directly or indirectly) elected?</t>
  </si>
  <si>
    <t>Is the subnational political leadership (at least in part) directly elected?</t>
  </si>
  <si>
    <t>G4.3</t>
  </si>
  <si>
    <t>Governance of non-devolved subnational entities (empowered field administration?)</t>
  </si>
  <si>
    <t>Do subnational entities have, and authoritatively manage, their CEO and most/all of their own officers?</t>
  </si>
  <si>
    <t>Do subnational entities have, select, and authoritatively manage, their CEO and all of their own officers?</t>
  </si>
  <si>
    <t>Do subnational entities at this level/tier/type have their own (political/elected) leadership?</t>
  </si>
  <si>
    <t>Do subnational entities at this level/tier/type have their own budget?</t>
  </si>
  <si>
    <t>Do subnational entities at this level/tier/type own assets and raise funds in own name?</t>
  </si>
  <si>
    <t>Do subnational entities have extensive autonomy and authoritative power over political decisions?</t>
  </si>
  <si>
    <t>Do subnational entities have extensive autonomy and authoritative power over admin. decisions?</t>
  </si>
  <si>
    <t>Do subnational entities hold and manage their own funds outside of the higher-level treasury?</t>
  </si>
  <si>
    <t>Do subnational entities have (de jure / de facto) autonomy and authoritative power over political decisions?</t>
  </si>
  <si>
    <t>Do subnational entities have (de jure / de facto) autonomy and authoritative power over admin. decisions?</t>
  </si>
  <si>
    <t>Do subnational entities have  (de jure / de facto) autonomy and authoritative power over fiscal decisions?</t>
  </si>
  <si>
    <t>Do subnational entities have extensive autonomy and authoritative power over budget/fiscal decisions?</t>
  </si>
  <si>
    <t xml:space="preserve">Do subnational entities administratively form a hierarchical part of the higher-level government?  </t>
  </si>
  <si>
    <t>If G4.1 is Yes, do field administration departments or units form administrative units or sub-units?</t>
  </si>
  <si>
    <t>If G4.2 is Yes, are field administration departments or units planned and managed as integrated units?</t>
  </si>
  <si>
    <t>If G4.3 is Yes, are subnational field admin. departments or units organized sectorally or territorially (or mixed)?</t>
  </si>
  <si>
    <t>Do subnational entities budgetarily form a hierarchical part of the higher-level government?</t>
  </si>
  <si>
    <t>If G4.5 is Yes, are the budgets of field depts./units included as identifiable sub-organizations or budget units?</t>
  </si>
  <si>
    <t>If G4.6 is Yes, are field departments' or units' budgets organized sectorally or territorially (or mixed)?</t>
  </si>
  <si>
    <t xml:space="preserve">Nature of subnational governance institutions (level/tier/type) </t>
  </si>
  <si>
    <t>Nature of subnational governance institutions (level/tier/type) - Detailed</t>
  </si>
  <si>
    <t>6 - Extensive devolution</t>
  </si>
  <si>
    <t>5 - Limited devolution</t>
  </si>
  <si>
    <t>4 - Hybrid institution</t>
  </si>
  <si>
    <t>3 - Horizontal deconcentration</t>
  </si>
  <si>
    <t>2 - Vertical deconcentration</t>
  </si>
  <si>
    <t>1 - Other institution</t>
  </si>
  <si>
    <t>Does the political leadership have a degree of autonomy and authoritative decision-making power?</t>
  </si>
  <si>
    <r>
      <t>Subnational governance structure</t>
    </r>
    <r>
      <rPr>
        <sz val="11"/>
        <color theme="1"/>
        <rFont val="Calibri"/>
        <family val="2"/>
        <scheme val="minor"/>
      </rPr>
      <t xml:space="preserve"> - One paragraph</t>
    </r>
  </si>
  <si>
    <t>Institutional</t>
  </si>
  <si>
    <t>Political</t>
  </si>
  <si>
    <t>Admin.</t>
  </si>
  <si>
    <t>Fiscal</t>
  </si>
  <si>
    <t>Subnational autonomy and authority (0-3)</t>
  </si>
  <si>
    <t>Devolution (limited)</t>
  </si>
  <si>
    <t>Hybrid institution</t>
  </si>
  <si>
    <t>Non-devolved institution</t>
  </si>
  <si>
    <t>If non-devolved: with elected subnational council?</t>
  </si>
  <si>
    <t>Code</t>
  </si>
  <si>
    <t>Country</t>
  </si>
  <si>
    <t>BLZ</t>
  </si>
  <si>
    <t>Belize</t>
  </si>
  <si>
    <t>CRI</t>
  </si>
  <si>
    <t>Costa Rica</t>
  </si>
  <si>
    <t>GTM</t>
  </si>
  <si>
    <t>Guatemala</t>
  </si>
  <si>
    <t>HND</t>
  </si>
  <si>
    <t>Honduras</t>
  </si>
  <si>
    <t>MEX</t>
  </si>
  <si>
    <t>Mexico</t>
  </si>
  <si>
    <t>NIC</t>
  </si>
  <si>
    <t>Nicaragua</t>
  </si>
  <si>
    <t>PAN</t>
  </si>
  <si>
    <t>Panama</t>
  </si>
  <si>
    <t>SLV</t>
  </si>
  <si>
    <t>El Salvador</t>
  </si>
  <si>
    <t>ARG</t>
  </si>
  <si>
    <t>Argentina</t>
  </si>
  <si>
    <t>BOL</t>
  </si>
  <si>
    <t>Bolivia</t>
  </si>
  <si>
    <t>BRA</t>
  </si>
  <si>
    <t>Brazil</t>
  </si>
  <si>
    <t>CHL</t>
  </si>
  <si>
    <t>Chile</t>
  </si>
  <si>
    <t>COL</t>
  </si>
  <si>
    <t>Colombia</t>
  </si>
  <si>
    <t>ECU</t>
  </si>
  <si>
    <t>Ecuador</t>
  </si>
  <si>
    <t>GUY</t>
  </si>
  <si>
    <t>Guyana</t>
  </si>
  <si>
    <t>PER</t>
  </si>
  <si>
    <t>Peru</t>
  </si>
  <si>
    <t>PRY</t>
  </si>
  <si>
    <t>Paraguay</t>
  </si>
  <si>
    <t>SUR</t>
  </si>
  <si>
    <t>Suriname</t>
  </si>
  <si>
    <t>URY</t>
  </si>
  <si>
    <t>Uruguay</t>
  </si>
  <si>
    <t>VEN</t>
  </si>
  <si>
    <t>Venezuela</t>
  </si>
  <si>
    <t>CUB</t>
  </si>
  <si>
    <t>Cuba</t>
  </si>
  <si>
    <t>DOM</t>
  </si>
  <si>
    <t>HTI</t>
  </si>
  <si>
    <t>Haiti</t>
  </si>
  <si>
    <t>JAM</t>
  </si>
  <si>
    <t>Jamaica</t>
  </si>
  <si>
    <t>TTO</t>
  </si>
  <si>
    <t>Trinidad and Tobago</t>
  </si>
  <si>
    <t>Number</t>
  </si>
  <si>
    <t>Avg. Pop.</t>
  </si>
  <si>
    <t>Name</t>
  </si>
  <si>
    <t>Devolution (extensive)</t>
  </si>
  <si>
    <t>Subnat. Institutional Type</t>
  </si>
  <si>
    <t>Fourth level / tier / type</t>
  </si>
  <si>
    <t>G1.1A</t>
  </si>
  <si>
    <t>G1.1B</t>
  </si>
  <si>
    <t>G2.1A</t>
  </si>
  <si>
    <t>G2.1B</t>
  </si>
  <si>
    <t>G2.2A</t>
  </si>
  <si>
    <t>G2.2B</t>
  </si>
  <si>
    <t>G2.3A</t>
  </si>
  <si>
    <t>G2.3B</t>
  </si>
  <si>
    <t>G3.2A</t>
  </si>
  <si>
    <t>G3.2B</t>
  </si>
  <si>
    <t>G3.2C</t>
  </si>
  <si>
    <t>G3.3A</t>
  </si>
  <si>
    <t>G3.3B</t>
  </si>
  <si>
    <t>G3.3C</t>
  </si>
  <si>
    <t>G4.1A</t>
  </si>
  <si>
    <t>G4.1B</t>
  </si>
  <si>
    <t>G4.1C</t>
  </si>
  <si>
    <t>G4.2A</t>
  </si>
  <si>
    <t>G4.2B</t>
  </si>
  <si>
    <t>Afghanistan (AFG)</t>
  </si>
  <si>
    <t>Albania (ALB)</t>
  </si>
  <si>
    <t>Algeria (DZA)</t>
  </si>
  <si>
    <t>Angola (AGO)</t>
  </si>
  <si>
    <t>Argentina (ARG)</t>
  </si>
  <si>
    <t>Armenia (ARM)</t>
  </si>
  <si>
    <t>Australia (AUS)</t>
  </si>
  <si>
    <t>Austria (AUT)</t>
  </si>
  <si>
    <t>Azerbaijan (AZE)</t>
  </si>
  <si>
    <t>Bahamas (BHS)</t>
  </si>
  <si>
    <t>Bahrain (BHR)</t>
  </si>
  <si>
    <t>Bangladesh (BGD)</t>
  </si>
  <si>
    <t>Belarus (BLR)</t>
  </si>
  <si>
    <t>Belgium (BEL)</t>
  </si>
  <si>
    <t>Belize (BLZ)</t>
  </si>
  <si>
    <t>Benin (BEN)</t>
  </si>
  <si>
    <t>Bhutan (BTN)</t>
  </si>
  <si>
    <t>Bolivia (BOL)</t>
  </si>
  <si>
    <t>Bosnia and Herzegovina (BIH)</t>
  </si>
  <si>
    <t>Botswana (BWA)</t>
  </si>
  <si>
    <t>Brazil (BRA)</t>
  </si>
  <si>
    <t>Brunei Darussalam (BRN)</t>
  </si>
  <si>
    <t>Bulgaria (BGR)</t>
  </si>
  <si>
    <t>Burkina Faso (BFA)</t>
  </si>
  <si>
    <t>Burundi (BDI)</t>
  </si>
  <si>
    <t>Cabo Verde (CPV)</t>
  </si>
  <si>
    <t>Cambodia (KHM)</t>
  </si>
  <si>
    <t>Cameroon (CMR)</t>
  </si>
  <si>
    <t>Canada (CAN)</t>
  </si>
  <si>
    <t>Central African Republic (CAF)</t>
  </si>
  <si>
    <t>Chad (TCD)</t>
  </si>
  <si>
    <t>Chile (CHL)</t>
  </si>
  <si>
    <t>China (CHN)</t>
  </si>
  <si>
    <t>Colombia (COL)</t>
  </si>
  <si>
    <t>Comoros (COM)</t>
  </si>
  <si>
    <t>Congo (COG)</t>
  </si>
  <si>
    <t>Costa Rica (CRI)</t>
  </si>
  <si>
    <t>Côte d'Ivoire (CIV)</t>
  </si>
  <si>
    <t>Croatia (HRV)</t>
  </si>
  <si>
    <t>Cuba (CUB)</t>
  </si>
  <si>
    <t>Cyprus (CYP)</t>
  </si>
  <si>
    <t>Czechia (CZE)</t>
  </si>
  <si>
    <t>Democratic Republic of the Congo (DRC) (COD)</t>
  </si>
  <si>
    <t>Denmark (DNK)</t>
  </si>
  <si>
    <t>Djibouti (DJI)</t>
  </si>
  <si>
    <t>Dominican Republic  (DOM)</t>
  </si>
  <si>
    <t>Ecuador (ECU)</t>
  </si>
  <si>
    <t>Egypt (EGY)</t>
  </si>
  <si>
    <t>El Salvador (SLV)</t>
  </si>
  <si>
    <t>Equatorial Guinea (GNQ)</t>
  </si>
  <si>
    <t>Eritrea (ERI)</t>
  </si>
  <si>
    <t>Estonia (EST)</t>
  </si>
  <si>
    <t>Eswatini (SWZ)</t>
  </si>
  <si>
    <t>Ethiopia (ETH)</t>
  </si>
  <si>
    <t>Fiji (FJI)</t>
  </si>
  <si>
    <t>Finland (FIN)</t>
  </si>
  <si>
    <t>France (FRA)</t>
  </si>
  <si>
    <t>Gabon (GAB)</t>
  </si>
  <si>
    <t>Gambia (GMB)</t>
  </si>
  <si>
    <t>Georgia (GEO)</t>
  </si>
  <si>
    <t>Germany (DEU)</t>
  </si>
  <si>
    <t>Ghana (GHA)</t>
  </si>
  <si>
    <t>Greece (GRC)</t>
  </si>
  <si>
    <t>Guatemala (GTM)</t>
  </si>
  <si>
    <t>Guinea (GIN)</t>
  </si>
  <si>
    <t>Guinea-Bissau (GNB)</t>
  </si>
  <si>
    <t>Guyana (GUY)</t>
  </si>
  <si>
    <t>Haiti (HTI)</t>
  </si>
  <si>
    <t>Honduras (HND)</t>
  </si>
  <si>
    <t>Hungary (HUN)</t>
  </si>
  <si>
    <t>Iceland (ISL)</t>
  </si>
  <si>
    <t>India (IND)</t>
  </si>
  <si>
    <t>Indonesia (IDN)</t>
  </si>
  <si>
    <t>Iran (IRN)</t>
  </si>
  <si>
    <t>Iraq (IRQ)</t>
  </si>
  <si>
    <t>Ireland (IRL)</t>
  </si>
  <si>
    <t>Israel (ISR)</t>
  </si>
  <si>
    <t>Italy (ITA)</t>
  </si>
  <si>
    <t>Jamaica (JAM)</t>
  </si>
  <si>
    <t>Japan (JPN)</t>
  </si>
  <si>
    <t>Jordan (JOR)</t>
  </si>
  <si>
    <t>Kazakhstan (KAZ)</t>
  </si>
  <si>
    <t>Kenya (KEN)</t>
  </si>
  <si>
    <t>Kiribati (KIR)</t>
  </si>
  <si>
    <t>Kuwait (KWT)</t>
  </si>
  <si>
    <t>Kyrgyzstan (KGZ)</t>
  </si>
  <si>
    <t>Laos (LPDR) (LAO)</t>
  </si>
  <si>
    <t>Latvia (LVA)</t>
  </si>
  <si>
    <t>Lebanon (LBN)</t>
  </si>
  <si>
    <t>Lesotho (LSO)</t>
  </si>
  <si>
    <t>Liberia (LBR)</t>
  </si>
  <si>
    <t>Libya (LBY)</t>
  </si>
  <si>
    <t>Lithuania (LTU)</t>
  </si>
  <si>
    <t>Luxembourg (LUX)</t>
  </si>
  <si>
    <t>Madagascar (MDG)</t>
  </si>
  <si>
    <t>Malawi (MWI)</t>
  </si>
  <si>
    <t>Malaysia (MYS)</t>
  </si>
  <si>
    <t>Maldives (MDV)</t>
  </si>
  <si>
    <t>Mali (MLI)</t>
  </si>
  <si>
    <t>Marshall Islands  (MHL)</t>
  </si>
  <si>
    <t>Mauritania (MRT)</t>
  </si>
  <si>
    <t>Mauritius (MUS)</t>
  </si>
  <si>
    <t>Mexico (MEX)</t>
  </si>
  <si>
    <t>Micronesia (FSM)</t>
  </si>
  <si>
    <t>Moldova (MDA)</t>
  </si>
  <si>
    <t>Mongolia (MNG)</t>
  </si>
  <si>
    <t>Morocco (MAR)</t>
  </si>
  <si>
    <t>Mozambique (MOZ)</t>
  </si>
  <si>
    <t>Myanmar (MMR)</t>
  </si>
  <si>
    <t>Namibia (NAM)</t>
  </si>
  <si>
    <t>Nepal (NPL)</t>
  </si>
  <si>
    <t>Netherlands (NLD)</t>
  </si>
  <si>
    <t>New Zealand (NZL)</t>
  </si>
  <si>
    <t>Nicaragua (NIC)</t>
  </si>
  <si>
    <t>Niger (NER)</t>
  </si>
  <si>
    <t>Nigeria (NGA)</t>
  </si>
  <si>
    <t>North Korea (DPRK) (PRK)</t>
  </si>
  <si>
    <t>Norway (NOR)</t>
  </si>
  <si>
    <t>Oman (OMN)</t>
  </si>
  <si>
    <t>Pakistan (PAK)</t>
  </si>
  <si>
    <t>Panama (PAN)</t>
  </si>
  <si>
    <t>Papua New Guinea (PNG)</t>
  </si>
  <si>
    <t>Paraguay (PRY)</t>
  </si>
  <si>
    <t>Peru (PER)</t>
  </si>
  <si>
    <t>Philippines (PHL)</t>
  </si>
  <si>
    <t>Poland (POL)</t>
  </si>
  <si>
    <t>Portugal (PRT)</t>
  </si>
  <si>
    <t>Qatar (QAT)</t>
  </si>
  <si>
    <t>Romania (ROU)</t>
  </si>
  <si>
    <t>Russian Federation (RUS)</t>
  </si>
  <si>
    <t>Rwanda (RWA)</t>
  </si>
  <si>
    <t>Saint Helena (SHN)</t>
  </si>
  <si>
    <t>Samoa (WSM)</t>
  </si>
  <si>
    <t>Sao Tome and Principe (STP)</t>
  </si>
  <si>
    <t>Saudi Arabia (SAU)</t>
  </si>
  <si>
    <t>Senegal (SEN)</t>
  </si>
  <si>
    <t>Sierra Leone (SLE)</t>
  </si>
  <si>
    <t>Slovakia (SVK)</t>
  </si>
  <si>
    <t>Slovenia (SVN)</t>
  </si>
  <si>
    <t>Solomon Islands (SLB)</t>
  </si>
  <si>
    <t>Somalia (SOM)</t>
  </si>
  <si>
    <t>South Africa (ZAF)</t>
  </si>
  <si>
    <t>South Korea (RoK) (KOR)</t>
  </si>
  <si>
    <t>Spain (ESP)</t>
  </si>
  <si>
    <t>Sri Lanka (LKA)</t>
  </si>
  <si>
    <t>Sudan (SDN)</t>
  </si>
  <si>
    <t>Suriname (SUR)</t>
  </si>
  <si>
    <t>Sweden (SWE)</t>
  </si>
  <si>
    <t>Switzerland (CHE)</t>
  </si>
  <si>
    <t>Syria (SYR)</t>
  </si>
  <si>
    <t>Taiwan  (TWN)</t>
  </si>
  <si>
    <t>Tajikistan (TJK)</t>
  </si>
  <si>
    <t>Tanzania (TZA)</t>
  </si>
  <si>
    <t>Thailand (THA)</t>
  </si>
  <si>
    <t>Timor-Leste (TLS)</t>
  </si>
  <si>
    <t>Togo (TGO)</t>
  </si>
  <si>
    <t>Trinidad and Tobago (TTO)</t>
  </si>
  <si>
    <t>Tunisia (TUN)</t>
  </si>
  <si>
    <t>Türkiye (TUR)</t>
  </si>
  <si>
    <t>Turkmenistan (TKM)</t>
  </si>
  <si>
    <t>Uganda (UGA)</t>
  </si>
  <si>
    <t>Ukraine (UKR)</t>
  </si>
  <si>
    <t>United Arab Emirates (ARE)</t>
  </si>
  <si>
    <t>United States of America  (USA)</t>
  </si>
  <si>
    <t>Uruguay (URY)</t>
  </si>
  <si>
    <t>Uzbekistan (UZB)</t>
  </si>
  <si>
    <t>Vanuatu (VUT)</t>
  </si>
  <si>
    <t>Venezuela (VEN)</t>
  </si>
  <si>
    <t>Viet Nam (VNM)</t>
  </si>
  <si>
    <t>Yemen (YEM)</t>
  </si>
  <si>
    <t>Zambia (ZMB)</t>
  </si>
  <si>
    <t>Zimbabwe (ZWE)</t>
  </si>
  <si>
    <t>G1. SIT Institutional Score</t>
  </si>
  <si>
    <t>G2. SIT Political Score</t>
  </si>
  <si>
    <t>G3. SIT Admin Score</t>
  </si>
  <si>
    <t>G4. SIT Fiscal Score</t>
  </si>
  <si>
    <t>G1 - SIT Institutional Score - 1</t>
  </si>
  <si>
    <t>G1 - SIT Institutional Score - 2</t>
  </si>
  <si>
    <t>G1 - SIT Institutional Score - 3</t>
  </si>
  <si>
    <t>G2 - SIT Political Score - 1</t>
  </si>
  <si>
    <t>G2 - SIT Political Score - 2</t>
  </si>
  <si>
    <t>G2 - SIT Political Score - 3</t>
  </si>
  <si>
    <t>G3 - SIT Admin Score - 1</t>
  </si>
  <si>
    <t>G3 - SIT Admin Score - 2</t>
  </si>
  <si>
    <t>G3 - SIT Admin Score - 3</t>
  </si>
  <si>
    <t>G4 - SIT Fiscal Score - 1</t>
  </si>
  <si>
    <t>G4 - SIT Fiscal Score - 2</t>
  </si>
  <si>
    <t>G4 - SIT Fiscal Score - 3</t>
  </si>
  <si>
    <t>Afghanistan</t>
  </si>
  <si>
    <t>AFG</t>
  </si>
  <si>
    <t>Albania</t>
  </si>
  <si>
    <t>ALB</t>
  </si>
  <si>
    <t>Algeria</t>
  </si>
  <si>
    <t>DZA</t>
  </si>
  <si>
    <t>Angola</t>
  </si>
  <si>
    <t>AGO</t>
  </si>
  <si>
    <t>Armenia</t>
  </si>
  <si>
    <t>ARM</t>
  </si>
  <si>
    <t>Australia</t>
  </si>
  <si>
    <t>AUS</t>
  </si>
  <si>
    <t>Austria</t>
  </si>
  <si>
    <t>AUT</t>
  </si>
  <si>
    <t>Azerbaijan</t>
  </si>
  <si>
    <t>AZE</t>
  </si>
  <si>
    <t>Bahamas</t>
  </si>
  <si>
    <t>BHS</t>
  </si>
  <si>
    <t>Bahrain</t>
  </si>
  <si>
    <t>BHR</t>
  </si>
  <si>
    <t>Bangladesh</t>
  </si>
  <si>
    <t>BGD</t>
  </si>
  <si>
    <t>Belarus</t>
  </si>
  <si>
    <t>BLR</t>
  </si>
  <si>
    <t>Belgium</t>
  </si>
  <si>
    <t>BEL</t>
  </si>
  <si>
    <t>Benin</t>
  </si>
  <si>
    <t>BEN</t>
  </si>
  <si>
    <t>Bhutan</t>
  </si>
  <si>
    <t>BTN</t>
  </si>
  <si>
    <t>Bosnia and Herzegovina</t>
  </si>
  <si>
    <t>BIH</t>
  </si>
  <si>
    <t>Botswana</t>
  </si>
  <si>
    <t>BWA</t>
  </si>
  <si>
    <t>Brunei Darussalam</t>
  </si>
  <si>
    <t>BRN</t>
  </si>
  <si>
    <t>Bulgaria</t>
  </si>
  <si>
    <t>BGR</t>
  </si>
  <si>
    <t>Burkina Faso</t>
  </si>
  <si>
    <t>BFA</t>
  </si>
  <si>
    <t>Burundi</t>
  </si>
  <si>
    <t>BDI</t>
  </si>
  <si>
    <t>Cabo Verde</t>
  </si>
  <si>
    <t>CPV</t>
  </si>
  <si>
    <t>Cambodia</t>
  </si>
  <si>
    <t>KHM</t>
  </si>
  <si>
    <t>Cameroon</t>
  </si>
  <si>
    <t>CMR</t>
  </si>
  <si>
    <t>Canada</t>
  </si>
  <si>
    <t>CAN</t>
  </si>
  <si>
    <t>Central African Republic</t>
  </si>
  <si>
    <t>CAF</t>
  </si>
  <si>
    <t>Chad</t>
  </si>
  <si>
    <t>TCD</t>
  </si>
  <si>
    <t>China</t>
  </si>
  <si>
    <t>CHN</t>
  </si>
  <si>
    <t>Comoros</t>
  </si>
  <si>
    <t>COM</t>
  </si>
  <si>
    <t>Congo</t>
  </si>
  <si>
    <t>COG</t>
  </si>
  <si>
    <t>Côte d'Ivoire</t>
  </si>
  <si>
    <t>CIV</t>
  </si>
  <si>
    <t>Croatia</t>
  </si>
  <si>
    <t>HRV</t>
  </si>
  <si>
    <t>Cyprus</t>
  </si>
  <si>
    <t>CYP</t>
  </si>
  <si>
    <t>Czechia</t>
  </si>
  <si>
    <t>CZE</t>
  </si>
  <si>
    <t>Democratic Republic of the Congo (DRC)</t>
  </si>
  <si>
    <t>COD</t>
  </si>
  <si>
    <t>Denmark</t>
  </si>
  <si>
    <t>DNK</t>
  </si>
  <si>
    <t>Djibouti</t>
  </si>
  <si>
    <t>DJI</t>
  </si>
  <si>
    <t xml:space="preserve">Dominican Republic </t>
  </si>
  <si>
    <t>Egypt</t>
  </si>
  <si>
    <t>EGY</t>
  </si>
  <si>
    <t>Equatorial Guinea</t>
  </si>
  <si>
    <t>GNQ</t>
  </si>
  <si>
    <t>Eritrea</t>
  </si>
  <si>
    <t>ERI</t>
  </si>
  <si>
    <t>Estonia</t>
  </si>
  <si>
    <t>EST</t>
  </si>
  <si>
    <t>Eswatini</t>
  </si>
  <si>
    <t>SWZ</t>
  </si>
  <si>
    <t>Ethiopia</t>
  </si>
  <si>
    <t>ETH</t>
  </si>
  <si>
    <t>Fiji</t>
  </si>
  <si>
    <t>FJI</t>
  </si>
  <si>
    <t>Finland</t>
  </si>
  <si>
    <t>FIN</t>
  </si>
  <si>
    <t>France</t>
  </si>
  <si>
    <t>FRA</t>
  </si>
  <si>
    <t>Gabon</t>
  </si>
  <si>
    <t>GAB</t>
  </si>
  <si>
    <t>Gambia</t>
  </si>
  <si>
    <t>GMB</t>
  </si>
  <si>
    <t>Georgia</t>
  </si>
  <si>
    <t>GEO</t>
  </si>
  <si>
    <t>Germany</t>
  </si>
  <si>
    <t>DEU</t>
  </si>
  <si>
    <t>Ghana</t>
  </si>
  <si>
    <t>GHA</t>
  </si>
  <si>
    <t>Greece</t>
  </si>
  <si>
    <t>GRC</t>
  </si>
  <si>
    <t>Guinea</t>
  </si>
  <si>
    <t>GIN</t>
  </si>
  <si>
    <t>Guinea-Bissau</t>
  </si>
  <si>
    <t>GNB</t>
  </si>
  <si>
    <t>Hungary</t>
  </si>
  <si>
    <t>HUN</t>
  </si>
  <si>
    <t>Iceland</t>
  </si>
  <si>
    <t>ISL</t>
  </si>
  <si>
    <t>India</t>
  </si>
  <si>
    <t>IND</t>
  </si>
  <si>
    <t>Indonesia</t>
  </si>
  <si>
    <t>IDN</t>
  </si>
  <si>
    <t>Iran</t>
  </si>
  <si>
    <t>IRN</t>
  </si>
  <si>
    <t>Iraq</t>
  </si>
  <si>
    <t>IRQ</t>
  </si>
  <si>
    <t>Ireland</t>
  </si>
  <si>
    <t>IRL</t>
  </si>
  <si>
    <t>Israel</t>
  </si>
  <si>
    <t>ISR</t>
  </si>
  <si>
    <t>Italy</t>
  </si>
  <si>
    <t>ITA</t>
  </si>
  <si>
    <t>Japan</t>
  </si>
  <si>
    <t>JPN</t>
  </si>
  <si>
    <t>Jordan</t>
  </si>
  <si>
    <t>JOR</t>
  </si>
  <si>
    <t>Kazakhstan</t>
  </si>
  <si>
    <t>KAZ</t>
  </si>
  <si>
    <t>Kenya</t>
  </si>
  <si>
    <t>KEN</t>
  </si>
  <si>
    <t>Kiribati</t>
  </si>
  <si>
    <t>KIR</t>
  </si>
  <si>
    <t>Kuwait</t>
  </si>
  <si>
    <t>KWT</t>
  </si>
  <si>
    <t>Kyrgyzstan</t>
  </si>
  <si>
    <t>KGZ</t>
  </si>
  <si>
    <t>Laos (LPDR)</t>
  </si>
  <si>
    <t>LAO</t>
  </si>
  <si>
    <t>Latvia</t>
  </si>
  <si>
    <t>LVA</t>
  </si>
  <si>
    <t>Lebanon</t>
  </si>
  <si>
    <t>LBN</t>
  </si>
  <si>
    <t>Lesotho</t>
  </si>
  <si>
    <t>LSO</t>
  </si>
  <si>
    <t>Liberia</t>
  </si>
  <si>
    <t>LBR</t>
  </si>
  <si>
    <t>Libya</t>
  </si>
  <si>
    <t>LBY</t>
  </si>
  <si>
    <t>Lithuania</t>
  </si>
  <si>
    <t>LTU</t>
  </si>
  <si>
    <t>Luxembourg</t>
  </si>
  <si>
    <t>LUX</t>
  </si>
  <si>
    <t>Madagascar</t>
  </si>
  <si>
    <t>MDG</t>
  </si>
  <si>
    <t>Malawi</t>
  </si>
  <si>
    <t>MWI</t>
  </si>
  <si>
    <t>Malaysia</t>
  </si>
  <si>
    <t>MYS</t>
  </si>
  <si>
    <t>Maldives</t>
  </si>
  <si>
    <t>MDV</t>
  </si>
  <si>
    <t>Mali</t>
  </si>
  <si>
    <t>MLI</t>
  </si>
  <si>
    <t xml:space="preserve">Marshall Islands </t>
  </si>
  <si>
    <t>MHL</t>
  </si>
  <si>
    <t>Mauritania</t>
  </si>
  <si>
    <t>MRT</t>
  </si>
  <si>
    <t>Mauritius</t>
  </si>
  <si>
    <t>MUS</t>
  </si>
  <si>
    <t>Micronesia</t>
  </si>
  <si>
    <t>FSM</t>
  </si>
  <si>
    <t>Moldova</t>
  </si>
  <si>
    <t>MDA</t>
  </si>
  <si>
    <t>Mongolia</t>
  </si>
  <si>
    <t>MNG</t>
  </si>
  <si>
    <t>Morocco</t>
  </si>
  <si>
    <t>MAR</t>
  </si>
  <si>
    <t>Mozambique</t>
  </si>
  <si>
    <t>MOZ</t>
  </si>
  <si>
    <t>Myanmar</t>
  </si>
  <si>
    <t>MMR</t>
  </si>
  <si>
    <t>Namibia</t>
  </si>
  <si>
    <t>NAM</t>
  </si>
  <si>
    <t>Nepal</t>
  </si>
  <si>
    <t>NPL</t>
  </si>
  <si>
    <t>Netherlands</t>
  </si>
  <si>
    <t>NLD</t>
  </si>
  <si>
    <t>New Zealand</t>
  </si>
  <si>
    <t>NZL</t>
  </si>
  <si>
    <t>Niger</t>
  </si>
  <si>
    <t>NER</t>
  </si>
  <si>
    <t>Nigeria</t>
  </si>
  <si>
    <t>NGA</t>
  </si>
  <si>
    <t>North Korea (DPRK)</t>
  </si>
  <si>
    <t>PRK</t>
  </si>
  <si>
    <t>Norway</t>
  </si>
  <si>
    <t>NOR</t>
  </si>
  <si>
    <t>Oman</t>
  </si>
  <si>
    <t>OMN</t>
  </si>
  <si>
    <t>Pakistan</t>
  </si>
  <si>
    <t>PAK</t>
  </si>
  <si>
    <t>Papua New Guinea</t>
  </si>
  <si>
    <t>PNG</t>
  </si>
  <si>
    <t>Philippines</t>
  </si>
  <si>
    <t>PHL</t>
  </si>
  <si>
    <t>Poland</t>
  </si>
  <si>
    <t>POL</t>
  </si>
  <si>
    <t>Portugal</t>
  </si>
  <si>
    <t>PRT</t>
  </si>
  <si>
    <t>Qatar</t>
  </si>
  <si>
    <t>QAT</t>
  </si>
  <si>
    <t>Romania</t>
  </si>
  <si>
    <t>ROU</t>
  </si>
  <si>
    <t>Russian Federation</t>
  </si>
  <si>
    <t>RUS</t>
  </si>
  <si>
    <t>Rwanda</t>
  </si>
  <si>
    <t>RWA</t>
  </si>
  <si>
    <t>Saint Helena</t>
  </si>
  <si>
    <t>SHN</t>
  </si>
  <si>
    <t>Samoa</t>
  </si>
  <si>
    <t>WSM</t>
  </si>
  <si>
    <t>Sao Tome and Principe</t>
  </si>
  <si>
    <t>STP</t>
  </si>
  <si>
    <t>Saudi Arabia</t>
  </si>
  <si>
    <t>SAU</t>
  </si>
  <si>
    <t>Senegal</t>
  </si>
  <si>
    <t>SEN</t>
  </si>
  <si>
    <t>Sierra Leone</t>
  </si>
  <si>
    <t>SLE</t>
  </si>
  <si>
    <t>Slovakia</t>
  </si>
  <si>
    <t>SVK</t>
  </si>
  <si>
    <t>Slovenia</t>
  </si>
  <si>
    <t>SVN</t>
  </si>
  <si>
    <t>Solomon Islands</t>
  </si>
  <si>
    <t>SLB</t>
  </si>
  <si>
    <t>Somalia</t>
  </si>
  <si>
    <t>SOM</t>
  </si>
  <si>
    <t>South Africa</t>
  </si>
  <si>
    <t>ZAF</t>
  </si>
  <si>
    <t>South Korea (RoK)</t>
  </si>
  <si>
    <t>KOR</t>
  </si>
  <si>
    <t>Spain</t>
  </si>
  <si>
    <t>ESP</t>
  </si>
  <si>
    <t>Sri Lanka</t>
  </si>
  <si>
    <t>LKA</t>
  </si>
  <si>
    <t>Sudan</t>
  </si>
  <si>
    <t>SDN</t>
  </si>
  <si>
    <t>Sweden</t>
  </si>
  <si>
    <t>SWE</t>
  </si>
  <si>
    <t>Switzerland</t>
  </si>
  <si>
    <t>CHE</t>
  </si>
  <si>
    <t>Syria</t>
  </si>
  <si>
    <t>SYR</t>
  </si>
  <si>
    <t xml:space="preserve">Taiwan </t>
  </si>
  <si>
    <t>TWN</t>
  </si>
  <si>
    <t>Tajikistan</t>
  </si>
  <si>
    <t>TJK</t>
  </si>
  <si>
    <t>Tanzania</t>
  </si>
  <si>
    <t>TZA</t>
  </si>
  <si>
    <t>Thailand</t>
  </si>
  <si>
    <t>THA</t>
  </si>
  <si>
    <t>Timor-Leste</t>
  </si>
  <si>
    <t>TLS</t>
  </si>
  <si>
    <t>Togo</t>
  </si>
  <si>
    <t>TGO</t>
  </si>
  <si>
    <t>Tunisia</t>
  </si>
  <si>
    <t>TUN</t>
  </si>
  <si>
    <t>Türkiye</t>
  </si>
  <si>
    <t>TUR</t>
  </si>
  <si>
    <t>Turkmenistan</t>
  </si>
  <si>
    <t>TKM</t>
  </si>
  <si>
    <t>Uganda</t>
  </si>
  <si>
    <t>UGA</t>
  </si>
  <si>
    <t>Ukraine</t>
  </si>
  <si>
    <t>UKR</t>
  </si>
  <si>
    <t>United Arab Emirates</t>
  </si>
  <si>
    <t>ARE</t>
  </si>
  <si>
    <t>GBR</t>
  </si>
  <si>
    <t xml:space="preserve">United States of America </t>
  </si>
  <si>
    <t>USA</t>
  </si>
  <si>
    <t>Uzbekistan</t>
  </si>
  <si>
    <t>UZB</t>
  </si>
  <si>
    <t>Vanuatu</t>
  </si>
  <si>
    <t>VUT</t>
  </si>
  <si>
    <t>Viet Nam</t>
  </si>
  <si>
    <t>VNM</t>
  </si>
  <si>
    <t>Yemen</t>
  </si>
  <si>
    <t>YEM</t>
  </si>
  <si>
    <t>Zambia</t>
  </si>
  <si>
    <t>ZMB</t>
  </si>
  <si>
    <t>Zimbabwe</t>
  </si>
  <si>
    <t>ZWE</t>
  </si>
  <si>
    <t>Palestine (PLE)</t>
  </si>
  <si>
    <t>PLE</t>
  </si>
  <si>
    <t>Palestine</t>
  </si>
  <si>
    <t>Regional governance institutions</t>
  </si>
  <si>
    <t>Local governance institutions</t>
  </si>
  <si>
    <t>Lower-local governance institutions</t>
  </si>
  <si>
    <t>Urban local governance institutions</t>
  </si>
  <si>
    <t>Name(s) of researcher(s) completing IGP</t>
  </si>
  <si>
    <t>Name of peer reviewer(s) / country expert(s) (if any)</t>
  </si>
  <si>
    <t>LoGICA INTERGOVERNMENTAL PROFILE: NATURE OF SUBNATIONAL GOVERNANCE INSTITUTIONS</t>
  </si>
  <si>
    <t>LoGICA INTERGOVERNMENTAL PROFILE: STRUCTURE OF SUBNATIONAL GOVERNANCE INSTITUTIONS</t>
  </si>
  <si>
    <t>LoGICA INTERGOVERNMENTAL PROFILE: DE FACTO FUNCTIONS AND RESPONSIBILITIES OF SUBNATIONAL GOVERNANCE INSTITUTIONS</t>
  </si>
  <si>
    <t>Z4.10</t>
  </si>
  <si>
    <r>
      <t>Assignment of functions and responsibilities</t>
    </r>
    <r>
      <rPr>
        <sz val="11"/>
        <color theme="1"/>
        <rFont val="Calibri"/>
        <family val="2"/>
        <scheme val="minor"/>
      </rPr>
      <t xml:space="preserve"> - One paragraph (Optional)</t>
    </r>
  </si>
  <si>
    <t>Structure of Subnational Governance Institutions</t>
  </si>
  <si>
    <t>1</t>
  </si>
  <si>
    <t>2</t>
  </si>
  <si>
    <t>3</t>
  </si>
  <si>
    <t>4</t>
  </si>
  <si>
    <t>C.4</t>
  </si>
  <si>
    <t>C4.1</t>
  </si>
  <si>
    <t>C4.2</t>
  </si>
  <si>
    <t>C4.3</t>
  </si>
  <si>
    <t>C4.4</t>
  </si>
  <si>
    <t>Year  Enacted</t>
  </si>
  <si>
    <t>General public services (701); Public Order and Safety (703)</t>
  </si>
  <si>
    <t>XX</t>
  </si>
  <si>
    <t>Civil Administration</t>
  </si>
  <si>
    <t>Fire protection</t>
  </si>
  <si>
    <t xml:space="preserve">Agr. extension </t>
  </si>
  <si>
    <t>Public transit</t>
  </si>
  <si>
    <t>Waste management</t>
  </si>
  <si>
    <t>Building permits</t>
  </si>
  <si>
    <t>Water supply</t>
  </si>
  <si>
    <t>Street lighting</t>
  </si>
  <si>
    <t>Public health (outpatient)</t>
  </si>
  <si>
    <t>Recreation &amp; sports</t>
  </si>
  <si>
    <t>Primary education</t>
  </si>
  <si>
    <t xml:space="preserve">Land use planning &amp; zoning </t>
  </si>
  <si>
    <t>OR</t>
  </si>
  <si>
    <t>OL</t>
  </si>
  <si>
    <t>Other local-level institutions</t>
  </si>
  <si>
    <t>Other regional-level institutions</t>
  </si>
  <si>
    <t>Total</t>
  </si>
  <si>
    <t xml:space="preserve">Central </t>
  </si>
  <si>
    <t>Regional</t>
  </si>
  <si>
    <t>Local</t>
  </si>
  <si>
    <t>Main decentralization / subnational / intergovernmental legislation /policies</t>
  </si>
  <si>
    <t>2-Main Local</t>
  </si>
  <si>
    <t>3-Lower Local</t>
  </si>
  <si>
    <t>4-Urban</t>
  </si>
  <si>
    <t>1-Main Regional</t>
  </si>
  <si>
    <t>5-Other Regional</t>
  </si>
  <si>
    <t>6-Other Local</t>
  </si>
  <si>
    <t>L</t>
  </si>
  <si>
    <t>Functions of Subnational Governance Institutions</t>
  </si>
  <si>
    <t>main level/tier/type of regional governance institutions</t>
  </si>
  <si>
    <t>other level/tier/type of regional governance institutions</t>
  </si>
  <si>
    <t>other level/tier/type of local governance institutions</t>
  </si>
  <si>
    <t>main level/tier/type of local governance institutions</t>
  </si>
  <si>
    <t>level/tier/type of lower-level local governance institutions</t>
  </si>
  <si>
    <t>level/tier/type of urban local governance institutions</t>
  </si>
  <si>
    <t>5</t>
  </si>
  <si>
    <t>6</t>
  </si>
  <si>
    <r>
      <t>References and Resources -</t>
    </r>
    <r>
      <rPr>
        <sz val="11"/>
        <color theme="1"/>
        <rFont val="Calibri"/>
        <family val="2"/>
        <scheme val="minor"/>
      </rPr>
      <t xml:space="preserve"> List</t>
    </r>
  </si>
  <si>
    <t>G6.1</t>
  </si>
  <si>
    <t>G1</t>
  </si>
  <si>
    <t>G2</t>
  </si>
  <si>
    <t>G3</t>
  </si>
  <si>
    <t>G4</t>
  </si>
  <si>
    <t>G6</t>
  </si>
  <si>
    <t>Fiscal/budgetary characteristics, autonomy and authority</t>
  </si>
  <si>
    <t>Administrative characteristics, autonomy and authority</t>
  </si>
  <si>
    <t>Political characteristics, autonomy and authority</t>
  </si>
  <si>
    <t>Institutional characteristics, autonomy and authority</t>
  </si>
  <si>
    <t>United Kingdom</t>
  </si>
  <si>
    <t>United Kingdom (GBR)</t>
  </si>
  <si>
    <t>Nature of Subnational Governance Institutions: Overview</t>
  </si>
  <si>
    <t>hybrid local governance institutions, with features of both devolution and deconcentration.</t>
  </si>
  <si>
    <t>non-devolved subnational govenance institutions.</t>
  </si>
  <si>
    <t>devolved subnational governance institutions with extensive powers and function.</t>
  </si>
  <si>
    <t>devolved subnational governance institutions, albeit with limited powers and/or functions.</t>
  </si>
  <si>
    <t>not having a clear institutional nature.</t>
  </si>
  <si>
    <t>Subnational jurisdictions</t>
  </si>
  <si>
    <t>In order to meet the definition of a devolved subnational government, subnational governance institutions must have certain institutional, political, administrative and fiscal characteristics, and have sufficient autonomy and authority to be able to respond the needs and priorities of their constituents.</t>
  </si>
  <si>
    <t>[Third level / tier /type]</t>
  </si>
  <si>
    <t>[Fourth level / tier / type]</t>
  </si>
  <si>
    <t>OR = Other Regional</t>
  </si>
  <si>
    <t>OL = Other Local</t>
  </si>
  <si>
    <t>Note:</t>
  </si>
  <si>
    <t>Subnational Governance Level / Tier / Type</t>
  </si>
  <si>
    <t>G6.2</t>
  </si>
  <si>
    <t>G6.3</t>
  </si>
  <si>
    <t>[Insert Table. Structure and nature of subnational governance institutions]</t>
  </si>
  <si>
    <t>[Insert Table. Functions of subnational governance institutions]</t>
  </si>
  <si>
    <t xml:space="preserve">Constitutional, Legislative, and Policy Context for Subnational Governance </t>
  </si>
  <si>
    <t>Selected References</t>
  </si>
  <si>
    <t>G3.1</t>
  </si>
  <si>
    <t>Do subnational entities have, select, and authoritatively manage, their own staff?</t>
  </si>
  <si>
    <t>Do subnational entities have, and authoritatively manage, their own staff?</t>
  </si>
  <si>
    <r>
      <t>General Intergovernmental Context</t>
    </r>
    <r>
      <rPr>
        <sz val="11"/>
        <color theme="1"/>
        <rFont val="Calibri"/>
        <family val="2"/>
        <scheme val="minor"/>
      </rPr>
      <t xml:space="preserve"> - One paragraph</t>
    </r>
  </si>
  <si>
    <r>
      <t xml:space="preserve">Do subnational entities at this level/tier/type meet the preconditions of </t>
    </r>
    <r>
      <rPr>
        <i/>
        <sz val="11"/>
        <color theme="1"/>
        <rFont val="Calibri"/>
        <family val="2"/>
        <scheme val="minor"/>
      </rPr>
      <t>de facto</t>
    </r>
    <r>
      <rPr>
        <sz val="11"/>
        <color theme="1"/>
        <rFont val="Calibri"/>
        <family val="2"/>
        <scheme val="minor"/>
      </rPr>
      <t xml:space="preserve"> corporate bodies?</t>
    </r>
  </si>
  <si>
    <t xml:space="preserve">Are subnational institutions de jure and de facto corporate bodies with extensive (de jure/de facto) functions? </t>
  </si>
  <si>
    <t>LoGICA Intergovernmental Profile - Version 2023-12-28</t>
  </si>
  <si>
    <t>Weerasak Krueathep, Ph.D.</t>
  </si>
  <si>
    <t>Royal Constition of Thailand of 1997, 2007, and 2017</t>
  </si>
  <si>
    <t>Decentralization Plan and Process Act of 1999</t>
  </si>
  <si>
    <t>W. Krueathep, N. M. Riccucci &amp; C. Suwanmala. (2008) Why Do Agencies Work Together? The Determinants of Network Formation at the Subnational Level of Government in Thailand. Journal of Public Administration Research and Theory 20:1, pages 157-185.</t>
  </si>
  <si>
    <t>Krueathep, W. (2004). Local Government Initiatives in Thailand: Cases and Lessons Learned. Asia Pacific Journal of Public Administration, 26(2), 217–239. https://doi.org/10.1080/23276665.2004.10779294</t>
  </si>
  <si>
    <t>Local HRM authority is dominated by central agencies (Ministry of Interior)</t>
  </si>
  <si>
    <t>Thailand has employed symmetric approaches to decentralization. So, two-tier scenarios of local government structure and administration are about the same.</t>
  </si>
  <si>
    <t>Every locality in Thailand consists of two branches: Executive and Council. Local executives (BMA Governor, City Mayors, PAO and SAO chairmen) are directly elected from local constituency. Local councilmen are also elected directly by electoral districts. Executives have their own four-year term, local office and permanent staff.</t>
  </si>
  <si>
    <t xml:space="preserve">People have the rights to local election, local information, participation in local planning and budgeting processes, local hearing and referendum, impeachment of local executives and councilmen, and people's audition of local government operations. Besides, local authority is subjected to central government supervision and audits (by Ministry of Interior, General Auditor Office, and National Anti-Corruption Commission. Ministry of Finance is also supervising and monitoring local financial administration (taxation, budgeting and local purchasing, and local borrowing). </t>
  </si>
  <si>
    <t>At a glance, local authorities in Thailand are assigned basic functions like other moderninzed countries; such as schooling, primary health care, quality of life and social assistance, environmental management, local infrastructure, local economic development, investment and tourism, and disaster management. However, decision-making authorities are somewhat restricted. Several local operations need prior approval from central agencies. In addition, some local programs requires itemized spending frameworks by central regulations. Thus, local autonomy is quite limited.</t>
  </si>
  <si>
    <t>Mutebi, A. (2004). Recentralising while Decentralising: Centre-Local Relations and “CEO” Governors in Thailand, Recentralising while Decentralising: Centre-Local Relations and “CEO” Governors in Thailand, Asia Pacific Journal of Public Administration, 26(1), 33-53.</t>
  </si>
  <si>
    <t>National government</t>
  </si>
  <si>
    <t>Municipalties, Sub-district Administrative Organization (SAO), &amp; Pattaya City</t>
  </si>
  <si>
    <t xml:space="preserve">BMA is the only form of SNG with one-tier </t>
  </si>
  <si>
    <t>Pattaya City is a local institution and is a unique form</t>
  </si>
  <si>
    <t>As per PAO Act (1997) &amp; BMA Act (1985)</t>
  </si>
  <si>
    <t>As per Municipality Act (1953) &amp; Tambon Council and Tambon Organization Act (1994) &amp; Pattaya City Act (1999)</t>
  </si>
  <si>
    <t>Executives (CEO, Mayor) and Legislative (Council) are directly elected from local constituents.</t>
  </si>
  <si>
    <t>Executives (Chairperson, Mayor) and Legislative (Council) are directly elected from local constituents.</t>
  </si>
  <si>
    <t>Since the military coup in 2007 local personnel authority has been centralized to the Ministry of Interior</t>
  </si>
  <si>
    <t>HR organization structure is determined by higher CSC and National Government</t>
  </si>
  <si>
    <t>As a matter of law (and in practice) SNG budgets are approved by national government representatives (e.g. municipal budgets are approved by the Provincial Governor)</t>
  </si>
  <si>
    <t>Local budgets are approved by local council (before submission to central government agencies)</t>
  </si>
  <si>
    <t>Provincial Administrative Organizations (PAO) &amp; Bangkok Metrolpolitan Administration</t>
  </si>
  <si>
    <t>With the exception of Bangkok (which has an elected Governor and greater autonomy) as a matter of law (and in practice) SNG budgets are approved by national government representatives (e.g. PAO budgets are approved by the Provincial Governor)</t>
  </si>
  <si>
    <t>PAO and BMA have de facto legal personality, but have limited autonomy and functional respensibilities</t>
  </si>
  <si>
    <t>Municipality, SAO, and Pattaya City have legal personality, but limited functional autonomy.</t>
  </si>
  <si>
    <t>With the exception of Bangkok (which has substantial OST and less reliant on transfers) PAOs have low OSR + conditional transfers as dominant source of finance tied to national priorities</t>
  </si>
  <si>
    <t>Constitution of Thailand</t>
  </si>
  <si>
    <t>Plan and Process for Decentralization Act</t>
  </si>
  <si>
    <t>Local Government Personnel Administration Act</t>
  </si>
  <si>
    <t>Local Government Organization Laws (for each type of LGU)</t>
  </si>
  <si>
    <t>Various</t>
  </si>
  <si>
    <t>Thailand started its decentralization process in 1997 after the new Constitution of 1997 and the  Decentralization Plan and Process Act of 1999. With these legal frameworks, local executives and local councils are directly elected from local constituents. Local offices and budgets are made and managed by local people. Several service functions are devoled to local governments throughtout the country. Currently, there are 7,850 units of local administration throughout the country with limited devoled local personnel and fiscal resource management authority.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</si>
</sst>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quot;£&quot;#,##0;\-&quot;£&quot;#,##0"/>
    <numFmt numFmtId="166" formatCode="_-* #,##0.00_-;\-* #,##0.00_-;_-* &quot;-&quot;??_-;_-@_-"/>
    <numFmt numFmtId="167" formatCode="_-* #,##0_-;\-* #,##0_-;_-* &quot;-&quot;??_-;_-@_-"/>
    <numFmt numFmtId="168" formatCode="_(* #,##0.00_);_(* \(#,##0.00\);_(* \-??_);_(@_)"/>
    <numFmt numFmtId="169" formatCode="_([$€-2]* #,##0.00_);_([$€-2]* \(#,##0.00\);_([$€-2]* &quot;-&quot;??_)"/>
    <numFmt numFmtId="170" formatCode="[$-409]d/mmm/yy;@"/>
  </numFmts>
  <fonts count="59">
    <font>
      <sz val="11"/>
      <color theme="1"/>
      <name val="Calibri"/>
      <family val="2"/>
      <scheme val="minor"/>
    </font>
    <font>
      <b/>
      <sz val="10"/>
      <color rgb="FFFFFFFF"/>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4"/>
      <color theme="1"/>
      <name val="Calibri"/>
      <family val="2"/>
      <scheme val="minor"/>
    </font>
    <font>
      <sz val="10"/>
      <name val="Arial"/>
      <family val="2"/>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2"/>
      <color theme="1"/>
      <name val="Calibri"/>
      <family val="2"/>
      <scheme val="minor"/>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sz val="10"/>
      <name val="CG Omega"/>
    </font>
    <font>
      <sz val="12"/>
      <color indexed="8"/>
      <name val="Calibri"/>
      <family val="2"/>
    </font>
    <font>
      <sz val="10"/>
      <name val="Verdana"/>
      <family val="2"/>
    </font>
    <font>
      <b/>
      <sz val="18"/>
      <color theme="3"/>
      <name val="Cambria"/>
      <family val="2"/>
    </font>
    <font>
      <sz val="10"/>
      <name val="Arial"/>
      <family val="2"/>
    </font>
    <font>
      <b/>
      <sz val="18"/>
      <color indexed="56"/>
      <name val="Cambria"/>
      <family val="1"/>
    </font>
    <font>
      <u/>
      <sz val="18.7"/>
      <color theme="10"/>
      <name val="Calibri"/>
      <family val="2"/>
    </font>
    <font>
      <u/>
      <sz val="10"/>
      <color theme="10"/>
      <name val="Arial"/>
      <family val="2"/>
    </font>
    <font>
      <sz val="11"/>
      <color rgb="FF000000"/>
      <name val="Calibri"/>
      <family val="2"/>
      <charset val="1"/>
    </font>
    <font>
      <b/>
      <i/>
      <sz val="11"/>
      <color theme="1"/>
      <name val="Calibri"/>
      <family val="2"/>
      <scheme val="minor"/>
    </font>
    <font>
      <b/>
      <sz val="9"/>
      <color rgb="FFFFFFFF"/>
      <name val="Calibri"/>
      <family val="2"/>
      <scheme val="minor"/>
    </font>
    <font>
      <i/>
      <sz val="11"/>
      <color theme="1"/>
      <name val="Calibri"/>
      <family val="2"/>
      <scheme val="minor"/>
    </font>
    <font>
      <sz val="9"/>
      <color theme="1"/>
      <name val="Calibri"/>
      <family val="2"/>
      <scheme val="minor"/>
    </font>
    <font>
      <sz val="9"/>
      <color rgb="FF000000"/>
      <name val="Calibri"/>
      <family val="2"/>
      <scheme val="minor"/>
    </font>
    <font>
      <b/>
      <sz val="9"/>
      <color theme="1"/>
      <name val="Calibri"/>
      <family val="2"/>
      <scheme val="minor"/>
    </font>
    <font>
      <b/>
      <sz val="9"/>
      <color rgb="FF000000"/>
      <name val="Calibri"/>
      <family val="2"/>
      <scheme val="minor"/>
    </font>
    <font>
      <i/>
      <sz val="10"/>
      <color theme="0" tint="-0.34998626667073579"/>
      <name val="Calibri"/>
      <family val="2"/>
      <scheme val="minor"/>
    </font>
    <font>
      <sz val="11"/>
      <color theme="1" tint="0.249977111117893"/>
      <name val="Calibri"/>
      <family val="2"/>
      <scheme val="minor"/>
    </font>
  </fonts>
  <fills count="85">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theme="4" tint="-0.24997711111789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0" tint="-0.499984740745262"/>
        <bgColor indexed="64"/>
      </patternFill>
    </fill>
  </fills>
  <borders count="71">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413">
    <xf numFmtId="0" fontId="0" fillId="0" borderId="0"/>
    <xf numFmtId="0" fontId="6" fillId="0" borderId="0"/>
    <xf numFmtId="0" fontId="8" fillId="0" borderId="0" applyNumberFormat="0" applyFill="0" applyBorder="0" applyAlignment="0" applyProtection="0"/>
    <xf numFmtId="0" fontId="9" fillId="0" borderId="5" applyNumberFormat="0" applyFill="0" applyAlignment="0" applyProtection="0"/>
    <xf numFmtId="0" fontId="10" fillId="0" borderId="6" applyNumberFormat="0" applyFill="0" applyAlignment="0" applyProtection="0"/>
    <xf numFmtId="0" fontId="11" fillId="0" borderId="7" applyNumberFormat="0" applyFill="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5" borderId="0" applyNumberFormat="0" applyBorder="0" applyAlignment="0" applyProtection="0"/>
    <xf numFmtId="0" fontId="14" fillId="6" borderId="0" applyNumberFormat="0" applyBorder="0" applyAlignment="0" applyProtection="0"/>
    <xf numFmtId="0" fontId="15" fillId="7" borderId="8" applyNumberFormat="0" applyAlignment="0" applyProtection="0"/>
    <xf numFmtId="0" fontId="16" fillId="8" borderId="9" applyNumberFormat="0" applyAlignment="0" applyProtection="0"/>
    <xf numFmtId="0" fontId="17" fillId="8" borderId="8" applyNumberFormat="0" applyAlignment="0" applyProtection="0"/>
    <xf numFmtId="0" fontId="18" fillId="0" borderId="10" applyNumberFormat="0" applyFill="0" applyAlignment="0" applyProtection="0"/>
    <xf numFmtId="0" fontId="19" fillId="9" borderId="11"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4" fillId="0" borderId="13" applyNumberFormat="0" applyFill="0" applyAlignment="0" applyProtection="0"/>
    <xf numFmtId="0" fontId="22"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7" fillId="24" borderId="0" applyNumberFormat="0" applyBorder="0" applyAlignment="0" applyProtection="0"/>
    <xf numFmtId="0" fontId="7"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7" fillId="32" borderId="0" applyNumberFormat="0" applyBorder="0" applyAlignment="0" applyProtection="0"/>
    <xf numFmtId="0" fontId="7" fillId="33" borderId="0" applyNumberFormat="0" applyBorder="0" applyAlignment="0" applyProtection="0"/>
    <xf numFmtId="0" fontId="22" fillId="34" borderId="0" applyNumberFormat="0" applyBorder="0" applyAlignment="0" applyProtection="0"/>
    <xf numFmtId="43" fontId="23" fillId="0" borderId="0" applyFont="0" applyFill="0" applyBorder="0" applyAlignment="0" applyProtection="0"/>
    <xf numFmtId="0" fontId="6" fillId="0" borderId="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5"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2"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3"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8"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49"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0"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51"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6"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47"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40" fillId="52"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0" fillId="36" borderId="0" applyNumberFormat="0" applyBorder="0" applyAlignment="0" applyProtection="0"/>
    <xf numFmtId="0" fontId="34" fillId="53" borderId="14" applyNumberFormat="0" applyAlignment="0" applyProtection="0"/>
    <xf numFmtId="0" fontId="34" fillId="53" borderId="14" applyNumberFormat="0" applyAlignment="0" applyProtection="0"/>
    <xf numFmtId="0" fontId="34" fillId="53" borderId="14" applyNumberFormat="0" applyAlignment="0" applyProtection="0"/>
    <xf numFmtId="0" fontId="36" fillId="54" borderId="15" applyNumberFormat="0" applyAlignment="0" applyProtection="0"/>
    <xf numFmtId="0" fontId="36" fillId="54" borderId="15" applyNumberFormat="0" applyAlignment="0" applyProtection="0"/>
    <xf numFmtId="0" fontId="36" fillId="54" borderId="15" applyNumberFormat="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165"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43"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6"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43" fontId="23" fillId="0" borderId="0" applyFont="0" applyFill="0" applyBorder="0" applyAlignment="0" applyProtection="0"/>
    <xf numFmtId="167" fontId="4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6" fontId="7"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167" fontId="4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67" fontId="42" fillId="0" borderId="0" applyFont="0" applyFill="0" applyBorder="0" applyAlignment="0" applyProtection="0"/>
    <xf numFmtId="168" fontId="6" fillId="0" borderId="0" applyFill="0" applyBorder="0" applyAlignment="0" applyProtection="0"/>
    <xf numFmtId="166" fontId="6" fillId="0" borderId="0" applyFont="0" applyFill="0" applyAlignment="0" applyProtection="0"/>
    <xf numFmtId="168" fontId="6" fillId="0" borderId="0" applyFill="0" applyBorder="0" applyAlignment="0" applyProtection="0"/>
    <xf numFmtId="43" fontId="6" fillId="0" borderId="0" applyFont="0" applyFill="0" applyBorder="0" applyAlignment="0" applyProtection="0"/>
    <xf numFmtId="0" fontId="6" fillId="0" borderId="0" applyFont="0" applyFill="0" applyAlignment="0" applyProtection="0"/>
    <xf numFmtId="0" fontId="6" fillId="0" borderId="0" applyFont="0" applyFill="0" applyAlignment="0" applyProtection="0"/>
    <xf numFmtId="43"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170" fontId="23" fillId="0" borderId="0" applyFont="0" applyFill="0" applyBorder="0" applyAlignment="0" applyProtection="0"/>
    <xf numFmtId="170" fontId="23" fillId="0" borderId="0" applyFont="0" applyFill="0" applyBorder="0" applyAlignment="0" applyProtection="0"/>
    <xf numFmtId="43" fontId="6"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23"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 fillId="0" borderId="0" applyFont="0" applyFill="0" applyBorder="0" applyAlignment="0" applyProtection="0"/>
    <xf numFmtId="169" fontId="41"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9" fillId="37" borderId="0" applyNumberFormat="0" applyBorder="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32" fillId="40" borderId="14" applyNumberFormat="0" applyAlignment="0" applyProtection="0"/>
    <xf numFmtId="0" fontId="32" fillId="40" borderId="14" applyNumberFormat="0" applyAlignment="0" applyProtection="0"/>
    <xf numFmtId="0" fontId="32" fillId="40" borderId="14" applyNumberFormat="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24" fillId="0" borderId="0"/>
    <xf numFmtId="0" fontId="24"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43" fillId="0" borderId="0"/>
    <xf numFmtId="0" fontId="23" fillId="0" borderId="0"/>
    <xf numFmtId="0" fontId="23" fillId="0" borderId="0"/>
    <xf numFmtId="0" fontId="23" fillId="0" borderId="0"/>
    <xf numFmtId="0" fontId="6" fillId="0" borderId="0"/>
    <xf numFmtId="0" fontId="6" fillId="0" borderId="0"/>
    <xf numFmtId="0" fontId="6" fillId="0" borderId="0"/>
    <xf numFmtId="0" fontId="6" fillId="0" borderId="0"/>
    <xf numFmtId="0" fontId="43" fillId="0" borderId="0"/>
    <xf numFmtId="0" fontId="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6" fillId="0" borderId="0"/>
    <xf numFmtId="0" fontId="6" fillId="0" borderId="0"/>
    <xf numFmtId="0" fontId="6" fillId="0" borderId="0"/>
    <xf numFmtId="0" fontId="6" fillId="0" borderId="0"/>
    <xf numFmtId="0" fontId="6" fillId="0" borderId="0"/>
    <xf numFmtId="0" fontId="6" fillId="0" borderId="0"/>
    <xf numFmtId="0" fontId="43" fillId="0" borderId="0"/>
    <xf numFmtId="0" fontId="6" fillId="0" borderId="0"/>
    <xf numFmtId="0" fontId="6" fillId="0" borderId="0"/>
    <xf numFmtId="0" fontId="6" fillId="0" borderId="0"/>
    <xf numFmtId="0" fontId="24" fillId="0" borderId="0"/>
    <xf numFmtId="0" fontId="43" fillId="0" borderId="0"/>
    <xf numFmtId="0" fontId="43" fillId="0" borderId="0"/>
    <xf numFmtId="0" fontId="43" fillId="0" borderId="0"/>
    <xf numFmtId="0" fontId="43" fillId="0" borderId="0"/>
    <xf numFmtId="0" fontId="43" fillId="0" borderId="0"/>
    <xf numFmtId="0" fontId="7" fillId="0" borderId="0"/>
    <xf numFmtId="0" fontId="7" fillId="0" borderId="0"/>
    <xf numFmtId="0" fontId="6" fillId="0" borderId="0"/>
    <xf numFmtId="0" fontId="23" fillId="0" borderId="0"/>
    <xf numFmtId="0" fontId="6" fillId="0" borderId="0"/>
    <xf numFmtId="0" fontId="7" fillId="0" borderId="0"/>
    <xf numFmtId="0" fontId="23"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4" fillId="0" borderId="0"/>
    <xf numFmtId="0" fontId="6" fillId="0" borderId="0"/>
    <xf numFmtId="0" fontId="6" fillId="0" borderId="0"/>
    <xf numFmtId="0" fontId="6" fillId="0" borderId="0"/>
    <xf numFmtId="0" fontId="6" fillId="0" borderId="0"/>
    <xf numFmtId="0" fontId="24" fillId="0" borderId="0"/>
    <xf numFmtId="0" fontId="24" fillId="0" borderId="0"/>
    <xf numFmtId="0" fontId="24" fillId="0" borderId="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33" fillId="53" borderId="21" applyNumberFormat="0" applyAlignment="0" applyProtection="0"/>
    <xf numFmtId="0" fontId="33" fillId="53" borderId="21" applyNumberFormat="0" applyAlignment="0" applyProtection="0"/>
    <xf numFmtId="0" fontId="33" fillId="53" borderId="21"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6"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44" fillId="0" borderId="0" applyNumberFormat="0" applyFill="0" applyBorder="0" applyAlignment="0" applyProtection="0"/>
    <xf numFmtId="0" fontId="23" fillId="10" borderId="12" applyNumberFormat="0" applyFont="0" applyAlignment="0" applyProtection="0"/>
    <xf numFmtId="0" fontId="22" fillId="48" borderId="0" applyNumberFormat="0" applyBorder="0" applyAlignment="0" applyProtection="0"/>
    <xf numFmtId="0" fontId="22" fillId="46" borderId="0" applyNumberFormat="0" applyBorder="0" applyAlignment="0" applyProtection="0"/>
    <xf numFmtId="0" fontId="22" fillId="43"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37" borderId="0" applyNumberFormat="0" applyBorder="0" applyAlignment="0" applyProtection="0"/>
    <xf numFmtId="0" fontId="7" fillId="36" borderId="0" applyNumberFormat="0" applyBorder="0" applyAlignment="0" applyProtection="0"/>
    <xf numFmtId="0" fontId="7" fillId="35" borderId="0" applyNumberFormat="0" applyBorder="0" applyAlignment="0" applyProtection="0"/>
    <xf numFmtId="0" fontId="45" fillId="0" borderId="0"/>
    <xf numFmtId="43" fontId="45" fillId="0" borderId="0" applyFont="0" applyFill="0" applyBorder="0" applyAlignment="0" applyProtection="0"/>
    <xf numFmtId="9" fontId="45" fillId="0" borderId="0" applyFont="0" applyFill="0" applyBorder="0" applyAlignment="0" applyProtection="0"/>
    <xf numFmtId="0" fontId="45" fillId="0" borderId="0"/>
    <xf numFmtId="43" fontId="45" fillId="0" borderId="0" applyFont="0" applyFill="0" applyBorder="0" applyAlignment="0" applyProtection="0"/>
    <xf numFmtId="43" fontId="23" fillId="0" borderId="0" applyFont="0" applyFill="0" applyBorder="0" applyAlignment="0" applyProtection="0"/>
    <xf numFmtId="0" fontId="45" fillId="0" borderId="0"/>
    <xf numFmtId="43" fontId="45" fillId="0" borderId="0" applyFont="0" applyFill="0" applyBorder="0" applyAlignment="0" applyProtection="0"/>
    <xf numFmtId="43" fontId="7"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0" fontId="7" fillId="0" borderId="0"/>
    <xf numFmtId="0" fontId="23" fillId="57"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57" borderId="0" applyNumberFormat="0" applyBorder="0" applyAlignment="0" applyProtection="0"/>
    <xf numFmtId="0" fontId="23" fillId="35" borderId="0" applyNumberFormat="0" applyBorder="0" applyAlignment="0" applyProtection="0"/>
    <xf numFmtId="0" fontId="23" fillId="35"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58" borderId="0" applyNumberFormat="0" applyBorder="0" applyAlignment="0" applyProtection="0"/>
    <xf numFmtId="0" fontId="23" fillId="36" borderId="0" applyNumberFormat="0" applyBorder="0" applyAlignment="0" applyProtection="0"/>
    <xf numFmtId="0" fontId="23" fillId="36"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59" borderId="0" applyNumberFormat="0" applyBorder="0" applyAlignment="0" applyProtection="0"/>
    <xf numFmtId="0" fontId="23" fillId="37" borderId="0" applyNumberFormat="0" applyBorder="0" applyAlignment="0" applyProtection="0"/>
    <xf numFmtId="0" fontId="23" fillId="37"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61" borderId="0" applyNumberFormat="0" applyBorder="0" applyAlignment="0" applyProtection="0"/>
    <xf numFmtId="0" fontId="23" fillId="39" borderId="0" applyNumberFormat="0" applyBorder="0" applyAlignment="0" applyProtection="0"/>
    <xf numFmtId="0" fontId="23" fillId="39"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62" borderId="0" applyNumberFormat="0" applyBorder="0" applyAlignment="0" applyProtection="0"/>
    <xf numFmtId="0" fontId="23" fillId="40" borderId="0" applyNumberFormat="0" applyBorder="0" applyAlignment="0" applyProtection="0"/>
    <xf numFmtId="0" fontId="23" fillId="40"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64" borderId="0" applyNumberFormat="0" applyBorder="0" applyAlignment="0" applyProtection="0"/>
    <xf numFmtId="0" fontId="23" fillId="42" borderId="0" applyNumberFormat="0" applyBorder="0" applyAlignment="0" applyProtection="0"/>
    <xf numFmtId="0" fontId="23" fillId="42"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65" borderId="0" applyNumberFormat="0" applyBorder="0" applyAlignment="0" applyProtection="0"/>
    <xf numFmtId="0" fontId="23" fillId="43" borderId="0" applyNumberFormat="0" applyBorder="0" applyAlignment="0" applyProtection="0"/>
    <xf numFmtId="0" fontId="23" fillId="43"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60" borderId="0" applyNumberFormat="0" applyBorder="0" applyAlignment="0" applyProtection="0"/>
    <xf numFmtId="0" fontId="23" fillId="38" borderId="0" applyNumberFormat="0" applyBorder="0" applyAlignment="0" applyProtection="0"/>
    <xf numFmtId="0" fontId="23" fillId="38"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63" borderId="0" applyNumberFormat="0" applyBorder="0" applyAlignment="0" applyProtection="0"/>
    <xf numFmtId="0" fontId="23" fillId="41" borderId="0" applyNumberFormat="0" applyBorder="0" applyAlignment="0" applyProtection="0"/>
    <xf numFmtId="0" fontId="23" fillId="41"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66" borderId="0" applyNumberFormat="0" applyBorder="0" applyAlignment="0" applyProtection="0"/>
    <xf numFmtId="0" fontId="23" fillId="44" borderId="0" applyNumberFormat="0" applyBorder="0" applyAlignment="0" applyProtection="0"/>
    <xf numFmtId="0" fontId="23" fillId="44"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40" fillId="45" borderId="0" applyNumberFormat="0" applyBorder="0" applyAlignment="0" applyProtection="0"/>
    <xf numFmtId="0" fontId="40" fillId="67" borderId="0" applyNumberFormat="0" applyBorder="0" applyAlignment="0" applyProtection="0"/>
    <xf numFmtId="0" fontId="40" fillId="67" borderId="0" applyNumberFormat="0" applyBorder="0" applyAlignment="0" applyProtection="0"/>
    <xf numFmtId="0" fontId="40" fillId="45" borderId="0" applyNumberFormat="0" applyBorder="0" applyAlignment="0" applyProtection="0"/>
    <xf numFmtId="0" fontId="40" fillId="64" borderId="0" applyNumberFormat="0" applyBorder="0" applyAlignment="0" applyProtection="0"/>
    <xf numFmtId="0" fontId="40" fillId="64" borderId="0" applyNumberFormat="0" applyBorder="0" applyAlignment="0" applyProtection="0"/>
    <xf numFmtId="0" fontId="40" fillId="64" borderId="0" applyNumberFormat="0" applyBorder="0" applyAlignment="0" applyProtection="0"/>
    <xf numFmtId="0" fontId="40" fillId="42" borderId="0" applyNumberFormat="0" applyBorder="0" applyAlignment="0" applyProtection="0"/>
    <xf numFmtId="0" fontId="40" fillId="64" borderId="0" applyNumberFormat="0" applyBorder="0" applyAlignment="0" applyProtection="0"/>
    <xf numFmtId="0" fontId="40" fillId="64" borderId="0" applyNumberFormat="0" applyBorder="0" applyAlignment="0" applyProtection="0"/>
    <xf numFmtId="0" fontId="40" fillId="42"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40" fillId="43" borderId="0" applyNumberFormat="0" applyBorder="0" applyAlignment="0" applyProtection="0"/>
    <xf numFmtId="0" fontId="40" fillId="65" borderId="0" applyNumberFormat="0" applyBorder="0" applyAlignment="0" applyProtection="0"/>
    <xf numFmtId="0" fontId="40" fillId="65" borderId="0" applyNumberFormat="0" applyBorder="0" applyAlignment="0" applyProtection="0"/>
    <xf numFmtId="0" fontId="40" fillId="43"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70" borderId="0" applyNumberFormat="0" applyBorder="0" applyAlignment="0" applyProtection="0"/>
    <xf numFmtId="0" fontId="40" fillId="70" borderId="0" applyNumberFormat="0" applyBorder="0" applyAlignment="0" applyProtection="0"/>
    <xf numFmtId="0" fontId="40" fillId="70" borderId="0" applyNumberFormat="0" applyBorder="0" applyAlignment="0" applyProtection="0"/>
    <xf numFmtId="0" fontId="40" fillId="48" borderId="0" applyNumberFormat="0" applyBorder="0" applyAlignment="0" applyProtection="0"/>
    <xf numFmtId="0" fontId="40" fillId="70" borderId="0" applyNumberFormat="0" applyBorder="0" applyAlignment="0" applyProtection="0"/>
    <xf numFmtId="0" fontId="40" fillId="70" borderId="0" applyNumberFormat="0" applyBorder="0" applyAlignment="0" applyProtection="0"/>
    <xf numFmtId="0" fontId="40" fillId="48" borderId="0" applyNumberFormat="0" applyBorder="0" applyAlignment="0" applyProtection="0"/>
    <xf numFmtId="0" fontId="40" fillId="71" borderId="0" applyNumberFormat="0" applyBorder="0" applyAlignment="0" applyProtection="0"/>
    <xf numFmtId="0" fontId="40" fillId="71" borderId="0" applyNumberFormat="0" applyBorder="0" applyAlignment="0" applyProtection="0"/>
    <xf numFmtId="0" fontId="40" fillId="71" borderId="0" applyNumberFormat="0" applyBorder="0" applyAlignment="0" applyProtection="0"/>
    <xf numFmtId="0" fontId="40" fillId="49" borderId="0" applyNumberFormat="0" applyBorder="0" applyAlignment="0" applyProtection="0"/>
    <xf numFmtId="0" fontId="40" fillId="71" borderId="0" applyNumberFormat="0" applyBorder="0" applyAlignment="0" applyProtection="0"/>
    <xf numFmtId="0" fontId="40" fillId="71" borderId="0" applyNumberFormat="0" applyBorder="0" applyAlignment="0" applyProtection="0"/>
    <xf numFmtId="0" fontId="40" fillId="49"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0" fillId="50" borderId="0" applyNumberFormat="0" applyBorder="0" applyAlignment="0" applyProtection="0"/>
    <xf numFmtId="0" fontId="40" fillId="72" borderId="0" applyNumberFormat="0" applyBorder="0" applyAlignment="0" applyProtection="0"/>
    <xf numFmtId="0" fontId="40" fillId="72" borderId="0" applyNumberFormat="0" applyBorder="0" applyAlignment="0" applyProtection="0"/>
    <xf numFmtId="0" fontId="40" fillId="50" borderId="0" applyNumberFormat="0" applyBorder="0" applyAlignment="0" applyProtection="0"/>
    <xf numFmtId="0" fontId="40" fillId="73" borderId="0" applyNumberFormat="0" applyBorder="0" applyAlignment="0" applyProtection="0"/>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xf numFmtId="0" fontId="40" fillId="73" borderId="0" applyNumberFormat="0" applyBorder="0" applyAlignment="0" applyProtection="0"/>
    <xf numFmtId="0" fontId="40" fillId="73" borderId="0" applyNumberFormat="0" applyBorder="0" applyAlignment="0" applyProtection="0"/>
    <xf numFmtId="0" fontId="40" fillId="51"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8" borderId="0" applyNumberFormat="0" applyBorder="0" applyAlignment="0" applyProtection="0"/>
    <xf numFmtId="0" fontId="40" fillId="68" borderId="0" applyNumberFormat="0" applyBorder="0" applyAlignment="0" applyProtection="0"/>
    <xf numFmtId="0" fontId="40" fillId="46"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69" borderId="0" applyNumberFormat="0" applyBorder="0" applyAlignment="0" applyProtection="0"/>
    <xf numFmtId="0" fontId="40" fillId="69" borderId="0" applyNumberFormat="0" applyBorder="0" applyAlignment="0" applyProtection="0"/>
    <xf numFmtId="0" fontId="40" fillId="47" borderId="0" applyNumberFormat="0" applyBorder="0" applyAlignment="0" applyProtection="0"/>
    <xf numFmtId="0" fontId="40" fillId="74" borderId="0" applyNumberFormat="0" applyBorder="0" applyAlignment="0" applyProtection="0"/>
    <xf numFmtId="0" fontId="40" fillId="74" borderId="0" applyNumberFormat="0" applyBorder="0" applyAlignment="0" applyProtection="0"/>
    <xf numFmtId="0" fontId="40" fillId="74" borderId="0" applyNumberFormat="0" applyBorder="0" applyAlignment="0" applyProtection="0"/>
    <xf numFmtId="0" fontId="40" fillId="52" borderId="0" applyNumberFormat="0" applyBorder="0" applyAlignment="0" applyProtection="0"/>
    <xf numFmtId="0" fontId="40" fillId="74" borderId="0" applyNumberFormat="0" applyBorder="0" applyAlignment="0" applyProtection="0"/>
    <xf numFmtId="0" fontId="40" fillId="74" borderId="0" applyNumberFormat="0" applyBorder="0" applyAlignment="0" applyProtection="0"/>
    <xf numFmtId="0" fontId="40" fillId="52"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36" borderId="0" applyNumberFormat="0" applyBorder="0" applyAlignment="0" applyProtection="0"/>
    <xf numFmtId="0" fontId="30" fillId="58" borderId="0" applyNumberFormat="0" applyBorder="0" applyAlignment="0" applyProtection="0"/>
    <xf numFmtId="0" fontId="30" fillId="58" borderId="0" applyNumberFormat="0" applyBorder="0" applyAlignment="0" applyProtection="0"/>
    <xf numFmtId="0" fontId="30" fillId="36" borderId="0" applyNumberFormat="0" applyBorder="0" applyAlignment="0" applyProtection="0"/>
    <xf numFmtId="0" fontId="34" fillId="75" borderId="14" applyNumberFormat="0" applyAlignment="0" applyProtection="0"/>
    <xf numFmtId="0" fontId="34" fillId="75" borderId="14" applyNumberFormat="0" applyAlignment="0" applyProtection="0"/>
    <xf numFmtId="0" fontId="34" fillId="75" borderId="14" applyNumberFormat="0" applyAlignment="0" applyProtection="0"/>
    <xf numFmtId="0" fontId="34" fillId="53" borderId="14" applyNumberFormat="0" applyAlignment="0" applyProtection="0"/>
    <xf numFmtId="0" fontId="34" fillId="75" borderId="14" applyNumberFormat="0" applyAlignment="0" applyProtection="0"/>
    <xf numFmtId="0" fontId="34" fillId="75" borderId="14" applyNumberFormat="0" applyAlignment="0" applyProtection="0"/>
    <xf numFmtId="0" fontId="34" fillId="53" borderId="14" applyNumberFormat="0" applyAlignment="0" applyProtection="0"/>
    <xf numFmtId="0" fontId="36" fillId="76" borderId="15" applyNumberFormat="0" applyAlignment="0" applyProtection="0"/>
    <xf numFmtId="0" fontId="36" fillId="76" borderId="15" applyNumberFormat="0" applyAlignment="0" applyProtection="0"/>
    <xf numFmtId="0" fontId="36" fillId="76" borderId="15" applyNumberFormat="0" applyAlignment="0" applyProtection="0"/>
    <xf numFmtId="0" fontId="36" fillId="54" borderId="15" applyNumberFormat="0" applyAlignment="0" applyProtection="0"/>
    <xf numFmtId="0" fontId="36" fillId="76" borderId="15" applyNumberFormat="0" applyAlignment="0" applyProtection="0"/>
    <xf numFmtId="0" fontId="36" fillId="76" borderId="15" applyNumberFormat="0" applyAlignment="0" applyProtection="0"/>
    <xf numFmtId="0" fontId="36" fillId="54" borderId="15" applyNumberFormat="0" applyAlignment="0" applyProtection="0"/>
    <xf numFmtId="43" fontId="7" fillId="0" borderId="0" applyFont="0" applyFill="0" applyBorder="0" applyAlignment="0" applyProtection="0"/>
    <xf numFmtId="43" fontId="2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23" fillId="0" borderId="0" applyFont="0" applyFill="0" applyBorder="0" applyAlignment="0" applyProtection="0"/>
    <xf numFmtId="168" fontId="6" fillId="0" borderId="0" applyFill="0" applyBorder="0" applyAlignment="0" applyProtection="0"/>
    <xf numFmtId="43" fontId="6" fillId="0" borderId="0" applyFont="0" applyFill="0" applyBorder="0" applyAlignment="0" applyProtection="0"/>
    <xf numFmtId="166" fontId="6" fillId="0" borderId="0" applyFont="0" applyFill="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37" borderId="0" applyNumberFormat="0" applyBorder="0" applyAlignment="0" applyProtection="0"/>
    <xf numFmtId="0" fontId="29" fillId="59" borderId="0" applyNumberFormat="0" applyBorder="0" applyAlignment="0" applyProtection="0"/>
    <xf numFmtId="0" fontId="29" fillId="59" borderId="0" applyNumberFormat="0" applyBorder="0" applyAlignment="0" applyProtection="0"/>
    <xf numFmtId="0" fontId="29" fillId="37" borderId="0" applyNumberFormat="0" applyBorder="0" applyAlignment="0" applyProtection="0"/>
    <xf numFmtId="0" fontId="26" fillId="0" borderId="16" applyNumberFormat="0" applyFill="0" applyAlignment="0" applyProtection="0"/>
    <xf numFmtId="0" fontId="26" fillId="0" borderId="16" applyNumberFormat="0" applyFill="0" applyAlignment="0" applyProtection="0"/>
    <xf numFmtId="0" fontId="26" fillId="0" borderId="16"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7" fillId="0" borderId="17"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18" applyNumberFormat="0" applyFill="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7"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32" fillId="62" borderId="14" applyNumberFormat="0" applyAlignment="0" applyProtection="0"/>
    <xf numFmtId="0" fontId="32" fillId="62" borderId="14" applyNumberFormat="0" applyAlignment="0" applyProtection="0"/>
    <xf numFmtId="0" fontId="32" fillId="62" borderId="14" applyNumberFormat="0" applyAlignment="0" applyProtection="0"/>
    <xf numFmtId="0" fontId="32" fillId="40" borderId="14" applyNumberFormat="0" applyAlignment="0" applyProtection="0"/>
    <xf numFmtId="0" fontId="32" fillId="62" borderId="14" applyNumberFormat="0" applyAlignment="0" applyProtection="0"/>
    <xf numFmtId="0" fontId="32" fillId="62" borderId="14" applyNumberFormat="0" applyAlignment="0" applyProtection="0"/>
    <xf numFmtId="0" fontId="32" fillId="40" borderId="14" applyNumberFormat="0" applyAlignment="0" applyProtection="0"/>
    <xf numFmtId="0" fontId="35" fillId="0" borderId="19" applyNumberFormat="0" applyFill="0" applyAlignment="0" applyProtection="0"/>
    <xf numFmtId="0" fontId="35" fillId="0" borderId="19" applyNumberFormat="0" applyFill="0" applyAlignment="0" applyProtection="0"/>
    <xf numFmtId="0" fontId="35" fillId="0" borderId="19" applyNumberFormat="0" applyFill="0" applyAlignment="0" applyProtection="0"/>
    <xf numFmtId="0" fontId="31" fillId="77"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55" borderId="0" applyNumberFormat="0" applyBorder="0" applyAlignment="0" applyProtection="0"/>
    <xf numFmtId="0" fontId="31" fillId="77" borderId="0" applyNumberFormat="0" applyBorder="0" applyAlignment="0" applyProtection="0"/>
    <xf numFmtId="0" fontId="31" fillId="77" borderId="0" applyNumberFormat="0" applyBorder="0" applyAlignment="0" applyProtection="0"/>
    <xf numFmtId="0" fontId="31" fillId="55" borderId="0" applyNumberFormat="0" applyBorder="0" applyAlignment="0" applyProtection="0"/>
    <xf numFmtId="0" fontId="6" fillId="0" borderId="0"/>
    <xf numFmtId="0" fontId="24" fillId="0" borderId="0"/>
    <xf numFmtId="0" fontId="6" fillId="0" borderId="0"/>
    <xf numFmtId="0" fontId="24" fillId="0" borderId="0"/>
    <xf numFmtId="0" fontId="6" fillId="0" borderId="0"/>
    <xf numFmtId="0" fontId="6" fillId="0" borderId="0"/>
    <xf numFmtId="0" fontId="45" fillId="0" borderId="0"/>
    <xf numFmtId="0" fontId="6" fillId="0" borderId="0"/>
    <xf numFmtId="0" fontId="45" fillId="0" borderId="0"/>
    <xf numFmtId="0" fontId="6" fillId="0" borderId="0"/>
    <xf numFmtId="0" fontId="6" fillId="0" borderId="0"/>
    <xf numFmtId="0" fontId="6" fillId="0" borderId="0"/>
    <xf numFmtId="0" fontId="6" fillId="0" borderId="0"/>
    <xf numFmtId="0" fontId="6" fillId="0" borderId="0"/>
    <xf numFmtId="0" fontId="23" fillId="0" borderId="0"/>
    <xf numFmtId="0" fontId="7" fillId="0" borderId="0"/>
    <xf numFmtId="0" fontId="23" fillId="0" borderId="0"/>
    <xf numFmtId="0" fontId="23" fillId="0" borderId="0"/>
    <xf numFmtId="0" fontId="23" fillId="0" borderId="0"/>
    <xf numFmtId="0" fontId="23" fillId="0" borderId="0"/>
    <xf numFmtId="0" fontId="23" fillId="0" borderId="0"/>
    <xf numFmtId="0" fontId="6" fillId="0" borderId="0"/>
    <xf numFmtId="0" fontId="6" fillId="0" borderId="0"/>
    <xf numFmtId="0" fontId="6" fillId="0" borderId="0"/>
    <xf numFmtId="0" fontId="6" fillId="0" borderId="0"/>
    <xf numFmtId="0" fontId="6" fillId="0" borderId="0"/>
    <xf numFmtId="0" fontId="2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23" fillId="0" borderId="0"/>
    <xf numFmtId="0" fontId="23" fillId="0" borderId="0"/>
    <xf numFmtId="0" fontId="23" fillId="0" borderId="0"/>
    <xf numFmtId="0" fontId="2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7"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49" fillId="0" borderId="0"/>
    <xf numFmtId="0" fontId="6" fillId="0" borderId="0"/>
    <xf numFmtId="0" fontId="6" fillId="0" borderId="0"/>
    <xf numFmtId="0" fontId="6" fillId="0" borderId="0"/>
    <xf numFmtId="0" fontId="6" fillId="0" borderId="0"/>
    <xf numFmtId="0" fontId="24" fillId="0" borderId="0"/>
    <xf numFmtId="0" fontId="6" fillId="0" borderId="0"/>
    <xf numFmtId="0" fontId="24" fillId="0" borderId="0"/>
    <xf numFmtId="0" fontId="6" fillId="0" borderId="0"/>
    <xf numFmtId="0" fontId="24" fillId="0" borderId="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10" borderId="12"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78" borderId="20"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56" borderId="20" applyNumberFormat="0" applyFont="0" applyAlignment="0" applyProtection="0"/>
    <xf numFmtId="0" fontId="23" fillId="56" borderId="20"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23" fillId="10" borderId="12" applyNumberFormat="0" applyFont="0" applyAlignment="0" applyProtection="0"/>
    <xf numFmtId="0" fontId="33" fillId="75" borderId="21" applyNumberFormat="0" applyAlignment="0" applyProtection="0"/>
    <xf numFmtId="0" fontId="33" fillId="75" borderId="21" applyNumberFormat="0" applyAlignment="0" applyProtection="0"/>
    <xf numFmtId="0" fontId="33" fillId="75" borderId="21" applyNumberFormat="0" applyAlignment="0" applyProtection="0"/>
    <xf numFmtId="0" fontId="33" fillId="53" borderId="21" applyNumberFormat="0" applyAlignment="0" applyProtection="0"/>
    <xf numFmtId="0" fontId="33" fillId="75" borderId="21" applyNumberFormat="0" applyAlignment="0" applyProtection="0"/>
    <xf numFmtId="0" fontId="33" fillId="75" borderId="21" applyNumberFormat="0" applyAlignment="0" applyProtection="0"/>
    <xf numFmtId="0" fontId="33" fillId="53" borderId="21" applyNumberFormat="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5" fillId="0" borderId="0" applyNumberFormat="0" applyFill="0" applyBorder="0" applyAlignment="0" applyProtection="0"/>
    <xf numFmtId="0" fontId="46" fillId="0" borderId="0" applyNumberFormat="0" applyFill="0" applyBorder="0" applyAlignment="0" applyProtection="0"/>
    <xf numFmtId="0" fontId="46" fillId="0" borderId="0" applyNumberFormat="0" applyFill="0" applyBorder="0" applyAlignment="0" applyProtection="0"/>
    <xf numFmtId="0" fontId="25" fillId="0" borderId="0" applyNumberFormat="0" applyFill="0" applyBorder="0" applyAlignment="0" applyProtection="0"/>
    <xf numFmtId="0" fontId="39" fillId="0" borderId="22" applyNumberFormat="0" applyFill="0" applyAlignment="0" applyProtection="0"/>
    <xf numFmtId="0" fontId="39" fillId="0" borderId="22" applyNumberFormat="0" applyFill="0" applyAlignment="0" applyProtection="0"/>
    <xf numFmtId="0" fontId="39" fillId="0" borderId="22" applyNumberFormat="0" applyFill="0" applyAlignment="0" applyProtection="0"/>
    <xf numFmtId="0" fontId="37" fillId="0" borderId="0" applyNumberFormat="0" applyFill="0" applyBorder="0" applyAlignment="0" applyProtection="0"/>
    <xf numFmtId="0" fontId="37" fillId="0" borderId="0" applyNumberFormat="0" applyFill="0" applyBorder="0" applyAlignment="0" applyProtection="0"/>
    <xf numFmtId="0" fontId="37" fillId="0" borderId="0" applyNumberFormat="0" applyFill="0" applyBorder="0" applyAlignment="0" applyProtection="0"/>
    <xf numFmtId="43" fontId="7" fillId="0" borderId="0" applyFont="0" applyFill="0" applyBorder="0" applyAlignment="0" applyProtection="0"/>
  </cellStyleXfs>
  <cellXfs count="257">
    <xf numFmtId="0" fontId="0" fillId="0" borderId="0" xfId="0"/>
    <xf numFmtId="0" fontId="4" fillId="0" borderId="0" xfId="0" applyFont="1"/>
    <xf numFmtId="0" fontId="0" fillId="3" borderId="0" xfId="0" applyFill="1"/>
    <xf numFmtId="0" fontId="0" fillId="0" borderId="4" xfId="0" applyBorder="1"/>
    <xf numFmtId="0" fontId="0" fillId="0" borderId="0" xfId="0" applyAlignment="1">
      <alignment horizontal="center"/>
    </xf>
    <xf numFmtId="0" fontId="4" fillId="0" borderId="0" xfId="0" applyFont="1" applyAlignment="1">
      <alignment horizontal="center"/>
    </xf>
    <xf numFmtId="0" fontId="0" fillId="0" borderId="24" xfId="0" applyBorder="1"/>
    <xf numFmtId="0" fontId="0" fillId="0" borderId="23" xfId="0" applyBorder="1"/>
    <xf numFmtId="0" fontId="1" fillId="79" borderId="1" xfId="0" applyFont="1" applyFill="1" applyBorder="1" applyAlignment="1">
      <alignment wrapText="1"/>
    </xf>
    <xf numFmtId="0" fontId="51" fillId="79" borderId="2" xfId="0" applyFont="1" applyFill="1" applyBorder="1" applyAlignment="1">
      <alignment horizontal="center" textRotation="90" wrapText="1"/>
    </xf>
    <xf numFmtId="0" fontId="0" fillId="0" borderId="23" xfId="0" applyBorder="1" applyAlignment="1">
      <alignment horizontal="center"/>
    </xf>
    <xf numFmtId="0" fontId="19" fillId="79" borderId="31" xfId="0" applyFont="1" applyFill="1" applyBorder="1" applyAlignment="1">
      <alignment horizontal="center" wrapText="1"/>
    </xf>
    <xf numFmtId="0" fontId="0" fillId="0" borderId="35" xfId="0" applyBorder="1" applyAlignment="1">
      <alignment vertical="center"/>
    </xf>
    <xf numFmtId="0" fontId="0" fillId="0" borderId="37" xfId="0" applyBorder="1" applyAlignment="1">
      <alignment vertical="center"/>
    </xf>
    <xf numFmtId="0" fontId="50" fillId="3" borderId="33" xfId="0" applyFont="1" applyFill="1" applyBorder="1" applyAlignment="1">
      <alignment vertical="center"/>
    </xf>
    <xf numFmtId="0" fontId="0" fillId="3" borderId="38" xfId="0" applyFill="1" applyBorder="1"/>
    <xf numFmtId="0" fontId="0" fillId="2" borderId="39" xfId="0" applyFill="1" applyBorder="1" applyProtection="1">
      <protection locked="0"/>
    </xf>
    <xf numFmtId="0" fontId="0" fillId="2" borderId="40" xfId="0" applyFill="1" applyBorder="1" applyProtection="1">
      <protection locked="0"/>
    </xf>
    <xf numFmtId="0" fontId="0" fillId="2" borderId="38" xfId="0" applyFill="1" applyBorder="1" applyProtection="1">
      <protection locked="0"/>
    </xf>
    <xf numFmtId="0" fontId="0" fillId="0" borderId="35" xfId="0" applyBorder="1" applyAlignment="1">
      <alignment horizontal="center"/>
    </xf>
    <xf numFmtId="0" fontId="0" fillId="0" borderId="37" xfId="0" applyBorder="1" applyAlignment="1">
      <alignment horizontal="center"/>
    </xf>
    <xf numFmtId="0" fontId="5" fillId="3" borderId="0" xfId="0" applyFont="1" applyFill="1"/>
    <xf numFmtId="0" fontId="0" fillId="3" borderId="23" xfId="0" applyFill="1" applyBorder="1"/>
    <xf numFmtId="0" fontId="0" fillId="3" borderId="4" xfId="0" applyFill="1" applyBorder="1"/>
    <xf numFmtId="0" fontId="3" fillId="2" borderId="24" xfId="0" applyFont="1" applyFill="1" applyBorder="1" applyProtection="1">
      <protection locked="0"/>
    </xf>
    <xf numFmtId="0" fontId="3" fillId="2" borderId="36" xfId="0" applyFont="1" applyFill="1" applyBorder="1" applyProtection="1">
      <protection locked="0"/>
    </xf>
    <xf numFmtId="0" fontId="3" fillId="2" borderId="31" xfId="0" applyFont="1" applyFill="1" applyBorder="1" applyProtection="1">
      <protection locked="0"/>
    </xf>
    <xf numFmtId="0" fontId="3" fillId="2" borderId="32" xfId="0" applyFont="1" applyFill="1" applyBorder="1" applyProtection="1">
      <protection locked="0"/>
    </xf>
    <xf numFmtId="0" fontId="0" fillId="0" borderId="31" xfId="0" applyBorder="1"/>
    <xf numFmtId="0" fontId="0" fillId="3" borderId="0" xfId="0" applyFill="1" applyAlignment="1">
      <alignment horizontal="left"/>
    </xf>
    <xf numFmtId="0" fontId="0" fillId="0" borderId="0" xfId="0" applyAlignment="1">
      <alignment horizontal="left"/>
    </xf>
    <xf numFmtId="0" fontId="4" fillId="0" borderId="33" xfId="0" applyFont="1" applyBorder="1" applyAlignment="1">
      <alignment horizontal="center"/>
    </xf>
    <xf numFmtId="0" fontId="1" fillId="0" borderId="0" xfId="0" applyFont="1" applyAlignment="1">
      <alignment horizontal="center" wrapText="1"/>
    </xf>
    <xf numFmtId="0" fontId="2" fillId="0" borderId="28" xfId="0" applyFont="1" applyBorder="1" applyAlignment="1">
      <alignment vertical="center" wrapText="1"/>
    </xf>
    <xf numFmtId="0" fontId="3" fillId="0" borderId="28" xfId="0" applyFont="1" applyBorder="1" applyAlignment="1">
      <alignment horizontal="center" vertical="center" wrapText="1"/>
    </xf>
    <xf numFmtId="0" fontId="3" fillId="0" borderId="28" xfId="0" applyFont="1" applyBorder="1" applyAlignment="1">
      <alignment horizontal="left" vertical="center" wrapText="1"/>
    </xf>
    <xf numFmtId="0" fontId="3" fillId="0" borderId="34" xfId="0" applyFont="1" applyBorder="1" applyAlignment="1">
      <alignment horizontal="left" vertical="center" wrapText="1"/>
    </xf>
    <xf numFmtId="0" fontId="3" fillId="0" borderId="28" xfId="0" applyFont="1" applyBorder="1"/>
    <xf numFmtId="0" fontId="3" fillId="0" borderId="34" xfId="0" applyFont="1" applyBorder="1"/>
    <xf numFmtId="0" fontId="50" fillId="3" borderId="35" xfId="0" applyFont="1" applyFill="1" applyBorder="1" applyAlignment="1">
      <alignment vertical="center"/>
    </xf>
    <xf numFmtId="0" fontId="0" fillId="3" borderId="39" xfId="0" applyFill="1" applyBorder="1"/>
    <xf numFmtId="0" fontId="50" fillId="3" borderId="34" xfId="0" applyFont="1" applyFill="1" applyBorder="1" applyAlignment="1">
      <alignment vertical="center"/>
    </xf>
    <xf numFmtId="0" fontId="0" fillId="0" borderId="36" xfId="0" applyBorder="1" applyAlignment="1">
      <alignment vertical="center"/>
    </xf>
    <xf numFmtId="0" fontId="50" fillId="3" borderId="36" xfId="0" applyFont="1" applyFill="1" applyBorder="1" applyAlignment="1">
      <alignment vertical="center"/>
    </xf>
    <xf numFmtId="0" fontId="0" fillId="0" borderId="32" xfId="0" applyBorder="1" applyAlignment="1">
      <alignment vertical="center"/>
    </xf>
    <xf numFmtId="0" fontId="4" fillId="0" borderId="28" xfId="0" applyFont="1" applyBorder="1" applyAlignment="1">
      <alignment vertical="center" wrapText="1"/>
    </xf>
    <xf numFmtId="0" fontId="0" fillId="0" borderId="24" xfId="0" applyBorder="1" applyAlignment="1">
      <alignment vertical="center" wrapText="1"/>
    </xf>
    <xf numFmtId="0" fontId="0" fillId="0" borderId="31" xfId="0" applyBorder="1" applyAlignment="1">
      <alignment vertical="center" wrapText="1"/>
    </xf>
    <xf numFmtId="0" fontId="2" fillId="0" borderId="34" xfId="0" applyFont="1" applyBorder="1" applyAlignment="1">
      <alignment vertical="center" wrapText="1"/>
    </xf>
    <xf numFmtId="0" fontId="0" fillId="0" borderId="0" xfId="0" applyAlignment="1">
      <alignment vertical="center" wrapText="1"/>
    </xf>
    <xf numFmtId="0" fontId="0" fillId="0" borderId="0" xfId="0" applyProtection="1">
      <protection locked="0"/>
    </xf>
    <xf numFmtId="0" fontId="0" fillId="0" borderId="24" xfId="0" applyBorder="1" applyAlignment="1">
      <alignment vertical="center"/>
    </xf>
    <xf numFmtId="0" fontId="0" fillId="0" borderId="31" xfId="0" applyBorder="1" applyAlignment="1">
      <alignment vertical="center"/>
    </xf>
    <xf numFmtId="0" fontId="0" fillId="2" borderId="44" xfId="0" applyFill="1" applyBorder="1" applyProtection="1">
      <protection locked="0"/>
    </xf>
    <xf numFmtId="0" fontId="0" fillId="0" borderId="0" xfId="0" applyAlignment="1">
      <alignment horizontal="left" wrapText="1"/>
    </xf>
    <xf numFmtId="0" fontId="0" fillId="0" borderId="35" xfId="0" applyBorder="1" applyAlignment="1">
      <alignment horizontal="center" vertical="center"/>
    </xf>
    <xf numFmtId="0" fontId="0" fillId="0" borderId="37" xfId="0" applyBorder="1" applyAlignment="1">
      <alignment horizontal="center" vertical="center"/>
    </xf>
    <xf numFmtId="0" fontId="53" fillId="0" borderId="0" xfId="0" applyFont="1"/>
    <xf numFmtId="0" fontId="54" fillId="0" borderId="0" xfId="0" applyFont="1"/>
    <xf numFmtId="0" fontId="53" fillId="0" borderId="4" xfId="0" applyFont="1" applyBorder="1"/>
    <xf numFmtId="0" fontId="55" fillId="0" borderId="0" xfId="0" applyFont="1"/>
    <xf numFmtId="0" fontId="55" fillId="0" borderId="4" xfId="0" applyFont="1" applyBorder="1"/>
    <xf numFmtId="0" fontId="56" fillId="0" borderId="0" xfId="0" applyFont="1"/>
    <xf numFmtId="0" fontId="54" fillId="0" borderId="4" xfId="0" applyFont="1" applyBorder="1"/>
    <xf numFmtId="0" fontId="53" fillId="0" borderId="0" xfId="0" applyFont="1" applyAlignment="1">
      <alignment horizontal="left"/>
    </xf>
    <xf numFmtId="0" fontId="53" fillId="0" borderId="4" xfId="0" applyFont="1" applyBorder="1" applyAlignment="1">
      <alignment horizontal="left"/>
    </xf>
    <xf numFmtId="0" fontId="55" fillId="0" borderId="4" xfId="0" applyFont="1" applyBorder="1" applyAlignment="1">
      <alignment horizontal="left"/>
    </xf>
    <xf numFmtId="0" fontId="54" fillId="0" borderId="0" xfId="0" applyFont="1" applyAlignment="1">
      <alignment horizontal="left"/>
    </xf>
    <xf numFmtId="0" fontId="54" fillId="0" borderId="4" xfId="0" applyFont="1" applyBorder="1" applyAlignment="1">
      <alignment horizontal="left"/>
    </xf>
    <xf numFmtId="0" fontId="55" fillId="0" borderId="4" xfId="0" applyFont="1" applyBorder="1" applyAlignment="1">
      <alignment horizontal="center"/>
    </xf>
    <xf numFmtId="0" fontId="53" fillId="0" borderId="0" xfId="0" applyFont="1" applyAlignment="1">
      <alignment horizontal="center"/>
    </xf>
    <xf numFmtId="0" fontId="53" fillId="0" borderId="4" xfId="0" applyFont="1" applyBorder="1" applyAlignment="1">
      <alignment horizontal="center"/>
    </xf>
    <xf numFmtId="0" fontId="54" fillId="0" borderId="0" xfId="0" applyFont="1" applyAlignment="1">
      <alignment horizontal="center"/>
    </xf>
    <xf numFmtId="0" fontId="54" fillId="0" borderId="4" xfId="0" applyFont="1" applyBorder="1" applyAlignment="1">
      <alignment horizontal="center"/>
    </xf>
    <xf numFmtId="3" fontId="54" fillId="0" borderId="0" xfId="0" applyNumberFormat="1" applyFont="1"/>
    <xf numFmtId="3" fontId="53" fillId="0" borderId="0" xfId="0" applyNumberFormat="1" applyFont="1" applyAlignment="1">
      <alignment horizontal="left"/>
    </xf>
    <xf numFmtId="3" fontId="53" fillId="0" borderId="0" xfId="0" applyNumberFormat="1" applyFont="1"/>
    <xf numFmtId="3" fontId="53" fillId="0" borderId="4" xfId="0" applyNumberFormat="1" applyFont="1" applyBorder="1" applyAlignment="1">
      <alignment horizontal="left"/>
    </xf>
    <xf numFmtId="3" fontId="53" fillId="0" borderId="4" xfId="0" applyNumberFormat="1" applyFont="1" applyBorder="1"/>
    <xf numFmtId="3" fontId="55" fillId="0" borderId="4" xfId="0" applyNumberFormat="1" applyFont="1" applyBorder="1" applyAlignment="1">
      <alignment horizontal="center"/>
    </xf>
    <xf numFmtId="3" fontId="54" fillId="0" borderId="4" xfId="0" applyNumberFormat="1" applyFont="1" applyBorder="1"/>
    <xf numFmtId="3" fontId="54" fillId="0" borderId="0" xfId="0" applyNumberFormat="1" applyFont="1" applyAlignment="1">
      <alignment horizontal="left"/>
    </xf>
    <xf numFmtId="0" fontId="4" fillId="0" borderId="23" xfId="0" applyFont="1" applyBorder="1" applyAlignment="1">
      <alignment horizontal="center"/>
    </xf>
    <xf numFmtId="0" fontId="4" fillId="0" borderId="23" xfId="0" applyFont="1" applyBorder="1"/>
    <xf numFmtId="0" fontId="0" fillId="0" borderId="33" xfId="0" applyBorder="1" applyAlignment="1">
      <alignment horizontal="center" vertical="center" wrapText="1"/>
    </xf>
    <xf numFmtId="0" fontId="0" fillId="0" borderId="28" xfId="0" applyBorder="1" applyAlignment="1">
      <alignment horizontal="left" vertical="center" wrapText="1"/>
    </xf>
    <xf numFmtId="0" fontId="0" fillId="0" borderId="28" xfId="0" applyBorder="1" applyAlignment="1">
      <alignment horizontal="center" vertical="center" wrapText="1"/>
    </xf>
    <xf numFmtId="0" fontId="1" fillId="79" borderId="42" xfId="0" applyFont="1" applyFill="1" applyBorder="1" applyAlignment="1">
      <alignment horizontal="center" wrapText="1"/>
    </xf>
    <xf numFmtId="0" fontId="0" fillId="82" borderId="28" xfId="0" applyFill="1" applyBorder="1" applyAlignment="1" applyProtection="1">
      <alignment vertical="center" wrapText="1"/>
      <protection locked="0"/>
    </xf>
    <xf numFmtId="0" fontId="0" fillId="82" borderId="24" xfId="0" applyFill="1" applyBorder="1" applyAlignment="1" applyProtection="1">
      <alignment vertical="center" wrapText="1"/>
      <protection locked="0"/>
    </xf>
    <xf numFmtId="0" fontId="0" fillId="82" borderId="31" xfId="0" applyFill="1" applyBorder="1" applyAlignment="1" applyProtection="1">
      <alignment vertical="center" wrapText="1"/>
      <protection locked="0"/>
    </xf>
    <xf numFmtId="0" fontId="0" fillId="82" borderId="24" xfId="0" applyFill="1" applyBorder="1" applyAlignment="1" applyProtection="1">
      <alignment horizontal="center" vertical="center" wrapText="1"/>
      <protection locked="0"/>
    </xf>
    <xf numFmtId="0" fontId="0" fillId="82" borderId="24" xfId="0" applyFill="1" applyBorder="1" applyAlignment="1" applyProtection="1">
      <alignment horizontal="center"/>
      <protection locked="0"/>
    </xf>
    <xf numFmtId="0" fontId="0" fillId="82" borderId="31" xfId="0" applyFill="1" applyBorder="1" applyAlignment="1" applyProtection="1">
      <alignment horizontal="center" vertical="center" wrapText="1"/>
      <protection locked="0"/>
    </xf>
    <xf numFmtId="0" fontId="0" fillId="82" borderId="31" xfId="0" applyFill="1" applyBorder="1" applyAlignment="1" applyProtection="1">
      <alignment horizontal="center"/>
      <protection locked="0"/>
    </xf>
    <xf numFmtId="0" fontId="0" fillId="82" borderId="38" xfId="0" applyFill="1" applyBorder="1" applyProtection="1">
      <protection locked="0"/>
    </xf>
    <xf numFmtId="0" fontId="0" fillId="82" borderId="39" xfId="0" applyFill="1" applyBorder="1" applyProtection="1">
      <protection locked="0"/>
    </xf>
    <xf numFmtId="0" fontId="0" fillId="82" borderId="40" xfId="0" applyFill="1" applyBorder="1" applyProtection="1">
      <protection locked="0"/>
    </xf>
    <xf numFmtId="0" fontId="0" fillId="0" borderId="0" xfId="0" applyAlignment="1">
      <alignment horizontal="right"/>
    </xf>
    <xf numFmtId="164" fontId="0" fillId="82" borderId="36" xfId="1412" applyNumberFormat="1" applyFont="1" applyFill="1" applyBorder="1" applyAlignment="1" applyProtection="1">
      <alignment horizontal="center" vertical="center" wrapText="1"/>
      <protection locked="0"/>
    </xf>
    <xf numFmtId="164" fontId="0" fillId="82" borderId="32" xfId="1412" applyNumberFormat="1" applyFont="1" applyFill="1" applyBorder="1" applyAlignment="1" applyProtection="1">
      <alignment horizontal="center" vertical="center" wrapText="1"/>
      <protection locked="0"/>
    </xf>
    <xf numFmtId="164" fontId="0" fillId="0" borderId="28" xfId="1412" applyNumberFormat="1" applyFont="1" applyFill="1" applyBorder="1" applyAlignment="1">
      <alignment horizontal="right" vertical="center" wrapText="1"/>
    </xf>
    <xf numFmtId="164" fontId="0" fillId="0" borderId="34" xfId="1412" applyNumberFormat="1" applyFont="1" applyBorder="1" applyAlignment="1">
      <alignment vertical="center" wrapText="1"/>
    </xf>
    <xf numFmtId="164" fontId="0" fillId="82" borderId="24" xfId="1412" applyNumberFormat="1" applyFont="1" applyFill="1" applyBorder="1" applyAlignment="1" applyProtection="1">
      <alignment horizontal="right" vertical="center" wrapText="1"/>
      <protection locked="0"/>
    </xf>
    <xf numFmtId="164" fontId="0" fillId="82" borderId="31" xfId="1412" applyNumberFormat="1" applyFont="1" applyFill="1" applyBorder="1" applyAlignment="1" applyProtection="1">
      <alignment horizontal="right" vertical="center" wrapText="1"/>
      <protection locked="0"/>
    </xf>
    <xf numFmtId="0" fontId="3" fillId="82" borderId="24" xfId="0" applyFont="1" applyFill="1" applyBorder="1" applyProtection="1">
      <protection locked="0"/>
    </xf>
    <xf numFmtId="0" fontId="3" fillId="82" borderId="36" xfId="0" applyFont="1" applyFill="1" applyBorder="1" applyProtection="1">
      <protection locked="0"/>
    </xf>
    <xf numFmtId="0" fontId="3" fillId="82" borderId="31" xfId="0" applyFont="1" applyFill="1" applyBorder="1" applyProtection="1">
      <protection locked="0"/>
    </xf>
    <xf numFmtId="0" fontId="3" fillId="82" borderId="32" xfId="0" applyFont="1" applyFill="1" applyBorder="1" applyProtection="1">
      <protection locked="0"/>
    </xf>
    <xf numFmtId="0" fontId="0" fillId="0" borderId="45" xfId="0" applyBorder="1" applyAlignment="1">
      <alignment horizontal="center"/>
    </xf>
    <xf numFmtId="0" fontId="0" fillId="0" borderId="46" xfId="0" applyBorder="1" applyAlignment="1">
      <alignment horizontal="center"/>
    </xf>
    <xf numFmtId="0" fontId="0" fillId="0" borderId="47" xfId="0" applyBorder="1" applyAlignment="1">
      <alignment horizontal="center"/>
    </xf>
    <xf numFmtId="0" fontId="0" fillId="0" borderId="48" xfId="0" applyBorder="1"/>
    <xf numFmtId="0" fontId="0" fillId="0" borderId="49" xfId="0" applyBorder="1"/>
    <xf numFmtId="0" fontId="4" fillId="3" borderId="48" xfId="0" applyFont="1" applyFill="1" applyBorder="1"/>
    <xf numFmtId="0" fontId="4" fillId="3" borderId="0" xfId="0" applyFont="1" applyFill="1"/>
    <xf numFmtId="0" fontId="4" fillId="3" borderId="49" xfId="0" applyFont="1" applyFill="1" applyBorder="1"/>
    <xf numFmtId="0" fontId="0" fillId="3" borderId="48" xfId="0" applyFill="1" applyBorder="1"/>
    <xf numFmtId="0" fontId="0" fillId="3" borderId="49" xfId="0" applyFill="1" applyBorder="1"/>
    <xf numFmtId="0" fontId="0" fillId="3" borderId="50" xfId="0" applyFill="1" applyBorder="1"/>
    <xf numFmtId="0" fontId="0" fillId="3" borderId="51" xfId="0" applyFill="1" applyBorder="1"/>
    <xf numFmtId="0" fontId="0" fillId="81" borderId="48" xfId="0" applyFill="1" applyBorder="1"/>
    <xf numFmtId="0" fontId="0" fillId="81" borderId="0" xfId="0" applyFill="1"/>
    <xf numFmtId="0" fontId="0" fillId="81" borderId="49" xfId="0" applyFill="1" applyBorder="1"/>
    <xf numFmtId="0" fontId="0" fillId="81" borderId="50" xfId="0" applyFill="1" applyBorder="1"/>
    <xf numFmtId="0" fontId="4" fillId="81" borderId="4" xfId="0" applyFont="1" applyFill="1" applyBorder="1" applyAlignment="1">
      <alignment horizontal="right"/>
    </xf>
    <xf numFmtId="0" fontId="4" fillId="81" borderId="51" xfId="0" applyFont="1" applyFill="1" applyBorder="1" applyAlignment="1">
      <alignment horizontal="right"/>
    </xf>
    <xf numFmtId="3" fontId="53" fillId="0" borderId="0" xfId="0" applyNumberFormat="1" applyFont="1" applyAlignment="1">
      <alignment horizontal="right"/>
    </xf>
    <xf numFmtId="3" fontId="54" fillId="0" borderId="0" xfId="0" applyNumberFormat="1" applyFont="1" applyAlignment="1">
      <alignment horizontal="right"/>
    </xf>
    <xf numFmtId="0" fontId="54" fillId="3" borderId="25" xfId="0" applyFont="1" applyFill="1" applyBorder="1"/>
    <xf numFmtId="0" fontId="54" fillId="3" borderId="52" xfId="0" applyFont="1" applyFill="1" applyBorder="1"/>
    <xf numFmtId="0" fontId="54" fillId="3" borderId="52" xfId="0" quotePrefix="1" applyFont="1" applyFill="1" applyBorder="1" applyAlignment="1">
      <alignment horizontal="center"/>
    </xf>
    <xf numFmtId="0" fontId="54" fillId="3" borderId="52" xfId="0" applyFont="1" applyFill="1" applyBorder="1" applyAlignment="1">
      <alignment horizontal="center"/>
    </xf>
    <xf numFmtId="0" fontId="54" fillId="3" borderId="53" xfId="0" applyFont="1" applyFill="1" applyBorder="1" applyAlignment="1">
      <alignment horizontal="center"/>
    </xf>
    <xf numFmtId="0" fontId="0" fillId="3" borderId="54" xfId="0" applyFill="1" applyBorder="1" applyAlignment="1">
      <alignment horizontal="center"/>
    </xf>
    <xf numFmtId="0" fontId="0" fillId="3" borderId="43" xfId="0" applyFill="1" applyBorder="1" applyAlignment="1">
      <alignment horizontal="center"/>
    </xf>
    <xf numFmtId="0" fontId="0" fillId="3" borderId="55" xfId="0" applyFill="1" applyBorder="1" applyAlignment="1">
      <alignment horizontal="center"/>
    </xf>
    <xf numFmtId="0" fontId="0" fillId="81" borderId="45" xfId="0" applyFill="1" applyBorder="1"/>
    <xf numFmtId="0" fontId="0" fillId="81" borderId="46" xfId="0" applyFill="1" applyBorder="1" applyAlignment="1">
      <alignment horizontal="center"/>
    </xf>
    <xf numFmtId="0" fontId="0" fillId="81" borderId="47" xfId="0" applyFill="1" applyBorder="1" applyAlignment="1">
      <alignment horizontal="center"/>
    </xf>
    <xf numFmtId="0" fontId="4" fillId="0" borderId="56" xfId="0" applyFont="1" applyBorder="1" applyAlignment="1">
      <alignment horizontal="center"/>
    </xf>
    <xf numFmtId="0" fontId="4" fillId="0" borderId="53" xfId="0" applyFont="1" applyBorder="1"/>
    <xf numFmtId="0" fontId="5" fillId="79" borderId="42" xfId="0" applyFont="1" applyFill="1" applyBorder="1" applyAlignment="1">
      <alignment horizontal="center"/>
    </xf>
    <xf numFmtId="0" fontId="19" fillId="79" borderId="58" xfId="0" applyFont="1" applyFill="1" applyBorder="1"/>
    <xf numFmtId="0" fontId="0" fillId="82" borderId="36" xfId="0" applyFill="1" applyBorder="1" applyAlignment="1" applyProtection="1">
      <alignment horizontal="center"/>
      <protection locked="0"/>
    </xf>
    <xf numFmtId="0" fontId="0" fillId="0" borderId="36" xfId="0" applyBorder="1" applyAlignment="1">
      <alignment horizontal="center"/>
    </xf>
    <xf numFmtId="0" fontId="0" fillId="0" borderId="56" xfId="0" applyBorder="1" applyAlignment="1">
      <alignment horizontal="center"/>
    </xf>
    <xf numFmtId="0" fontId="4" fillId="0" borderId="42" xfId="0" applyFont="1" applyBorder="1" applyAlignment="1">
      <alignment horizontal="center"/>
    </xf>
    <xf numFmtId="0" fontId="4" fillId="0" borderId="59" xfId="0" applyFont="1" applyBorder="1" applyAlignment="1">
      <alignment horizontal="center"/>
    </xf>
    <xf numFmtId="0" fontId="0" fillId="3" borderId="38" xfId="0" applyFill="1" applyBorder="1" applyAlignment="1">
      <alignment horizontal="center"/>
    </xf>
    <xf numFmtId="0" fontId="0" fillId="3" borderId="39" xfId="0" applyFill="1" applyBorder="1" applyAlignment="1">
      <alignment horizontal="center"/>
    </xf>
    <xf numFmtId="0" fontId="0" fillId="82" borderId="39" xfId="0" applyFill="1" applyBorder="1" applyAlignment="1" applyProtection="1">
      <alignment horizontal="center"/>
      <protection locked="0"/>
    </xf>
    <xf numFmtId="0" fontId="0" fillId="3" borderId="33" xfId="0" applyFill="1" applyBorder="1" applyAlignment="1">
      <alignment horizontal="center"/>
    </xf>
    <xf numFmtId="0" fontId="0" fillId="3" borderId="34" xfId="0" applyFill="1" applyBorder="1" applyAlignment="1">
      <alignment horizontal="center"/>
    </xf>
    <xf numFmtId="0" fontId="0" fillId="82" borderId="35" xfId="0" applyFill="1" applyBorder="1" applyAlignment="1" applyProtection="1">
      <alignment horizontal="center"/>
      <protection locked="0"/>
    </xf>
    <xf numFmtId="0" fontId="0" fillId="3" borderId="35" xfId="0" applyFill="1" applyBorder="1" applyAlignment="1">
      <alignment horizontal="center"/>
    </xf>
    <xf numFmtId="0" fontId="0" fillId="3" borderId="36" xfId="0" applyFill="1" applyBorder="1" applyAlignment="1">
      <alignment horizontal="center"/>
    </xf>
    <xf numFmtId="0" fontId="0" fillId="82" borderId="37" xfId="0" applyFill="1" applyBorder="1" applyAlignment="1" applyProtection="1">
      <alignment horizontal="center"/>
      <protection locked="0"/>
    </xf>
    <xf numFmtId="0" fontId="0" fillId="82" borderId="32" xfId="0" applyFill="1" applyBorder="1" applyAlignment="1" applyProtection="1">
      <alignment horizontal="center"/>
      <protection locked="0"/>
    </xf>
    <xf numFmtId="0" fontId="0" fillId="82" borderId="40" xfId="0" applyFill="1" applyBorder="1" applyAlignment="1" applyProtection="1">
      <alignment horizontal="center"/>
      <protection locked="0"/>
    </xf>
    <xf numFmtId="0" fontId="0" fillId="82" borderId="0" xfId="0" applyFill="1" applyProtection="1">
      <protection locked="0"/>
    </xf>
    <xf numFmtId="3" fontId="54" fillId="0" borderId="4" xfId="0" applyNumberFormat="1" applyFont="1" applyBorder="1" applyAlignment="1">
      <alignment horizontal="left"/>
    </xf>
    <xf numFmtId="0" fontId="56" fillId="0" borderId="4" xfId="0" applyFont="1" applyBorder="1" applyAlignment="1">
      <alignment horizontal="center" textRotation="90"/>
    </xf>
    <xf numFmtId="3" fontId="54" fillId="0" borderId="0" xfId="0" applyNumberFormat="1" applyFont="1" applyAlignment="1">
      <alignment horizontal="center"/>
    </xf>
    <xf numFmtId="3" fontId="54" fillId="0" borderId="4" xfId="0" applyNumberFormat="1" applyFont="1" applyBorder="1" applyAlignment="1">
      <alignment horizontal="center"/>
    </xf>
    <xf numFmtId="0" fontId="54" fillId="3" borderId="25" xfId="0" applyFont="1" applyFill="1" applyBorder="1" applyAlignment="1">
      <alignment horizontal="center"/>
    </xf>
    <xf numFmtId="0" fontId="56" fillId="0" borderId="4" xfId="0" applyFont="1" applyBorder="1" applyAlignment="1">
      <alignment horizontal="left"/>
    </xf>
    <xf numFmtId="3" fontId="56" fillId="0" borderId="4" xfId="0" applyNumberFormat="1" applyFont="1" applyBorder="1" applyAlignment="1">
      <alignment horizontal="center" textRotation="90"/>
    </xf>
    <xf numFmtId="0" fontId="56" fillId="0" borderId="0" xfId="0" applyFont="1" applyAlignment="1">
      <alignment horizontal="left"/>
    </xf>
    <xf numFmtId="0" fontId="56" fillId="0" borderId="43" xfId="0" applyFont="1" applyBorder="1" applyAlignment="1">
      <alignment horizontal="left"/>
    </xf>
    <xf numFmtId="0" fontId="56" fillId="0" borderId="0" xfId="0" applyFont="1" applyAlignment="1">
      <alignment horizontal="center"/>
    </xf>
    <xf numFmtId="3" fontId="56" fillId="0" borderId="43" xfId="0" applyNumberFormat="1" applyFont="1" applyBorder="1" applyAlignment="1">
      <alignment horizontal="center"/>
    </xf>
    <xf numFmtId="0" fontId="56" fillId="0" borderId="43" xfId="0" applyFont="1" applyBorder="1" applyAlignment="1">
      <alignment horizontal="center"/>
    </xf>
    <xf numFmtId="3" fontId="56" fillId="0" borderId="0" xfId="0" applyNumberFormat="1" applyFont="1" applyAlignment="1">
      <alignment horizontal="center"/>
    </xf>
    <xf numFmtId="0" fontId="56" fillId="0" borderId="4" xfId="0" applyFont="1" applyBorder="1" applyAlignment="1">
      <alignment horizontal="center"/>
    </xf>
    <xf numFmtId="0" fontId="0" fillId="3" borderId="46" xfId="0" applyFill="1" applyBorder="1" applyAlignment="1">
      <alignment horizontal="right"/>
    </xf>
    <xf numFmtId="0" fontId="0" fillId="3" borderId="46" xfId="0" applyFill="1" applyBorder="1"/>
    <xf numFmtId="164" fontId="0" fillId="3" borderId="46" xfId="0" applyNumberFormat="1" applyFill="1" applyBorder="1"/>
    <xf numFmtId="3" fontId="0" fillId="3" borderId="47" xfId="0" applyNumberFormat="1" applyFill="1" applyBorder="1"/>
    <xf numFmtId="0" fontId="0" fillId="3" borderId="0" xfId="0" applyFill="1" applyAlignment="1">
      <alignment horizontal="right"/>
    </xf>
    <xf numFmtId="164" fontId="0" fillId="3" borderId="0" xfId="0" applyNumberFormat="1" applyFill="1"/>
    <xf numFmtId="3" fontId="0" fillId="3" borderId="49" xfId="0" applyNumberFormat="1" applyFill="1" applyBorder="1"/>
    <xf numFmtId="0" fontId="0" fillId="3" borderId="4" xfId="0" applyFill="1" applyBorder="1" applyAlignment="1">
      <alignment horizontal="right"/>
    </xf>
    <xf numFmtId="164" fontId="0" fillId="3" borderId="4" xfId="0" applyNumberFormat="1" applyFill="1" applyBorder="1"/>
    <xf numFmtId="3" fontId="0" fillId="3" borderId="51" xfId="0" applyNumberFormat="1" applyFill="1" applyBorder="1"/>
    <xf numFmtId="0" fontId="54" fillId="83" borderId="25" xfId="0" applyFont="1" applyFill="1" applyBorder="1" applyAlignment="1">
      <alignment horizontal="center"/>
    </xf>
    <xf numFmtId="0" fontId="54" fillId="83" borderId="52" xfId="0" applyFont="1" applyFill="1" applyBorder="1" applyAlignment="1">
      <alignment horizontal="center"/>
    </xf>
    <xf numFmtId="0" fontId="54" fillId="83" borderId="53" xfId="0" applyFont="1" applyFill="1" applyBorder="1" applyAlignment="1">
      <alignment horizontal="center"/>
    </xf>
    <xf numFmtId="0" fontId="57" fillId="0" borderId="0" xfId="0" applyFont="1"/>
    <xf numFmtId="0" fontId="0" fillId="83" borderId="61" xfId="0" applyFill="1" applyBorder="1"/>
    <xf numFmtId="0" fontId="0" fillId="83" borderId="62" xfId="0" applyFill="1" applyBorder="1"/>
    <xf numFmtId="0" fontId="0" fillId="83" borderId="30" xfId="0" applyFill="1" applyBorder="1"/>
    <xf numFmtId="0" fontId="0" fillId="83" borderId="63" xfId="0" applyFill="1" applyBorder="1"/>
    <xf numFmtId="0" fontId="0" fillId="83" borderId="27" xfId="0" applyFill="1" applyBorder="1" applyAlignment="1">
      <alignment horizontal="right"/>
    </xf>
    <xf numFmtId="0" fontId="0" fillId="83" borderId="60" xfId="0" applyFill="1" applyBorder="1" applyAlignment="1">
      <alignment horizontal="right"/>
    </xf>
    <xf numFmtId="0" fontId="0" fillId="83" borderId="26" xfId="0" applyFill="1" applyBorder="1" applyAlignment="1">
      <alignment horizontal="center"/>
    </xf>
    <xf numFmtId="0" fontId="0" fillId="83" borderId="64" xfId="0" quotePrefix="1" applyFill="1" applyBorder="1" applyAlignment="1">
      <alignment horizontal="center"/>
    </xf>
    <xf numFmtId="0" fontId="0" fillId="83" borderId="3" xfId="0" quotePrefix="1" applyFill="1" applyBorder="1" applyAlignment="1">
      <alignment horizontal="center"/>
    </xf>
    <xf numFmtId="0" fontId="54" fillId="0" borderId="23" xfId="0" applyFont="1" applyBorder="1" applyAlignment="1">
      <alignment horizontal="center"/>
    </xf>
    <xf numFmtId="0" fontId="54" fillId="0" borderId="23" xfId="0" applyFont="1" applyBorder="1"/>
    <xf numFmtId="0" fontId="54" fillId="0" borderId="23" xfId="0" applyFont="1" applyBorder="1" applyAlignment="1">
      <alignment horizontal="left"/>
    </xf>
    <xf numFmtId="3" fontId="54" fillId="0" borderId="23" xfId="0" applyNumberFormat="1" applyFont="1" applyBorder="1" applyAlignment="1">
      <alignment horizontal="left"/>
    </xf>
    <xf numFmtId="3" fontId="54" fillId="0" borderId="23" xfId="0" applyNumberFormat="1" applyFont="1" applyBorder="1"/>
    <xf numFmtId="0" fontId="0" fillId="82" borderId="36" xfId="0" applyFill="1" applyBorder="1" applyAlignment="1" applyProtection="1">
      <alignment horizontal="left"/>
      <protection locked="0"/>
    </xf>
    <xf numFmtId="0" fontId="0" fillId="82" borderId="57" xfId="0" applyFill="1" applyBorder="1" applyAlignment="1" applyProtection="1">
      <alignment horizontal="left"/>
      <protection locked="0"/>
    </xf>
    <xf numFmtId="0" fontId="1" fillId="79" borderId="1" xfId="0" applyFont="1" applyFill="1" applyBorder="1" applyAlignment="1">
      <alignment horizontal="center"/>
    </xf>
    <xf numFmtId="0" fontId="0" fillId="84" borderId="65" xfId="0" applyFill="1" applyBorder="1" applyAlignment="1">
      <alignment horizontal="left"/>
    </xf>
    <xf numFmtId="0" fontId="0" fillId="84" borderId="66" xfId="0" applyFill="1" applyBorder="1"/>
    <xf numFmtId="0" fontId="0" fillId="84" borderId="2" xfId="0" applyFill="1" applyBorder="1" applyAlignment="1">
      <alignment horizontal="center"/>
    </xf>
    <xf numFmtId="3" fontId="0" fillId="0" borderId="0" xfId="0" applyNumberFormat="1"/>
    <xf numFmtId="0" fontId="0" fillId="3" borderId="67" xfId="0" applyFill="1" applyBorder="1"/>
    <xf numFmtId="0" fontId="0" fillId="3" borderId="68" xfId="0" applyFill="1" applyBorder="1"/>
    <xf numFmtId="0" fontId="0" fillId="3" borderId="60" xfId="0" applyFill="1" applyBorder="1"/>
    <xf numFmtId="0" fontId="0" fillId="3" borderId="69" xfId="0" applyFill="1" applyBorder="1"/>
    <xf numFmtId="0" fontId="0" fillId="3" borderId="70" xfId="0" applyFill="1" applyBorder="1"/>
    <xf numFmtId="0" fontId="0" fillId="81" borderId="45" xfId="0" applyFill="1" applyBorder="1" applyAlignment="1">
      <alignment horizontal="center"/>
    </xf>
    <xf numFmtId="0" fontId="0" fillId="3" borderId="65" xfId="0" applyFill="1" applyBorder="1" applyAlignment="1">
      <alignment horizontal="center"/>
    </xf>
    <xf numFmtId="0" fontId="0" fillId="3" borderId="66" xfId="0" applyFill="1" applyBorder="1" applyAlignment="1">
      <alignment horizontal="center"/>
    </xf>
    <xf numFmtId="0" fontId="0" fillId="3" borderId="2" xfId="0" applyFill="1" applyBorder="1" applyAlignment="1">
      <alignment horizontal="center"/>
    </xf>
    <xf numFmtId="0" fontId="0" fillId="3" borderId="26" xfId="0" applyFill="1" applyBorder="1"/>
    <xf numFmtId="0" fontId="0" fillId="3" borderId="3" xfId="0" applyFill="1" applyBorder="1"/>
    <xf numFmtId="0" fontId="0" fillId="82" borderId="32" xfId="0" applyFill="1" applyBorder="1" applyAlignment="1" applyProtection="1">
      <alignment horizontal="left"/>
      <protection locked="0"/>
    </xf>
    <xf numFmtId="3" fontId="54" fillId="0" borderId="4" xfId="0" applyNumberFormat="1" applyFont="1" applyBorder="1" applyAlignment="1">
      <alignment horizontal="right"/>
    </xf>
    <xf numFmtId="0" fontId="54" fillId="3" borderId="0" xfId="0" applyFont="1" applyFill="1"/>
    <xf numFmtId="0" fontId="0" fillId="80" borderId="54" xfId="0" applyFill="1" applyBorder="1"/>
    <xf numFmtId="0" fontId="58" fillId="0" borderId="26" xfId="0" applyFont="1" applyBorder="1"/>
    <xf numFmtId="0" fontId="58" fillId="0" borderId="64" xfId="0" applyFont="1" applyBorder="1"/>
    <xf numFmtId="0" fontId="58" fillId="0" borderId="3" xfId="0" applyFont="1" applyBorder="1"/>
    <xf numFmtId="0" fontId="0" fillId="82" borderId="0" xfId="0" applyFill="1" applyAlignment="1" applyProtection="1">
      <alignment wrapText="1"/>
      <protection locked="0"/>
    </xf>
    <xf numFmtId="0" fontId="0" fillId="82" borderId="24" xfId="0" applyFill="1" applyBorder="1" applyProtection="1">
      <protection locked="0"/>
    </xf>
    <xf numFmtId="0" fontId="0" fillId="82" borderId="31" xfId="0" applyFill="1" applyBorder="1" applyProtection="1">
      <protection locked="0"/>
    </xf>
    <xf numFmtId="0" fontId="4" fillId="0" borderId="58" xfId="0" applyFont="1" applyBorder="1"/>
    <xf numFmtId="0" fontId="0" fillId="79" borderId="28" xfId="0" applyFill="1" applyBorder="1" applyAlignment="1">
      <alignment horizontal="center"/>
    </xf>
    <xf numFmtId="0" fontId="0" fillId="79" borderId="34" xfId="0" applyFill="1" applyBorder="1" applyAlignment="1">
      <alignment horizontal="center"/>
    </xf>
    <xf numFmtId="0" fontId="0" fillId="0" borderId="24" xfId="0" applyBorder="1" applyAlignment="1">
      <alignment horizontal="center"/>
    </xf>
    <xf numFmtId="0" fontId="0" fillId="0" borderId="36" xfId="0" applyBorder="1" applyAlignment="1">
      <alignment horizontal="center"/>
    </xf>
    <xf numFmtId="0" fontId="0" fillId="82" borderId="24" xfId="0" applyFill="1" applyBorder="1" applyAlignment="1" applyProtection="1">
      <alignment horizontal="left"/>
      <protection locked="0"/>
    </xf>
    <xf numFmtId="0" fontId="0" fillId="82" borderId="36" xfId="0" applyFill="1" applyBorder="1" applyAlignment="1" applyProtection="1">
      <alignment horizontal="left"/>
      <protection locked="0"/>
    </xf>
    <xf numFmtId="3" fontId="0" fillId="82" borderId="31" xfId="0" applyNumberFormat="1" applyFill="1" applyBorder="1" applyAlignment="1" applyProtection="1">
      <alignment horizontal="left"/>
      <protection locked="0"/>
    </xf>
    <xf numFmtId="3" fontId="0" fillId="82" borderId="32" xfId="0" applyNumberFormat="1" applyFill="1" applyBorder="1" applyAlignment="1" applyProtection="1">
      <alignment horizontal="left"/>
      <protection locked="0"/>
    </xf>
    <xf numFmtId="0" fontId="0" fillId="82" borderId="53" xfId="0" applyFill="1" applyBorder="1" applyProtection="1">
      <protection locked="0"/>
    </xf>
    <xf numFmtId="0" fontId="19" fillId="79" borderId="27" xfId="0" applyFont="1" applyFill="1" applyBorder="1" applyAlignment="1">
      <alignment horizontal="center" vertical="center"/>
    </xf>
    <xf numFmtId="0" fontId="19" fillId="79" borderId="30" xfId="0" applyFont="1" applyFill="1" applyBorder="1" applyAlignment="1">
      <alignment horizontal="center" vertical="center"/>
    </xf>
    <xf numFmtId="0" fontId="19" fillId="79" borderId="29" xfId="0" applyFont="1" applyFill="1" applyBorder="1" applyAlignment="1">
      <alignment horizontal="center" wrapText="1"/>
    </xf>
    <xf numFmtId="0" fontId="19" fillId="79" borderId="41" xfId="0" applyFont="1" applyFill="1" applyBorder="1" applyAlignment="1">
      <alignment horizontal="center" wrapText="1"/>
    </xf>
    <xf numFmtId="2" fontId="19" fillId="79" borderId="26" xfId="0" applyNumberFormat="1" applyFont="1" applyFill="1" applyBorder="1" applyAlignment="1">
      <alignment horizontal="left" wrapText="1"/>
    </xf>
    <xf numFmtId="2" fontId="19" fillId="79" borderId="3" xfId="0" applyNumberFormat="1" applyFont="1" applyFill="1" applyBorder="1" applyAlignment="1">
      <alignment horizontal="left" wrapText="1"/>
    </xf>
    <xf numFmtId="0" fontId="19" fillId="79" borderId="26" xfId="0" applyFont="1" applyFill="1" applyBorder="1" applyAlignment="1">
      <alignment horizontal="center"/>
    </xf>
    <xf numFmtId="0" fontId="19" fillId="79" borderId="3" xfId="0" applyFont="1" applyFill="1" applyBorder="1" applyAlignment="1">
      <alignment horizontal="center"/>
    </xf>
    <xf numFmtId="0" fontId="19" fillId="79" borderId="26" xfId="0" applyFont="1" applyFill="1" applyBorder="1" applyAlignment="1">
      <alignment horizontal="center" wrapText="1"/>
    </xf>
    <xf numFmtId="0" fontId="19" fillId="79" borderId="3" xfId="0" applyFont="1" applyFill="1" applyBorder="1" applyAlignment="1">
      <alignment horizontal="center" wrapText="1"/>
    </xf>
    <xf numFmtId="0" fontId="4" fillId="0" borderId="0" xfId="0" applyFont="1" applyAlignment="1">
      <alignment horizontal="left" wrapText="1"/>
    </xf>
    <xf numFmtId="0" fontId="0" fillId="82" borderId="0" xfId="0" applyFill="1" applyAlignment="1" applyProtection="1">
      <alignment horizontal="left" vertical="top" wrapText="1"/>
      <protection locked="0"/>
    </xf>
    <xf numFmtId="0" fontId="4" fillId="0" borderId="0" xfId="0" applyFont="1" applyAlignment="1">
      <alignment horizontal="left"/>
    </xf>
    <xf numFmtId="0" fontId="55" fillId="0" borderId="43" xfId="0" applyFont="1" applyBorder="1" applyAlignment="1">
      <alignment horizontal="center"/>
    </xf>
    <xf numFmtId="0" fontId="56" fillId="0" borderId="0" xfId="0" applyFont="1" applyAlignment="1">
      <alignment horizontal="center"/>
    </xf>
    <xf numFmtId="0" fontId="55" fillId="0" borderId="0" xfId="0" applyFont="1" applyAlignment="1">
      <alignment horizontal="center"/>
    </xf>
  </cellXfs>
  <cellStyles count="1413">
    <cellStyle name="20% - Accent1" xfId="19" builtinId="30" customBuiltin="1"/>
    <cellStyle name="20% - Accent1 2" xfId="44" xr:uid="{00000000-0005-0000-0000-000001000000}"/>
    <cellStyle name="20% - Accent1 2 2" xfId="45" xr:uid="{00000000-0005-0000-0000-000002000000}"/>
    <cellStyle name="20% - Accent1 2 2 2" xfId="875" xr:uid="{00000000-0005-0000-0000-000003000000}"/>
    <cellStyle name="20% - Accent1 2 2 3" xfId="876" xr:uid="{00000000-0005-0000-0000-000004000000}"/>
    <cellStyle name="20% - Accent1 2 2 4" xfId="874" xr:uid="{00000000-0005-0000-0000-000005000000}"/>
    <cellStyle name="20% - Accent1 2 3" xfId="46" xr:uid="{00000000-0005-0000-0000-000006000000}"/>
    <cellStyle name="20% - Accent1 2 3 2" xfId="878" xr:uid="{00000000-0005-0000-0000-000007000000}"/>
    <cellStyle name="20% - Accent1 2 3 3" xfId="879" xr:uid="{00000000-0005-0000-0000-000008000000}"/>
    <cellStyle name="20% - Accent1 2 3 4" xfId="877" xr:uid="{00000000-0005-0000-0000-000009000000}"/>
    <cellStyle name="20% - Accent1 2 4" xfId="880" xr:uid="{00000000-0005-0000-0000-00000A000000}"/>
    <cellStyle name="20% - Accent1 2 5" xfId="881" xr:uid="{00000000-0005-0000-0000-00000B000000}"/>
    <cellStyle name="20% - Accent1 2 6" xfId="873" xr:uid="{00000000-0005-0000-0000-00000C000000}"/>
    <cellStyle name="20% - Accent1 3" xfId="47" xr:uid="{00000000-0005-0000-0000-00000D000000}"/>
    <cellStyle name="20% - Accent1 3 2" xfId="48" xr:uid="{00000000-0005-0000-0000-00000E000000}"/>
    <cellStyle name="20% - Accent1 3 2 2" xfId="884" xr:uid="{00000000-0005-0000-0000-00000F000000}"/>
    <cellStyle name="20% - Accent1 3 2 3" xfId="885" xr:uid="{00000000-0005-0000-0000-000010000000}"/>
    <cellStyle name="20% - Accent1 3 2 4" xfId="883" xr:uid="{00000000-0005-0000-0000-000011000000}"/>
    <cellStyle name="20% - Accent1 3 3" xfId="49" xr:uid="{00000000-0005-0000-0000-000012000000}"/>
    <cellStyle name="20% - Accent1 3 3 2" xfId="887" xr:uid="{00000000-0005-0000-0000-000013000000}"/>
    <cellStyle name="20% - Accent1 3 3 3" xfId="886" xr:uid="{00000000-0005-0000-0000-000014000000}"/>
    <cellStyle name="20% - Accent1 3 4" xfId="888" xr:uid="{00000000-0005-0000-0000-000015000000}"/>
    <cellStyle name="20% - Accent1 3 5" xfId="882" xr:uid="{00000000-0005-0000-0000-000016000000}"/>
    <cellStyle name="20% - Accent1 4" xfId="50" xr:uid="{00000000-0005-0000-0000-000017000000}"/>
    <cellStyle name="20% - Accent1 4 2" xfId="51" xr:uid="{00000000-0005-0000-0000-000018000000}"/>
    <cellStyle name="20% - Accent1 4 3" xfId="52" xr:uid="{00000000-0005-0000-0000-000019000000}"/>
    <cellStyle name="20% - Accent1 5" xfId="858" xr:uid="{00000000-0005-0000-0000-00001A000000}"/>
    <cellStyle name="20% - Accent2" xfId="23" builtinId="34" customBuiltin="1"/>
    <cellStyle name="20% - Accent2 2" xfId="53" xr:uid="{00000000-0005-0000-0000-00001C000000}"/>
    <cellStyle name="20% - Accent2 2 2" xfId="54" xr:uid="{00000000-0005-0000-0000-00001D000000}"/>
    <cellStyle name="20% - Accent2 2 2 2" xfId="891" xr:uid="{00000000-0005-0000-0000-00001E000000}"/>
    <cellStyle name="20% - Accent2 2 2 3" xfId="892" xr:uid="{00000000-0005-0000-0000-00001F000000}"/>
    <cellStyle name="20% - Accent2 2 2 4" xfId="890" xr:uid="{00000000-0005-0000-0000-000020000000}"/>
    <cellStyle name="20% - Accent2 2 3" xfId="55" xr:uid="{00000000-0005-0000-0000-000021000000}"/>
    <cellStyle name="20% - Accent2 2 3 2" xfId="894" xr:uid="{00000000-0005-0000-0000-000022000000}"/>
    <cellStyle name="20% - Accent2 2 3 3" xfId="895" xr:uid="{00000000-0005-0000-0000-000023000000}"/>
    <cellStyle name="20% - Accent2 2 3 4" xfId="893" xr:uid="{00000000-0005-0000-0000-000024000000}"/>
    <cellStyle name="20% - Accent2 2 4" xfId="896" xr:uid="{00000000-0005-0000-0000-000025000000}"/>
    <cellStyle name="20% - Accent2 2 5" xfId="897" xr:uid="{00000000-0005-0000-0000-000026000000}"/>
    <cellStyle name="20% - Accent2 2 6" xfId="889" xr:uid="{00000000-0005-0000-0000-000027000000}"/>
    <cellStyle name="20% - Accent2 3" xfId="56" xr:uid="{00000000-0005-0000-0000-000028000000}"/>
    <cellStyle name="20% - Accent2 3 2" xfId="57" xr:uid="{00000000-0005-0000-0000-000029000000}"/>
    <cellStyle name="20% - Accent2 3 2 2" xfId="900" xr:uid="{00000000-0005-0000-0000-00002A000000}"/>
    <cellStyle name="20% - Accent2 3 2 3" xfId="901" xr:uid="{00000000-0005-0000-0000-00002B000000}"/>
    <cellStyle name="20% - Accent2 3 2 4" xfId="899" xr:uid="{00000000-0005-0000-0000-00002C000000}"/>
    <cellStyle name="20% - Accent2 3 3" xfId="58" xr:uid="{00000000-0005-0000-0000-00002D000000}"/>
    <cellStyle name="20% - Accent2 3 3 2" xfId="903" xr:uid="{00000000-0005-0000-0000-00002E000000}"/>
    <cellStyle name="20% - Accent2 3 3 3" xfId="902" xr:uid="{00000000-0005-0000-0000-00002F000000}"/>
    <cellStyle name="20% - Accent2 3 4" xfId="904" xr:uid="{00000000-0005-0000-0000-000030000000}"/>
    <cellStyle name="20% - Accent2 3 5" xfId="898" xr:uid="{00000000-0005-0000-0000-000031000000}"/>
    <cellStyle name="20% - Accent2 4" xfId="59" xr:uid="{00000000-0005-0000-0000-000032000000}"/>
    <cellStyle name="20% - Accent2 4 2" xfId="60" xr:uid="{00000000-0005-0000-0000-000033000000}"/>
    <cellStyle name="20% - Accent2 4 3" xfId="61" xr:uid="{00000000-0005-0000-0000-000034000000}"/>
    <cellStyle name="20% - Accent2 5" xfId="857" xr:uid="{00000000-0005-0000-0000-000035000000}"/>
    <cellStyle name="20% - Accent3" xfId="27" builtinId="38" customBuiltin="1"/>
    <cellStyle name="20% - Accent3 2" xfId="62" xr:uid="{00000000-0005-0000-0000-000037000000}"/>
    <cellStyle name="20% - Accent3 2 2" xfId="63" xr:uid="{00000000-0005-0000-0000-000038000000}"/>
    <cellStyle name="20% - Accent3 2 2 2" xfId="907" xr:uid="{00000000-0005-0000-0000-000039000000}"/>
    <cellStyle name="20% - Accent3 2 2 3" xfId="908" xr:uid="{00000000-0005-0000-0000-00003A000000}"/>
    <cellStyle name="20% - Accent3 2 2 4" xfId="906" xr:uid="{00000000-0005-0000-0000-00003B000000}"/>
    <cellStyle name="20% - Accent3 2 3" xfId="64" xr:uid="{00000000-0005-0000-0000-00003C000000}"/>
    <cellStyle name="20% - Accent3 2 3 2" xfId="910" xr:uid="{00000000-0005-0000-0000-00003D000000}"/>
    <cellStyle name="20% - Accent3 2 3 3" xfId="911" xr:uid="{00000000-0005-0000-0000-00003E000000}"/>
    <cellStyle name="20% - Accent3 2 3 4" xfId="909" xr:uid="{00000000-0005-0000-0000-00003F000000}"/>
    <cellStyle name="20% - Accent3 2 4" xfId="912" xr:uid="{00000000-0005-0000-0000-000040000000}"/>
    <cellStyle name="20% - Accent3 2 5" xfId="913" xr:uid="{00000000-0005-0000-0000-000041000000}"/>
    <cellStyle name="20% - Accent3 2 6" xfId="905" xr:uid="{00000000-0005-0000-0000-000042000000}"/>
    <cellStyle name="20% - Accent3 3" xfId="65" xr:uid="{00000000-0005-0000-0000-000043000000}"/>
    <cellStyle name="20% - Accent3 3 2" xfId="66" xr:uid="{00000000-0005-0000-0000-000044000000}"/>
    <cellStyle name="20% - Accent3 3 2 2" xfId="916" xr:uid="{00000000-0005-0000-0000-000045000000}"/>
    <cellStyle name="20% - Accent3 3 2 3" xfId="917" xr:uid="{00000000-0005-0000-0000-000046000000}"/>
    <cellStyle name="20% - Accent3 3 2 4" xfId="915" xr:uid="{00000000-0005-0000-0000-000047000000}"/>
    <cellStyle name="20% - Accent3 3 3" xfId="67" xr:uid="{00000000-0005-0000-0000-000048000000}"/>
    <cellStyle name="20% - Accent3 3 3 2" xfId="919" xr:uid="{00000000-0005-0000-0000-000049000000}"/>
    <cellStyle name="20% - Accent3 3 3 3" xfId="918" xr:uid="{00000000-0005-0000-0000-00004A000000}"/>
    <cellStyle name="20% - Accent3 3 4" xfId="920" xr:uid="{00000000-0005-0000-0000-00004B000000}"/>
    <cellStyle name="20% - Accent3 3 5" xfId="914" xr:uid="{00000000-0005-0000-0000-00004C000000}"/>
    <cellStyle name="20% - Accent3 4" xfId="68" xr:uid="{00000000-0005-0000-0000-00004D000000}"/>
    <cellStyle name="20% - Accent3 4 2" xfId="69" xr:uid="{00000000-0005-0000-0000-00004E000000}"/>
    <cellStyle name="20% - Accent3 4 3" xfId="70" xr:uid="{00000000-0005-0000-0000-00004F000000}"/>
    <cellStyle name="20% - Accent3 5" xfId="856" xr:uid="{00000000-0005-0000-0000-000050000000}"/>
    <cellStyle name="20% - Accent4" xfId="31" builtinId="42" customBuiltin="1"/>
    <cellStyle name="20% - Accent4 2" xfId="71" xr:uid="{00000000-0005-0000-0000-000052000000}"/>
    <cellStyle name="20% - Accent4 2 2" xfId="72" xr:uid="{00000000-0005-0000-0000-000053000000}"/>
    <cellStyle name="20% - Accent4 2 2 2" xfId="923" xr:uid="{00000000-0005-0000-0000-000054000000}"/>
    <cellStyle name="20% - Accent4 2 2 3" xfId="924" xr:uid="{00000000-0005-0000-0000-000055000000}"/>
    <cellStyle name="20% - Accent4 2 2 4" xfId="922" xr:uid="{00000000-0005-0000-0000-000056000000}"/>
    <cellStyle name="20% - Accent4 2 3" xfId="73" xr:uid="{00000000-0005-0000-0000-000057000000}"/>
    <cellStyle name="20% - Accent4 2 3 2" xfId="926" xr:uid="{00000000-0005-0000-0000-000058000000}"/>
    <cellStyle name="20% - Accent4 2 3 3" xfId="927" xr:uid="{00000000-0005-0000-0000-000059000000}"/>
    <cellStyle name="20% - Accent4 2 3 4" xfId="925" xr:uid="{00000000-0005-0000-0000-00005A000000}"/>
    <cellStyle name="20% - Accent4 2 4" xfId="928" xr:uid="{00000000-0005-0000-0000-00005B000000}"/>
    <cellStyle name="20% - Accent4 2 5" xfId="929" xr:uid="{00000000-0005-0000-0000-00005C000000}"/>
    <cellStyle name="20% - Accent4 2 6" xfId="921" xr:uid="{00000000-0005-0000-0000-00005D000000}"/>
    <cellStyle name="20% - Accent4 3" xfId="74" xr:uid="{00000000-0005-0000-0000-00005E000000}"/>
    <cellStyle name="20% - Accent4 3 2" xfId="75" xr:uid="{00000000-0005-0000-0000-00005F000000}"/>
    <cellStyle name="20% - Accent4 3 2 2" xfId="932" xr:uid="{00000000-0005-0000-0000-000060000000}"/>
    <cellStyle name="20% - Accent4 3 2 3" xfId="933" xr:uid="{00000000-0005-0000-0000-000061000000}"/>
    <cellStyle name="20% - Accent4 3 2 4" xfId="931" xr:uid="{00000000-0005-0000-0000-000062000000}"/>
    <cellStyle name="20% - Accent4 3 3" xfId="76" xr:uid="{00000000-0005-0000-0000-000063000000}"/>
    <cellStyle name="20% - Accent4 3 3 2" xfId="935" xr:uid="{00000000-0005-0000-0000-000064000000}"/>
    <cellStyle name="20% - Accent4 3 3 3" xfId="934" xr:uid="{00000000-0005-0000-0000-000065000000}"/>
    <cellStyle name="20% - Accent4 3 4" xfId="936" xr:uid="{00000000-0005-0000-0000-000066000000}"/>
    <cellStyle name="20% - Accent4 3 5" xfId="930" xr:uid="{00000000-0005-0000-0000-000067000000}"/>
    <cellStyle name="20% - Accent4 4" xfId="77" xr:uid="{00000000-0005-0000-0000-000068000000}"/>
    <cellStyle name="20% - Accent4 4 2" xfId="78" xr:uid="{00000000-0005-0000-0000-000069000000}"/>
    <cellStyle name="20% - Accent4 4 3" xfId="79" xr:uid="{00000000-0005-0000-0000-00006A000000}"/>
    <cellStyle name="20% - Accent4 5" xfId="855" xr:uid="{00000000-0005-0000-0000-00006B000000}"/>
    <cellStyle name="20% - Accent5" xfId="35" builtinId="46" customBuiltin="1"/>
    <cellStyle name="20% - Accent5 2" xfId="80" xr:uid="{00000000-0005-0000-0000-00006D000000}"/>
    <cellStyle name="20% - Accent5 2 2" xfId="81" xr:uid="{00000000-0005-0000-0000-00006E000000}"/>
    <cellStyle name="20% - Accent5 2 2 2" xfId="939" xr:uid="{00000000-0005-0000-0000-00006F000000}"/>
    <cellStyle name="20% - Accent5 2 2 3" xfId="940" xr:uid="{00000000-0005-0000-0000-000070000000}"/>
    <cellStyle name="20% - Accent5 2 2 4" xfId="938" xr:uid="{00000000-0005-0000-0000-000071000000}"/>
    <cellStyle name="20% - Accent5 2 3" xfId="82" xr:uid="{00000000-0005-0000-0000-000072000000}"/>
    <cellStyle name="20% - Accent5 2 3 2" xfId="942" xr:uid="{00000000-0005-0000-0000-000073000000}"/>
    <cellStyle name="20% - Accent5 2 3 3" xfId="943" xr:uid="{00000000-0005-0000-0000-000074000000}"/>
    <cellStyle name="20% - Accent5 2 3 4" xfId="941" xr:uid="{00000000-0005-0000-0000-000075000000}"/>
    <cellStyle name="20% - Accent5 2 4" xfId="944" xr:uid="{00000000-0005-0000-0000-000076000000}"/>
    <cellStyle name="20% - Accent5 2 5" xfId="945" xr:uid="{00000000-0005-0000-0000-000077000000}"/>
    <cellStyle name="20% - Accent5 2 6" xfId="937" xr:uid="{00000000-0005-0000-0000-000078000000}"/>
    <cellStyle name="20% - Accent5 3" xfId="83" xr:uid="{00000000-0005-0000-0000-000079000000}"/>
    <cellStyle name="20% - Accent5 3 2" xfId="84" xr:uid="{00000000-0005-0000-0000-00007A000000}"/>
    <cellStyle name="20% - Accent5 3 2 2" xfId="948" xr:uid="{00000000-0005-0000-0000-00007B000000}"/>
    <cellStyle name="20% - Accent5 3 2 3" xfId="949" xr:uid="{00000000-0005-0000-0000-00007C000000}"/>
    <cellStyle name="20% - Accent5 3 2 4" xfId="947" xr:uid="{00000000-0005-0000-0000-00007D000000}"/>
    <cellStyle name="20% - Accent5 3 3" xfId="85" xr:uid="{00000000-0005-0000-0000-00007E000000}"/>
    <cellStyle name="20% - Accent5 3 3 2" xfId="951" xr:uid="{00000000-0005-0000-0000-00007F000000}"/>
    <cellStyle name="20% - Accent5 3 3 3" xfId="950" xr:uid="{00000000-0005-0000-0000-000080000000}"/>
    <cellStyle name="20% - Accent5 3 4" xfId="952" xr:uid="{00000000-0005-0000-0000-000081000000}"/>
    <cellStyle name="20% - Accent5 3 5" xfId="946" xr:uid="{00000000-0005-0000-0000-000082000000}"/>
    <cellStyle name="20% - Accent5 4" xfId="86" xr:uid="{00000000-0005-0000-0000-000083000000}"/>
    <cellStyle name="20% - Accent5 4 2" xfId="87" xr:uid="{00000000-0005-0000-0000-000084000000}"/>
    <cellStyle name="20% - Accent5 4 3" xfId="88" xr:uid="{00000000-0005-0000-0000-000085000000}"/>
    <cellStyle name="20% - Accent6" xfId="39" builtinId="50" customBuiltin="1"/>
    <cellStyle name="20% - Accent6 2" xfId="89" xr:uid="{00000000-0005-0000-0000-000087000000}"/>
    <cellStyle name="20% - Accent6 2 2" xfId="90" xr:uid="{00000000-0005-0000-0000-000088000000}"/>
    <cellStyle name="20% - Accent6 2 2 2" xfId="955" xr:uid="{00000000-0005-0000-0000-000089000000}"/>
    <cellStyle name="20% - Accent6 2 2 3" xfId="956" xr:uid="{00000000-0005-0000-0000-00008A000000}"/>
    <cellStyle name="20% - Accent6 2 2 4" xfId="954" xr:uid="{00000000-0005-0000-0000-00008B000000}"/>
    <cellStyle name="20% - Accent6 2 3" xfId="91" xr:uid="{00000000-0005-0000-0000-00008C000000}"/>
    <cellStyle name="20% - Accent6 2 3 2" xfId="958" xr:uid="{00000000-0005-0000-0000-00008D000000}"/>
    <cellStyle name="20% - Accent6 2 3 3" xfId="959" xr:uid="{00000000-0005-0000-0000-00008E000000}"/>
    <cellStyle name="20% - Accent6 2 3 4" xfId="957" xr:uid="{00000000-0005-0000-0000-00008F000000}"/>
    <cellStyle name="20% - Accent6 2 4" xfId="960" xr:uid="{00000000-0005-0000-0000-000090000000}"/>
    <cellStyle name="20% - Accent6 2 5" xfId="961" xr:uid="{00000000-0005-0000-0000-000091000000}"/>
    <cellStyle name="20% - Accent6 2 6" xfId="953" xr:uid="{00000000-0005-0000-0000-000092000000}"/>
    <cellStyle name="20% - Accent6 3" xfId="92" xr:uid="{00000000-0005-0000-0000-000093000000}"/>
    <cellStyle name="20% - Accent6 3 2" xfId="93" xr:uid="{00000000-0005-0000-0000-000094000000}"/>
    <cellStyle name="20% - Accent6 3 2 2" xfId="964" xr:uid="{00000000-0005-0000-0000-000095000000}"/>
    <cellStyle name="20% - Accent6 3 2 3" xfId="965" xr:uid="{00000000-0005-0000-0000-000096000000}"/>
    <cellStyle name="20% - Accent6 3 2 4" xfId="963" xr:uid="{00000000-0005-0000-0000-000097000000}"/>
    <cellStyle name="20% - Accent6 3 3" xfId="94" xr:uid="{00000000-0005-0000-0000-000098000000}"/>
    <cellStyle name="20% - Accent6 3 3 2" xfId="967" xr:uid="{00000000-0005-0000-0000-000099000000}"/>
    <cellStyle name="20% - Accent6 3 3 3" xfId="966" xr:uid="{00000000-0005-0000-0000-00009A000000}"/>
    <cellStyle name="20% - Accent6 3 4" xfId="968" xr:uid="{00000000-0005-0000-0000-00009B000000}"/>
    <cellStyle name="20% - Accent6 3 5" xfId="962" xr:uid="{00000000-0005-0000-0000-00009C000000}"/>
    <cellStyle name="20% - Accent6 4" xfId="95" xr:uid="{00000000-0005-0000-0000-00009D000000}"/>
    <cellStyle name="20% - Accent6 4 2" xfId="96" xr:uid="{00000000-0005-0000-0000-00009E000000}"/>
    <cellStyle name="20% - Accent6 4 3" xfId="97" xr:uid="{00000000-0005-0000-0000-00009F000000}"/>
    <cellStyle name="40% - Accent1" xfId="20" builtinId="31" customBuiltin="1"/>
    <cellStyle name="40% - Accent1 2" xfId="98" xr:uid="{00000000-0005-0000-0000-0000A1000000}"/>
    <cellStyle name="40% - Accent1 2 2" xfId="99" xr:uid="{00000000-0005-0000-0000-0000A2000000}"/>
    <cellStyle name="40% - Accent1 2 2 2" xfId="971" xr:uid="{00000000-0005-0000-0000-0000A3000000}"/>
    <cellStyle name="40% - Accent1 2 2 3" xfId="972" xr:uid="{00000000-0005-0000-0000-0000A4000000}"/>
    <cellStyle name="40% - Accent1 2 2 4" xfId="970" xr:uid="{00000000-0005-0000-0000-0000A5000000}"/>
    <cellStyle name="40% - Accent1 2 3" xfId="100" xr:uid="{00000000-0005-0000-0000-0000A6000000}"/>
    <cellStyle name="40% - Accent1 2 3 2" xfId="974" xr:uid="{00000000-0005-0000-0000-0000A7000000}"/>
    <cellStyle name="40% - Accent1 2 3 3" xfId="975" xr:uid="{00000000-0005-0000-0000-0000A8000000}"/>
    <cellStyle name="40% - Accent1 2 3 4" xfId="973" xr:uid="{00000000-0005-0000-0000-0000A9000000}"/>
    <cellStyle name="40% - Accent1 2 4" xfId="976" xr:uid="{00000000-0005-0000-0000-0000AA000000}"/>
    <cellStyle name="40% - Accent1 2 5" xfId="977" xr:uid="{00000000-0005-0000-0000-0000AB000000}"/>
    <cellStyle name="40% - Accent1 2 6" xfId="969" xr:uid="{00000000-0005-0000-0000-0000AC000000}"/>
    <cellStyle name="40% - Accent1 3" xfId="101" xr:uid="{00000000-0005-0000-0000-0000AD000000}"/>
    <cellStyle name="40% - Accent1 3 2" xfId="102" xr:uid="{00000000-0005-0000-0000-0000AE000000}"/>
    <cellStyle name="40% - Accent1 3 2 2" xfId="980" xr:uid="{00000000-0005-0000-0000-0000AF000000}"/>
    <cellStyle name="40% - Accent1 3 2 3" xfId="981" xr:uid="{00000000-0005-0000-0000-0000B0000000}"/>
    <cellStyle name="40% - Accent1 3 2 4" xfId="979" xr:uid="{00000000-0005-0000-0000-0000B1000000}"/>
    <cellStyle name="40% - Accent1 3 3" xfId="103" xr:uid="{00000000-0005-0000-0000-0000B2000000}"/>
    <cellStyle name="40% - Accent1 3 3 2" xfId="983" xr:uid="{00000000-0005-0000-0000-0000B3000000}"/>
    <cellStyle name="40% - Accent1 3 3 3" xfId="982" xr:uid="{00000000-0005-0000-0000-0000B4000000}"/>
    <cellStyle name="40% - Accent1 3 4" xfId="984" xr:uid="{00000000-0005-0000-0000-0000B5000000}"/>
    <cellStyle name="40% - Accent1 3 5" xfId="978" xr:uid="{00000000-0005-0000-0000-0000B6000000}"/>
    <cellStyle name="40% - Accent1 4" xfId="104" xr:uid="{00000000-0005-0000-0000-0000B7000000}"/>
    <cellStyle name="40% - Accent1 4 2" xfId="105" xr:uid="{00000000-0005-0000-0000-0000B8000000}"/>
    <cellStyle name="40% - Accent1 4 3" xfId="106" xr:uid="{00000000-0005-0000-0000-0000B9000000}"/>
    <cellStyle name="40% - Accent2" xfId="24" builtinId="35" customBuiltin="1"/>
    <cellStyle name="40% - Accent2 2" xfId="107" xr:uid="{00000000-0005-0000-0000-0000BB000000}"/>
    <cellStyle name="40% - Accent2 2 2" xfId="108" xr:uid="{00000000-0005-0000-0000-0000BC000000}"/>
    <cellStyle name="40% - Accent2 2 2 2" xfId="987" xr:uid="{00000000-0005-0000-0000-0000BD000000}"/>
    <cellStyle name="40% - Accent2 2 2 3" xfId="988" xr:uid="{00000000-0005-0000-0000-0000BE000000}"/>
    <cellStyle name="40% - Accent2 2 2 4" xfId="986" xr:uid="{00000000-0005-0000-0000-0000BF000000}"/>
    <cellStyle name="40% - Accent2 2 3" xfId="109" xr:uid="{00000000-0005-0000-0000-0000C0000000}"/>
    <cellStyle name="40% - Accent2 2 3 2" xfId="990" xr:uid="{00000000-0005-0000-0000-0000C1000000}"/>
    <cellStyle name="40% - Accent2 2 3 3" xfId="991" xr:uid="{00000000-0005-0000-0000-0000C2000000}"/>
    <cellStyle name="40% - Accent2 2 3 4" xfId="989" xr:uid="{00000000-0005-0000-0000-0000C3000000}"/>
    <cellStyle name="40% - Accent2 2 4" xfId="992" xr:uid="{00000000-0005-0000-0000-0000C4000000}"/>
    <cellStyle name="40% - Accent2 2 5" xfId="993" xr:uid="{00000000-0005-0000-0000-0000C5000000}"/>
    <cellStyle name="40% - Accent2 2 6" xfId="985" xr:uid="{00000000-0005-0000-0000-0000C6000000}"/>
    <cellStyle name="40% - Accent2 3" xfId="110" xr:uid="{00000000-0005-0000-0000-0000C7000000}"/>
    <cellStyle name="40% - Accent2 3 2" xfId="111" xr:uid="{00000000-0005-0000-0000-0000C8000000}"/>
    <cellStyle name="40% - Accent2 3 2 2" xfId="996" xr:uid="{00000000-0005-0000-0000-0000C9000000}"/>
    <cellStyle name="40% - Accent2 3 2 3" xfId="997" xr:uid="{00000000-0005-0000-0000-0000CA000000}"/>
    <cellStyle name="40% - Accent2 3 2 4" xfId="995" xr:uid="{00000000-0005-0000-0000-0000CB000000}"/>
    <cellStyle name="40% - Accent2 3 3" xfId="112" xr:uid="{00000000-0005-0000-0000-0000CC000000}"/>
    <cellStyle name="40% - Accent2 3 3 2" xfId="999" xr:uid="{00000000-0005-0000-0000-0000CD000000}"/>
    <cellStyle name="40% - Accent2 3 3 3" xfId="998" xr:uid="{00000000-0005-0000-0000-0000CE000000}"/>
    <cellStyle name="40% - Accent2 3 4" xfId="1000" xr:uid="{00000000-0005-0000-0000-0000CF000000}"/>
    <cellStyle name="40% - Accent2 3 5" xfId="994" xr:uid="{00000000-0005-0000-0000-0000D0000000}"/>
    <cellStyle name="40% - Accent2 4" xfId="113" xr:uid="{00000000-0005-0000-0000-0000D1000000}"/>
    <cellStyle name="40% - Accent2 4 2" xfId="114" xr:uid="{00000000-0005-0000-0000-0000D2000000}"/>
    <cellStyle name="40% - Accent2 4 3" xfId="115" xr:uid="{00000000-0005-0000-0000-0000D3000000}"/>
    <cellStyle name="40% - Accent3" xfId="28" builtinId="39" customBuiltin="1"/>
    <cellStyle name="40% - Accent3 2" xfId="116" xr:uid="{00000000-0005-0000-0000-0000D5000000}"/>
    <cellStyle name="40% - Accent3 2 2" xfId="117" xr:uid="{00000000-0005-0000-0000-0000D6000000}"/>
    <cellStyle name="40% - Accent3 2 2 2" xfId="1003" xr:uid="{00000000-0005-0000-0000-0000D7000000}"/>
    <cellStyle name="40% - Accent3 2 2 3" xfId="1004" xr:uid="{00000000-0005-0000-0000-0000D8000000}"/>
    <cellStyle name="40% - Accent3 2 2 4" xfId="1002" xr:uid="{00000000-0005-0000-0000-0000D9000000}"/>
    <cellStyle name="40% - Accent3 2 3" xfId="118" xr:uid="{00000000-0005-0000-0000-0000DA000000}"/>
    <cellStyle name="40% - Accent3 2 3 2" xfId="1006" xr:uid="{00000000-0005-0000-0000-0000DB000000}"/>
    <cellStyle name="40% - Accent3 2 3 3" xfId="1007" xr:uid="{00000000-0005-0000-0000-0000DC000000}"/>
    <cellStyle name="40% - Accent3 2 3 4" xfId="1005" xr:uid="{00000000-0005-0000-0000-0000DD000000}"/>
    <cellStyle name="40% - Accent3 2 4" xfId="1008" xr:uid="{00000000-0005-0000-0000-0000DE000000}"/>
    <cellStyle name="40% - Accent3 2 5" xfId="1009" xr:uid="{00000000-0005-0000-0000-0000DF000000}"/>
    <cellStyle name="40% - Accent3 2 6" xfId="1001" xr:uid="{00000000-0005-0000-0000-0000E0000000}"/>
    <cellStyle name="40% - Accent3 3" xfId="119" xr:uid="{00000000-0005-0000-0000-0000E1000000}"/>
    <cellStyle name="40% - Accent3 3 2" xfId="120" xr:uid="{00000000-0005-0000-0000-0000E2000000}"/>
    <cellStyle name="40% - Accent3 3 2 2" xfId="1012" xr:uid="{00000000-0005-0000-0000-0000E3000000}"/>
    <cellStyle name="40% - Accent3 3 2 3" xfId="1013" xr:uid="{00000000-0005-0000-0000-0000E4000000}"/>
    <cellStyle name="40% - Accent3 3 2 4" xfId="1011" xr:uid="{00000000-0005-0000-0000-0000E5000000}"/>
    <cellStyle name="40% - Accent3 3 3" xfId="121" xr:uid="{00000000-0005-0000-0000-0000E6000000}"/>
    <cellStyle name="40% - Accent3 3 3 2" xfId="1015" xr:uid="{00000000-0005-0000-0000-0000E7000000}"/>
    <cellStyle name="40% - Accent3 3 3 3" xfId="1014" xr:uid="{00000000-0005-0000-0000-0000E8000000}"/>
    <cellStyle name="40% - Accent3 3 4" xfId="1016" xr:uid="{00000000-0005-0000-0000-0000E9000000}"/>
    <cellStyle name="40% - Accent3 3 5" xfId="1010" xr:uid="{00000000-0005-0000-0000-0000EA000000}"/>
    <cellStyle name="40% - Accent3 4" xfId="122" xr:uid="{00000000-0005-0000-0000-0000EB000000}"/>
    <cellStyle name="40% - Accent3 4 2" xfId="123" xr:uid="{00000000-0005-0000-0000-0000EC000000}"/>
    <cellStyle name="40% - Accent3 4 3" xfId="124" xr:uid="{00000000-0005-0000-0000-0000ED000000}"/>
    <cellStyle name="40% - Accent3 5" xfId="854" xr:uid="{00000000-0005-0000-0000-0000EE000000}"/>
    <cellStyle name="40% - Accent4" xfId="32" builtinId="43" customBuiltin="1"/>
    <cellStyle name="40% - Accent4 2" xfId="125" xr:uid="{00000000-0005-0000-0000-0000F0000000}"/>
    <cellStyle name="40% - Accent4 2 2" xfId="126" xr:uid="{00000000-0005-0000-0000-0000F1000000}"/>
    <cellStyle name="40% - Accent4 2 2 2" xfId="1019" xr:uid="{00000000-0005-0000-0000-0000F2000000}"/>
    <cellStyle name="40% - Accent4 2 2 3" xfId="1020" xr:uid="{00000000-0005-0000-0000-0000F3000000}"/>
    <cellStyle name="40% - Accent4 2 2 4" xfId="1018" xr:uid="{00000000-0005-0000-0000-0000F4000000}"/>
    <cellStyle name="40% - Accent4 2 3" xfId="127" xr:uid="{00000000-0005-0000-0000-0000F5000000}"/>
    <cellStyle name="40% - Accent4 2 3 2" xfId="1022" xr:uid="{00000000-0005-0000-0000-0000F6000000}"/>
    <cellStyle name="40% - Accent4 2 3 3" xfId="1023" xr:uid="{00000000-0005-0000-0000-0000F7000000}"/>
    <cellStyle name="40% - Accent4 2 3 4" xfId="1021" xr:uid="{00000000-0005-0000-0000-0000F8000000}"/>
    <cellStyle name="40% - Accent4 2 4" xfId="1024" xr:uid="{00000000-0005-0000-0000-0000F9000000}"/>
    <cellStyle name="40% - Accent4 2 5" xfId="1025" xr:uid="{00000000-0005-0000-0000-0000FA000000}"/>
    <cellStyle name="40% - Accent4 2 6" xfId="1017" xr:uid="{00000000-0005-0000-0000-0000FB000000}"/>
    <cellStyle name="40% - Accent4 3" xfId="128" xr:uid="{00000000-0005-0000-0000-0000FC000000}"/>
    <cellStyle name="40% - Accent4 3 2" xfId="129" xr:uid="{00000000-0005-0000-0000-0000FD000000}"/>
    <cellStyle name="40% - Accent4 3 2 2" xfId="1028" xr:uid="{00000000-0005-0000-0000-0000FE000000}"/>
    <cellStyle name="40% - Accent4 3 2 3" xfId="1029" xr:uid="{00000000-0005-0000-0000-0000FF000000}"/>
    <cellStyle name="40% - Accent4 3 2 4" xfId="1027" xr:uid="{00000000-0005-0000-0000-000000010000}"/>
    <cellStyle name="40% - Accent4 3 3" xfId="130" xr:uid="{00000000-0005-0000-0000-000001010000}"/>
    <cellStyle name="40% - Accent4 3 3 2" xfId="1031" xr:uid="{00000000-0005-0000-0000-000002010000}"/>
    <cellStyle name="40% - Accent4 3 3 3" xfId="1030" xr:uid="{00000000-0005-0000-0000-000003010000}"/>
    <cellStyle name="40% - Accent4 3 4" xfId="1032" xr:uid="{00000000-0005-0000-0000-000004010000}"/>
    <cellStyle name="40% - Accent4 3 5" xfId="1026" xr:uid="{00000000-0005-0000-0000-000005010000}"/>
    <cellStyle name="40% - Accent4 4" xfId="131" xr:uid="{00000000-0005-0000-0000-000006010000}"/>
    <cellStyle name="40% - Accent4 4 2" xfId="132" xr:uid="{00000000-0005-0000-0000-000007010000}"/>
    <cellStyle name="40% - Accent4 4 3" xfId="133" xr:uid="{00000000-0005-0000-0000-000008010000}"/>
    <cellStyle name="40% - Accent5" xfId="36" builtinId="47" customBuiltin="1"/>
    <cellStyle name="40% - Accent5 2" xfId="134" xr:uid="{00000000-0005-0000-0000-00000A010000}"/>
    <cellStyle name="40% - Accent5 2 2" xfId="135" xr:uid="{00000000-0005-0000-0000-00000B010000}"/>
    <cellStyle name="40% - Accent5 2 2 2" xfId="1035" xr:uid="{00000000-0005-0000-0000-00000C010000}"/>
    <cellStyle name="40% - Accent5 2 2 3" xfId="1036" xr:uid="{00000000-0005-0000-0000-00000D010000}"/>
    <cellStyle name="40% - Accent5 2 2 4" xfId="1034" xr:uid="{00000000-0005-0000-0000-00000E010000}"/>
    <cellStyle name="40% - Accent5 2 3" xfId="136" xr:uid="{00000000-0005-0000-0000-00000F010000}"/>
    <cellStyle name="40% - Accent5 2 3 2" xfId="1038" xr:uid="{00000000-0005-0000-0000-000010010000}"/>
    <cellStyle name="40% - Accent5 2 3 3" xfId="1039" xr:uid="{00000000-0005-0000-0000-000011010000}"/>
    <cellStyle name="40% - Accent5 2 3 4" xfId="1037" xr:uid="{00000000-0005-0000-0000-000012010000}"/>
    <cellStyle name="40% - Accent5 2 4" xfId="1040" xr:uid="{00000000-0005-0000-0000-000013010000}"/>
    <cellStyle name="40% - Accent5 2 5" xfId="1041" xr:uid="{00000000-0005-0000-0000-000014010000}"/>
    <cellStyle name="40% - Accent5 2 6" xfId="1033" xr:uid="{00000000-0005-0000-0000-000015010000}"/>
    <cellStyle name="40% - Accent5 3" xfId="137" xr:uid="{00000000-0005-0000-0000-000016010000}"/>
    <cellStyle name="40% - Accent5 3 2" xfId="138" xr:uid="{00000000-0005-0000-0000-000017010000}"/>
    <cellStyle name="40% - Accent5 3 2 2" xfId="1044" xr:uid="{00000000-0005-0000-0000-000018010000}"/>
    <cellStyle name="40% - Accent5 3 2 3" xfId="1045" xr:uid="{00000000-0005-0000-0000-000019010000}"/>
    <cellStyle name="40% - Accent5 3 2 4" xfId="1043" xr:uid="{00000000-0005-0000-0000-00001A010000}"/>
    <cellStyle name="40% - Accent5 3 3" xfId="139" xr:uid="{00000000-0005-0000-0000-00001B010000}"/>
    <cellStyle name="40% - Accent5 3 3 2" xfId="1047" xr:uid="{00000000-0005-0000-0000-00001C010000}"/>
    <cellStyle name="40% - Accent5 3 3 3" xfId="1046" xr:uid="{00000000-0005-0000-0000-00001D010000}"/>
    <cellStyle name="40% - Accent5 3 4" xfId="1048" xr:uid="{00000000-0005-0000-0000-00001E010000}"/>
    <cellStyle name="40% - Accent5 3 5" xfId="1042" xr:uid="{00000000-0005-0000-0000-00001F010000}"/>
    <cellStyle name="40% - Accent5 4" xfId="140" xr:uid="{00000000-0005-0000-0000-000020010000}"/>
    <cellStyle name="40% - Accent5 4 2" xfId="141" xr:uid="{00000000-0005-0000-0000-000021010000}"/>
    <cellStyle name="40% - Accent5 4 3" xfId="142" xr:uid="{00000000-0005-0000-0000-000022010000}"/>
    <cellStyle name="40% - Accent6" xfId="40" builtinId="51" customBuiltin="1"/>
    <cellStyle name="40% - Accent6 2" xfId="143" xr:uid="{00000000-0005-0000-0000-000024010000}"/>
    <cellStyle name="40% - Accent6 2 2" xfId="144" xr:uid="{00000000-0005-0000-0000-000025010000}"/>
    <cellStyle name="40% - Accent6 2 2 2" xfId="1051" xr:uid="{00000000-0005-0000-0000-000026010000}"/>
    <cellStyle name="40% - Accent6 2 2 3" xfId="1052" xr:uid="{00000000-0005-0000-0000-000027010000}"/>
    <cellStyle name="40% - Accent6 2 2 4" xfId="1050" xr:uid="{00000000-0005-0000-0000-000028010000}"/>
    <cellStyle name="40% - Accent6 2 3" xfId="145" xr:uid="{00000000-0005-0000-0000-000029010000}"/>
    <cellStyle name="40% - Accent6 2 3 2" xfId="1054" xr:uid="{00000000-0005-0000-0000-00002A010000}"/>
    <cellStyle name="40% - Accent6 2 3 3" xfId="1055" xr:uid="{00000000-0005-0000-0000-00002B010000}"/>
    <cellStyle name="40% - Accent6 2 3 4" xfId="1053" xr:uid="{00000000-0005-0000-0000-00002C010000}"/>
    <cellStyle name="40% - Accent6 2 4" xfId="1056" xr:uid="{00000000-0005-0000-0000-00002D010000}"/>
    <cellStyle name="40% - Accent6 2 5" xfId="1057" xr:uid="{00000000-0005-0000-0000-00002E010000}"/>
    <cellStyle name="40% - Accent6 2 6" xfId="1049" xr:uid="{00000000-0005-0000-0000-00002F010000}"/>
    <cellStyle name="40% - Accent6 3" xfId="146" xr:uid="{00000000-0005-0000-0000-000030010000}"/>
    <cellStyle name="40% - Accent6 3 2" xfId="147" xr:uid="{00000000-0005-0000-0000-000031010000}"/>
    <cellStyle name="40% - Accent6 3 2 2" xfId="1060" xr:uid="{00000000-0005-0000-0000-000032010000}"/>
    <cellStyle name="40% - Accent6 3 2 3" xfId="1061" xr:uid="{00000000-0005-0000-0000-000033010000}"/>
    <cellStyle name="40% - Accent6 3 2 4" xfId="1059" xr:uid="{00000000-0005-0000-0000-000034010000}"/>
    <cellStyle name="40% - Accent6 3 3" xfId="148" xr:uid="{00000000-0005-0000-0000-000035010000}"/>
    <cellStyle name="40% - Accent6 3 3 2" xfId="1063" xr:uid="{00000000-0005-0000-0000-000036010000}"/>
    <cellStyle name="40% - Accent6 3 3 3" xfId="1062" xr:uid="{00000000-0005-0000-0000-000037010000}"/>
    <cellStyle name="40% - Accent6 3 4" xfId="1064" xr:uid="{00000000-0005-0000-0000-000038010000}"/>
    <cellStyle name="40% - Accent6 3 5" xfId="1058" xr:uid="{00000000-0005-0000-0000-000039010000}"/>
    <cellStyle name="40% - Accent6 4" xfId="149" xr:uid="{00000000-0005-0000-0000-00003A010000}"/>
    <cellStyle name="40% - Accent6 4 2" xfId="150" xr:uid="{00000000-0005-0000-0000-00003B010000}"/>
    <cellStyle name="40% - Accent6 4 3" xfId="151" xr:uid="{00000000-0005-0000-0000-00003C010000}"/>
    <cellStyle name="60% - Accent1" xfId="21" builtinId="32" customBuiltin="1"/>
    <cellStyle name="60% - Accent1 2" xfId="152" xr:uid="{00000000-0005-0000-0000-00003E010000}"/>
    <cellStyle name="60% - Accent1 2 2" xfId="1066" xr:uid="{00000000-0005-0000-0000-00003F010000}"/>
    <cellStyle name="60% - Accent1 2 3" xfId="1067" xr:uid="{00000000-0005-0000-0000-000040010000}"/>
    <cellStyle name="60% - Accent1 2 4" xfId="1068" xr:uid="{00000000-0005-0000-0000-000041010000}"/>
    <cellStyle name="60% - Accent1 2 5" xfId="1065" xr:uid="{00000000-0005-0000-0000-000042010000}"/>
    <cellStyle name="60% - Accent1 3" xfId="153" xr:uid="{00000000-0005-0000-0000-000043010000}"/>
    <cellStyle name="60% - Accent1 3 2" xfId="1070" xr:uid="{00000000-0005-0000-0000-000044010000}"/>
    <cellStyle name="60% - Accent1 3 3" xfId="1071" xr:uid="{00000000-0005-0000-0000-000045010000}"/>
    <cellStyle name="60% - Accent1 3 4" xfId="1069" xr:uid="{00000000-0005-0000-0000-000046010000}"/>
    <cellStyle name="60% - Accent1 4" xfId="154" xr:uid="{00000000-0005-0000-0000-000047010000}"/>
    <cellStyle name="60% - Accent2" xfId="25" builtinId="36" customBuiltin="1"/>
    <cellStyle name="60% - Accent2 2" xfId="155" xr:uid="{00000000-0005-0000-0000-000049010000}"/>
    <cellStyle name="60% - Accent2 2 2" xfId="1073" xr:uid="{00000000-0005-0000-0000-00004A010000}"/>
    <cellStyle name="60% - Accent2 2 3" xfId="1074" xr:uid="{00000000-0005-0000-0000-00004B010000}"/>
    <cellStyle name="60% - Accent2 2 4" xfId="1075" xr:uid="{00000000-0005-0000-0000-00004C010000}"/>
    <cellStyle name="60% - Accent2 2 5" xfId="1072" xr:uid="{00000000-0005-0000-0000-00004D010000}"/>
    <cellStyle name="60% - Accent2 3" xfId="156" xr:uid="{00000000-0005-0000-0000-00004E010000}"/>
    <cellStyle name="60% - Accent2 3 2" xfId="1077" xr:uid="{00000000-0005-0000-0000-00004F010000}"/>
    <cellStyle name="60% - Accent2 3 3" xfId="1078" xr:uid="{00000000-0005-0000-0000-000050010000}"/>
    <cellStyle name="60% - Accent2 3 4" xfId="1076" xr:uid="{00000000-0005-0000-0000-000051010000}"/>
    <cellStyle name="60% - Accent2 4" xfId="157" xr:uid="{00000000-0005-0000-0000-000052010000}"/>
    <cellStyle name="60% - Accent3" xfId="29" builtinId="40" customBuiltin="1"/>
    <cellStyle name="60% - Accent3 2" xfId="158" xr:uid="{00000000-0005-0000-0000-000054010000}"/>
    <cellStyle name="60% - Accent3 2 2" xfId="1080" xr:uid="{00000000-0005-0000-0000-000055010000}"/>
    <cellStyle name="60% - Accent3 2 3" xfId="1081" xr:uid="{00000000-0005-0000-0000-000056010000}"/>
    <cellStyle name="60% - Accent3 2 4" xfId="1082" xr:uid="{00000000-0005-0000-0000-000057010000}"/>
    <cellStyle name="60% - Accent3 2 5" xfId="1079" xr:uid="{00000000-0005-0000-0000-000058010000}"/>
    <cellStyle name="60% - Accent3 3" xfId="159" xr:uid="{00000000-0005-0000-0000-000059010000}"/>
    <cellStyle name="60% - Accent3 3 2" xfId="1084" xr:uid="{00000000-0005-0000-0000-00005A010000}"/>
    <cellStyle name="60% - Accent3 3 3" xfId="1085" xr:uid="{00000000-0005-0000-0000-00005B010000}"/>
    <cellStyle name="60% - Accent3 3 4" xfId="1083" xr:uid="{00000000-0005-0000-0000-00005C010000}"/>
    <cellStyle name="60% - Accent3 4" xfId="160" xr:uid="{00000000-0005-0000-0000-00005D010000}"/>
    <cellStyle name="60% - Accent3 5" xfId="853" xr:uid="{00000000-0005-0000-0000-00005E010000}"/>
    <cellStyle name="60% - Accent4" xfId="33" builtinId="44" customBuiltin="1"/>
    <cellStyle name="60% - Accent4 2" xfId="161" xr:uid="{00000000-0005-0000-0000-000060010000}"/>
    <cellStyle name="60% - Accent4 2 2" xfId="1087" xr:uid="{00000000-0005-0000-0000-000061010000}"/>
    <cellStyle name="60% - Accent4 2 3" xfId="1088" xr:uid="{00000000-0005-0000-0000-000062010000}"/>
    <cellStyle name="60% - Accent4 2 4" xfId="1089" xr:uid="{00000000-0005-0000-0000-000063010000}"/>
    <cellStyle name="60% - Accent4 2 5" xfId="1086" xr:uid="{00000000-0005-0000-0000-000064010000}"/>
    <cellStyle name="60% - Accent4 3" xfId="162" xr:uid="{00000000-0005-0000-0000-000065010000}"/>
    <cellStyle name="60% - Accent4 3 2" xfId="1091" xr:uid="{00000000-0005-0000-0000-000066010000}"/>
    <cellStyle name="60% - Accent4 3 3" xfId="1092" xr:uid="{00000000-0005-0000-0000-000067010000}"/>
    <cellStyle name="60% - Accent4 3 4" xfId="1090" xr:uid="{00000000-0005-0000-0000-000068010000}"/>
    <cellStyle name="60% - Accent4 4" xfId="163" xr:uid="{00000000-0005-0000-0000-000069010000}"/>
    <cellStyle name="60% - Accent4 5" xfId="852" xr:uid="{00000000-0005-0000-0000-00006A010000}"/>
    <cellStyle name="60% - Accent5" xfId="37" builtinId="48" customBuiltin="1"/>
    <cellStyle name="60% - Accent5 2" xfId="164" xr:uid="{00000000-0005-0000-0000-00006C010000}"/>
    <cellStyle name="60% - Accent5 2 2" xfId="1094" xr:uid="{00000000-0005-0000-0000-00006D010000}"/>
    <cellStyle name="60% - Accent5 2 3" xfId="1095" xr:uid="{00000000-0005-0000-0000-00006E010000}"/>
    <cellStyle name="60% - Accent5 2 4" xfId="1096" xr:uid="{00000000-0005-0000-0000-00006F010000}"/>
    <cellStyle name="60% - Accent5 2 5" xfId="1093" xr:uid="{00000000-0005-0000-0000-000070010000}"/>
    <cellStyle name="60% - Accent5 3" xfId="165" xr:uid="{00000000-0005-0000-0000-000071010000}"/>
    <cellStyle name="60% - Accent5 3 2" xfId="1098" xr:uid="{00000000-0005-0000-0000-000072010000}"/>
    <cellStyle name="60% - Accent5 3 3" xfId="1099" xr:uid="{00000000-0005-0000-0000-000073010000}"/>
    <cellStyle name="60% - Accent5 3 4" xfId="1097" xr:uid="{00000000-0005-0000-0000-000074010000}"/>
    <cellStyle name="60% - Accent5 4" xfId="166" xr:uid="{00000000-0005-0000-0000-000075010000}"/>
    <cellStyle name="60% - Accent6" xfId="41" builtinId="52" customBuiltin="1"/>
    <cellStyle name="60% - Accent6 2" xfId="167" xr:uid="{00000000-0005-0000-0000-000077010000}"/>
    <cellStyle name="60% - Accent6 2 2" xfId="1101" xr:uid="{00000000-0005-0000-0000-000078010000}"/>
    <cellStyle name="60% - Accent6 2 3" xfId="1102" xr:uid="{00000000-0005-0000-0000-000079010000}"/>
    <cellStyle name="60% - Accent6 2 4" xfId="1103" xr:uid="{00000000-0005-0000-0000-00007A010000}"/>
    <cellStyle name="60% - Accent6 2 5" xfId="1100" xr:uid="{00000000-0005-0000-0000-00007B010000}"/>
    <cellStyle name="60% - Accent6 3" xfId="168" xr:uid="{00000000-0005-0000-0000-00007C010000}"/>
    <cellStyle name="60% - Accent6 3 2" xfId="1105" xr:uid="{00000000-0005-0000-0000-00007D010000}"/>
    <cellStyle name="60% - Accent6 3 3" xfId="1106" xr:uid="{00000000-0005-0000-0000-00007E010000}"/>
    <cellStyle name="60% - Accent6 3 4" xfId="1104" xr:uid="{00000000-0005-0000-0000-00007F010000}"/>
    <cellStyle name="60% - Accent6 4" xfId="169" xr:uid="{00000000-0005-0000-0000-000080010000}"/>
    <cellStyle name="60% - Accent6 5" xfId="851" xr:uid="{00000000-0005-0000-0000-000081010000}"/>
    <cellStyle name="Accent1" xfId="18" builtinId="29" customBuiltin="1"/>
    <cellStyle name="Accent1 2" xfId="170" xr:uid="{00000000-0005-0000-0000-000083010000}"/>
    <cellStyle name="Accent1 2 2" xfId="1108" xr:uid="{00000000-0005-0000-0000-000084010000}"/>
    <cellStyle name="Accent1 2 3" xfId="1109" xr:uid="{00000000-0005-0000-0000-000085010000}"/>
    <cellStyle name="Accent1 2 4" xfId="1110" xr:uid="{00000000-0005-0000-0000-000086010000}"/>
    <cellStyle name="Accent1 2 5" xfId="1107" xr:uid="{00000000-0005-0000-0000-000087010000}"/>
    <cellStyle name="Accent1 3" xfId="171" xr:uid="{00000000-0005-0000-0000-000088010000}"/>
    <cellStyle name="Accent1 3 2" xfId="1112" xr:uid="{00000000-0005-0000-0000-000089010000}"/>
    <cellStyle name="Accent1 3 3" xfId="1113" xr:uid="{00000000-0005-0000-0000-00008A010000}"/>
    <cellStyle name="Accent1 3 4" xfId="1111" xr:uid="{00000000-0005-0000-0000-00008B010000}"/>
    <cellStyle name="Accent1 4" xfId="172" xr:uid="{00000000-0005-0000-0000-00008C010000}"/>
    <cellStyle name="Accent2" xfId="22" builtinId="33" customBuiltin="1"/>
    <cellStyle name="Accent2 2" xfId="173" xr:uid="{00000000-0005-0000-0000-00008E010000}"/>
    <cellStyle name="Accent2 2 2" xfId="1115" xr:uid="{00000000-0005-0000-0000-00008F010000}"/>
    <cellStyle name="Accent2 2 3" xfId="1116" xr:uid="{00000000-0005-0000-0000-000090010000}"/>
    <cellStyle name="Accent2 2 4" xfId="1117" xr:uid="{00000000-0005-0000-0000-000091010000}"/>
    <cellStyle name="Accent2 2 5" xfId="1114" xr:uid="{00000000-0005-0000-0000-000092010000}"/>
    <cellStyle name="Accent2 3" xfId="174" xr:uid="{00000000-0005-0000-0000-000093010000}"/>
    <cellStyle name="Accent2 3 2" xfId="1119" xr:uid="{00000000-0005-0000-0000-000094010000}"/>
    <cellStyle name="Accent2 3 3" xfId="1120" xr:uid="{00000000-0005-0000-0000-000095010000}"/>
    <cellStyle name="Accent2 3 4" xfId="1118" xr:uid="{00000000-0005-0000-0000-000096010000}"/>
    <cellStyle name="Accent2 4" xfId="175" xr:uid="{00000000-0005-0000-0000-000097010000}"/>
    <cellStyle name="Accent3" xfId="26" builtinId="37" customBuiltin="1"/>
    <cellStyle name="Accent3 2" xfId="176" xr:uid="{00000000-0005-0000-0000-000099010000}"/>
    <cellStyle name="Accent3 2 2" xfId="1122" xr:uid="{00000000-0005-0000-0000-00009A010000}"/>
    <cellStyle name="Accent3 2 3" xfId="1123" xr:uid="{00000000-0005-0000-0000-00009B010000}"/>
    <cellStyle name="Accent3 2 4" xfId="1124" xr:uid="{00000000-0005-0000-0000-00009C010000}"/>
    <cellStyle name="Accent3 2 5" xfId="1121" xr:uid="{00000000-0005-0000-0000-00009D010000}"/>
    <cellStyle name="Accent3 3" xfId="177" xr:uid="{00000000-0005-0000-0000-00009E010000}"/>
    <cellStyle name="Accent3 3 2" xfId="1126" xr:uid="{00000000-0005-0000-0000-00009F010000}"/>
    <cellStyle name="Accent3 3 3" xfId="1127" xr:uid="{00000000-0005-0000-0000-0000A0010000}"/>
    <cellStyle name="Accent3 3 4" xfId="1125" xr:uid="{00000000-0005-0000-0000-0000A1010000}"/>
    <cellStyle name="Accent3 4" xfId="178" xr:uid="{00000000-0005-0000-0000-0000A2010000}"/>
    <cellStyle name="Accent4" xfId="30" builtinId="41" customBuiltin="1"/>
    <cellStyle name="Accent4 2" xfId="179" xr:uid="{00000000-0005-0000-0000-0000A4010000}"/>
    <cellStyle name="Accent4 2 2" xfId="1129" xr:uid="{00000000-0005-0000-0000-0000A5010000}"/>
    <cellStyle name="Accent4 2 3" xfId="1130" xr:uid="{00000000-0005-0000-0000-0000A6010000}"/>
    <cellStyle name="Accent4 2 4" xfId="1131" xr:uid="{00000000-0005-0000-0000-0000A7010000}"/>
    <cellStyle name="Accent4 2 5" xfId="1128" xr:uid="{00000000-0005-0000-0000-0000A8010000}"/>
    <cellStyle name="Accent4 3" xfId="180" xr:uid="{00000000-0005-0000-0000-0000A9010000}"/>
    <cellStyle name="Accent4 3 2" xfId="1133" xr:uid="{00000000-0005-0000-0000-0000AA010000}"/>
    <cellStyle name="Accent4 3 3" xfId="1134" xr:uid="{00000000-0005-0000-0000-0000AB010000}"/>
    <cellStyle name="Accent4 3 4" xfId="1132" xr:uid="{00000000-0005-0000-0000-0000AC010000}"/>
    <cellStyle name="Accent4 4" xfId="181" xr:uid="{00000000-0005-0000-0000-0000AD010000}"/>
    <cellStyle name="Accent5" xfId="34" builtinId="45" customBuiltin="1"/>
    <cellStyle name="Accent5 2" xfId="182" xr:uid="{00000000-0005-0000-0000-0000AF010000}"/>
    <cellStyle name="Accent5 2 2" xfId="1136" xr:uid="{00000000-0005-0000-0000-0000B0010000}"/>
    <cellStyle name="Accent5 2 3" xfId="1137" xr:uid="{00000000-0005-0000-0000-0000B1010000}"/>
    <cellStyle name="Accent5 2 4" xfId="1138" xr:uid="{00000000-0005-0000-0000-0000B2010000}"/>
    <cellStyle name="Accent5 2 5" xfId="1135" xr:uid="{00000000-0005-0000-0000-0000B3010000}"/>
    <cellStyle name="Accent5 3" xfId="183" xr:uid="{00000000-0005-0000-0000-0000B4010000}"/>
    <cellStyle name="Accent5 3 2" xfId="1140" xr:uid="{00000000-0005-0000-0000-0000B5010000}"/>
    <cellStyle name="Accent5 3 3" xfId="1141" xr:uid="{00000000-0005-0000-0000-0000B6010000}"/>
    <cellStyle name="Accent5 3 4" xfId="1139" xr:uid="{00000000-0005-0000-0000-0000B7010000}"/>
    <cellStyle name="Accent5 4" xfId="184" xr:uid="{00000000-0005-0000-0000-0000B8010000}"/>
    <cellStyle name="Accent6" xfId="38" builtinId="49" customBuiltin="1"/>
    <cellStyle name="Accent6 2" xfId="185" xr:uid="{00000000-0005-0000-0000-0000BA010000}"/>
    <cellStyle name="Accent6 2 2" xfId="1143" xr:uid="{00000000-0005-0000-0000-0000BB010000}"/>
    <cellStyle name="Accent6 2 3" xfId="1144" xr:uid="{00000000-0005-0000-0000-0000BC010000}"/>
    <cellStyle name="Accent6 2 4" xfId="1145" xr:uid="{00000000-0005-0000-0000-0000BD010000}"/>
    <cellStyle name="Accent6 2 5" xfId="1142" xr:uid="{00000000-0005-0000-0000-0000BE010000}"/>
    <cellStyle name="Accent6 3" xfId="186" xr:uid="{00000000-0005-0000-0000-0000BF010000}"/>
    <cellStyle name="Accent6 3 2" xfId="1147" xr:uid="{00000000-0005-0000-0000-0000C0010000}"/>
    <cellStyle name="Accent6 3 3" xfId="1148" xr:uid="{00000000-0005-0000-0000-0000C1010000}"/>
    <cellStyle name="Accent6 3 4" xfId="1146" xr:uid="{00000000-0005-0000-0000-0000C2010000}"/>
    <cellStyle name="Accent6 4" xfId="187" xr:uid="{00000000-0005-0000-0000-0000C3010000}"/>
    <cellStyle name="Bad" xfId="8" builtinId="27" customBuiltin="1"/>
    <cellStyle name="Bad 2" xfId="188" xr:uid="{00000000-0005-0000-0000-0000C5010000}"/>
    <cellStyle name="Bad 2 2" xfId="1150" xr:uid="{00000000-0005-0000-0000-0000C6010000}"/>
    <cellStyle name="Bad 2 3" xfId="1151" xr:uid="{00000000-0005-0000-0000-0000C7010000}"/>
    <cellStyle name="Bad 2 4" xfId="1152" xr:uid="{00000000-0005-0000-0000-0000C8010000}"/>
    <cellStyle name="Bad 2 5" xfId="1149" xr:uid="{00000000-0005-0000-0000-0000C9010000}"/>
    <cellStyle name="Bad 3" xfId="189" xr:uid="{00000000-0005-0000-0000-0000CA010000}"/>
    <cellStyle name="Bad 3 2" xfId="1154" xr:uid="{00000000-0005-0000-0000-0000CB010000}"/>
    <cellStyle name="Bad 3 3" xfId="1155" xr:uid="{00000000-0005-0000-0000-0000CC010000}"/>
    <cellStyle name="Bad 3 4" xfId="1153" xr:uid="{00000000-0005-0000-0000-0000CD010000}"/>
    <cellStyle name="Bad 4" xfId="190" xr:uid="{00000000-0005-0000-0000-0000CE010000}"/>
    <cellStyle name="Calculation" xfId="12" builtinId="22" customBuiltin="1"/>
    <cellStyle name="Calculation 2" xfId="191" xr:uid="{00000000-0005-0000-0000-0000D0010000}"/>
    <cellStyle name="Calculation 2 2" xfId="1157" xr:uid="{00000000-0005-0000-0000-0000D1010000}"/>
    <cellStyle name="Calculation 2 3" xfId="1158" xr:uid="{00000000-0005-0000-0000-0000D2010000}"/>
    <cellStyle name="Calculation 2 4" xfId="1159" xr:uid="{00000000-0005-0000-0000-0000D3010000}"/>
    <cellStyle name="Calculation 2 5" xfId="1156" xr:uid="{00000000-0005-0000-0000-0000D4010000}"/>
    <cellStyle name="Calculation 3" xfId="192" xr:uid="{00000000-0005-0000-0000-0000D5010000}"/>
    <cellStyle name="Calculation 3 2" xfId="1161" xr:uid="{00000000-0005-0000-0000-0000D6010000}"/>
    <cellStyle name="Calculation 3 3" xfId="1162" xr:uid="{00000000-0005-0000-0000-0000D7010000}"/>
    <cellStyle name="Calculation 3 4" xfId="1160" xr:uid="{00000000-0005-0000-0000-0000D8010000}"/>
    <cellStyle name="Calculation 4" xfId="193" xr:uid="{00000000-0005-0000-0000-0000D9010000}"/>
    <cellStyle name="Check Cell" xfId="14" builtinId="23" customBuiltin="1"/>
    <cellStyle name="Check Cell 2" xfId="194" xr:uid="{00000000-0005-0000-0000-0000DB010000}"/>
    <cellStyle name="Check Cell 2 2" xfId="1164" xr:uid="{00000000-0005-0000-0000-0000DC010000}"/>
    <cellStyle name="Check Cell 2 3" xfId="1165" xr:uid="{00000000-0005-0000-0000-0000DD010000}"/>
    <cellStyle name="Check Cell 2 4" xfId="1166" xr:uid="{00000000-0005-0000-0000-0000DE010000}"/>
    <cellStyle name="Check Cell 2 5" xfId="1163" xr:uid="{00000000-0005-0000-0000-0000DF010000}"/>
    <cellStyle name="Check Cell 3" xfId="195" xr:uid="{00000000-0005-0000-0000-0000E0010000}"/>
    <cellStyle name="Check Cell 3 2" xfId="1168" xr:uid="{00000000-0005-0000-0000-0000E1010000}"/>
    <cellStyle name="Check Cell 3 3" xfId="1169" xr:uid="{00000000-0005-0000-0000-0000E2010000}"/>
    <cellStyle name="Check Cell 3 4" xfId="1167" xr:uid="{00000000-0005-0000-0000-0000E3010000}"/>
    <cellStyle name="Check Cell 4" xfId="196" xr:uid="{00000000-0005-0000-0000-0000E4010000}"/>
    <cellStyle name="Comma" xfId="1412" builtinId="3"/>
    <cellStyle name="Comma 10" xfId="197" xr:uid="{00000000-0005-0000-0000-0000E5010000}"/>
    <cellStyle name="Comma 10 10" xfId="42" xr:uid="{00000000-0005-0000-0000-0000E6010000}"/>
    <cellStyle name="Comma 10 10 2" xfId="198" xr:uid="{00000000-0005-0000-0000-0000E7010000}"/>
    <cellStyle name="Comma 10 10 3" xfId="199" xr:uid="{00000000-0005-0000-0000-0000E8010000}"/>
    <cellStyle name="Comma 10 11" xfId="200" xr:uid="{00000000-0005-0000-0000-0000E9010000}"/>
    <cellStyle name="Comma 10 11 2" xfId="201" xr:uid="{00000000-0005-0000-0000-0000EA010000}"/>
    <cellStyle name="Comma 10 11 3" xfId="202" xr:uid="{00000000-0005-0000-0000-0000EB010000}"/>
    <cellStyle name="Comma 10 12" xfId="203" xr:uid="{00000000-0005-0000-0000-0000EC010000}"/>
    <cellStyle name="Comma 10 12 2" xfId="204" xr:uid="{00000000-0005-0000-0000-0000ED010000}"/>
    <cellStyle name="Comma 10 12 3" xfId="205" xr:uid="{00000000-0005-0000-0000-0000EE010000}"/>
    <cellStyle name="Comma 10 13" xfId="206" xr:uid="{00000000-0005-0000-0000-0000EF010000}"/>
    <cellStyle name="Comma 10 13 2" xfId="207" xr:uid="{00000000-0005-0000-0000-0000F0010000}"/>
    <cellStyle name="Comma 10 13 3" xfId="208" xr:uid="{00000000-0005-0000-0000-0000F1010000}"/>
    <cellStyle name="Comma 10 14" xfId="209" xr:uid="{00000000-0005-0000-0000-0000F2010000}"/>
    <cellStyle name="Comma 10 14 2" xfId="210" xr:uid="{00000000-0005-0000-0000-0000F3010000}"/>
    <cellStyle name="Comma 10 14 3" xfId="211" xr:uid="{00000000-0005-0000-0000-0000F4010000}"/>
    <cellStyle name="Comma 10 15" xfId="212" xr:uid="{00000000-0005-0000-0000-0000F5010000}"/>
    <cellStyle name="Comma 10 15 2" xfId="213" xr:uid="{00000000-0005-0000-0000-0000F6010000}"/>
    <cellStyle name="Comma 10 15 3" xfId="214" xr:uid="{00000000-0005-0000-0000-0000F7010000}"/>
    <cellStyle name="Comma 10 16" xfId="215" xr:uid="{00000000-0005-0000-0000-0000F8010000}"/>
    <cellStyle name="Comma 10 16 2" xfId="216" xr:uid="{00000000-0005-0000-0000-0000F9010000}"/>
    <cellStyle name="Comma 10 16 3" xfId="217" xr:uid="{00000000-0005-0000-0000-0000FA010000}"/>
    <cellStyle name="Comma 10 17" xfId="218" xr:uid="{00000000-0005-0000-0000-0000FB010000}"/>
    <cellStyle name="Comma 10 18" xfId="219" xr:uid="{00000000-0005-0000-0000-0000FC010000}"/>
    <cellStyle name="Comma 10 2" xfId="220" xr:uid="{00000000-0005-0000-0000-0000FD010000}"/>
    <cellStyle name="Comma 10 2 2" xfId="221" xr:uid="{00000000-0005-0000-0000-0000FE010000}"/>
    <cellStyle name="Comma 10 2 3" xfId="222" xr:uid="{00000000-0005-0000-0000-0000FF010000}"/>
    <cellStyle name="Comma 10 3" xfId="223" xr:uid="{00000000-0005-0000-0000-000000020000}"/>
    <cellStyle name="Comma 10 3 2" xfId="224" xr:uid="{00000000-0005-0000-0000-000001020000}"/>
    <cellStyle name="Comma 10 3 3" xfId="225" xr:uid="{00000000-0005-0000-0000-000002020000}"/>
    <cellStyle name="Comma 10 4" xfId="226" xr:uid="{00000000-0005-0000-0000-000003020000}"/>
    <cellStyle name="Comma 10 4 2" xfId="227" xr:uid="{00000000-0005-0000-0000-000004020000}"/>
    <cellStyle name="Comma 10 4 3" xfId="228" xr:uid="{00000000-0005-0000-0000-000005020000}"/>
    <cellStyle name="Comma 10 5" xfId="229" xr:uid="{00000000-0005-0000-0000-000006020000}"/>
    <cellStyle name="Comma 10 5 2" xfId="230" xr:uid="{00000000-0005-0000-0000-000007020000}"/>
    <cellStyle name="Comma 10 5 3" xfId="231" xr:uid="{00000000-0005-0000-0000-000008020000}"/>
    <cellStyle name="Comma 10 6" xfId="232" xr:uid="{00000000-0005-0000-0000-000009020000}"/>
    <cellStyle name="Comma 10 6 2" xfId="233" xr:uid="{00000000-0005-0000-0000-00000A020000}"/>
    <cellStyle name="Comma 10 6 3" xfId="234" xr:uid="{00000000-0005-0000-0000-00000B020000}"/>
    <cellStyle name="Comma 10 7" xfId="235" xr:uid="{00000000-0005-0000-0000-00000C020000}"/>
    <cellStyle name="Comma 10 7 2" xfId="236" xr:uid="{00000000-0005-0000-0000-00000D020000}"/>
    <cellStyle name="Comma 10 7 3" xfId="237" xr:uid="{00000000-0005-0000-0000-00000E020000}"/>
    <cellStyle name="Comma 10 8" xfId="238" xr:uid="{00000000-0005-0000-0000-00000F020000}"/>
    <cellStyle name="Comma 10 8 2" xfId="239" xr:uid="{00000000-0005-0000-0000-000010020000}"/>
    <cellStyle name="Comma 10 8 3" xfId="240" xr:uid="{00000000-0005-0000-0000-000011020000}"/>
    <cellStyle name="Comma 10 9" xfId="241" xr:uid="{00000000-0005-0000-0000-000012020000}"/>
    <cellStyle name="Comma 10 9 2" xfId="242" xr:uid="{00000000-0005-0000-0000-000013020000}"/>
    <cellStyle name="Comma 10 9 3" xfId="243" xr:uid="{00000000-0005-0000-0000-000014020000}"/>
    <cellStyle name="Comma 11" xfId="244" xr:uid="{00000000-0005-0000-0000-000015020000}"/>
    <cellStyle name="Comma 11 2" xfId="245" xr:uid="{00000000-0005-0000-0000-000016020000}"/>
    <cellStyle name="Comma 12" xfId="246" xr:uid="{00000000-0005-0000-0000-000017020000}"/>
    <cellStyle name="Comma 12 2" xfId="247" xr:uid="{00000000-0005-0000-0000-000018020000}"/>
    <cellStyle name="Comma 12 3" xfId="864" xr:uid="{00000000-0005-0000-0000-000019020000}"/>
    <cellStyle name="Comma 13" xfId="248" xr:uid="{00000000-0005-0000-0000-00001A020000}"/>
    <cellStyle name="Comma 13 2" xfId="249" xr:uid="{00000000-0005-0000-0000-00001B020000}"/>
    <cellStyle name="Comma 14" xfId="250" xr:uid="{00000000-0005-0000-0000-00001C020000}"/>
    <cellStyle name="Comma 15" xfId="251" xr:uid="{00000000-0005-0000-0000-00001D020000}"/>
    <cellStyle name="Comma 15 2" xfId="252" xr:uid="{00000000-0005-0000-0000-00001E020000}"/>
    <cellStyle name="Comma 16" xfId="253" xr:uid="{00000000-0005-0000-0000-00001F020000}"/>
    <cellStyle name="Comma 16 2" xfId="254" xr:uid="{00000000-0005-0000-0000-000020020000}"/>
    <cellStyle name="Comma 17" xfId="255" xr:uid="{00000000-0005-0000-0000-000021020000}"/>
    <cellStyle name="Comma 17 2" xfId="256" xr:uid="{00000000-0005-0000-0000-000022020000}"/>
    <cellStyle name="Comma 18" xfId="257" xr:uid="{00000000-0005-0000-0000-000023020000}"/>
    <cellStyle name="Comma 18 2" xfId="258" xr:uid="{00000000-0005-0000-0000-000024020000}"/>
    <cellStyle name="Comma 19" xfId="259" xr:uid="{00000000-0005-0000-0000-000025020000}"/>
    <cellStyle name="Comma 19 2" xfId="260" xr:uid="{00000000-0005-0000-0000-000026020000}"/>
    <cellStyle name="Comma 2" xfId="261" xr:uid="{00000000-0005-0000-0000-000027020000}"/>
    <cellStyle name="Comma 2 10" xfId="262" xr:uid="{00000000-0005-0000-0000-000028020000}"/>
    <cellStyle name="Comma 2 10 2" xfId="263" xr:uid="{00000000-0005-0000-0000-000029020000}"/>
    <cellStyle name="Comma 2 10 2 2" xfId="264" xr:uid="{00000000-0005-0000-0000-00002A020000}"/>
    <cellStyle name="Comma 2 10 2 3" xfId="265" xr:uid="{00000000-0005-0000-0000-00002B020000}"/>
    <cellStyle name="Comma 2 10 3" xfId="266" xr:uid="{00000000-0005-0000-0000-00002C020000}"/>
    <cellStyle name="Comma 2 10 4" xfId="267" xr:uid="{00000000-0005-0000-0000-00002D020000}"/>
    <cellStyle name="Comma 2 11" xfId="268" xr:uid="{00000000-0005-0000-0000-00002E020000}"/>
    <cellStyle name="Comma 2 11 2" xfId="269" xr:uid="{00000000-0005-0000-0000-00002F020000}"/>
    <cellStyle name="Comma 2 11 3" xfId="270" xr:uid="{00000000-0005-0000-0000-000030020000}"/>
    <cellStyle name="Comma 2 12" xfId="271" xr:uid="{00000000-0005-0000-0000-000031020000}"/>
    <cellStyle name="Comma 2 12 2" xfId="272" xr:uid="{00000000-0005-0000-0000-000032020000}"/>
    <cellStyle name="Comma 2 12 3" xfId="273" xr:uid="{00000000-0005-0000-0000-000033020000}"/>
    <cellStyle name="Comma 2 13" xfId="274" xr:uid="{00000000-0005-0000-0000-000034020000}"/>
    <cellStyle name="Comma 2 13 2" xfId="275" xr:uid="{00000000-0005-0000-0000-000035020000}"/>
    <cellStyle name="Comma 2 13 3" xfId="276" xr:uid="{00000000-0005-0000-0000-000036020000}"/>
    <cellStyle name="Comma 2 14" xfId="277" xr:uid="{00000000-0005-0000-0000-000037020000}"/>
    <cellStyle name="Comma 2 14 2" xfId="278" xr:uid="{00000000-0005-0000-0000-000038020000}"/>
    <cellStyle name="Comma 2 14 3" xfId="279" xr:uid="{00000000-0005-0000-0000-000039020000}"/>
    <cellStyle name="Comma 2 15" xfId="280" xr:uid="{00000000-0005-0000-0000-00003A020000}"/>
    <cellStyle name="Comma 2 15 2" xfId="281" xr:uid="{00000000-0005-0000-0000-00003B020000}"/>
    <cellStyle name="Comma 2 15 3" xfId="282" xr:uid="{00000000-0005-0000-0000-00003C020000}"/>
    <cellStyle name="Comma 2 16" xfId="283" xr:uid="{00000000-0005-0000-0000-00003D020000}"/>
    <cellStyle name="Comma 2 16 2" xfId="284" xr:uid="{00000000-0005-0000-0000-00003E020000}"/>
    <cellStyle name="Comma 2 16 3" xfId="285" xr:uid="{00000000-0005-0000-0000-00003F020000}"/>
    <cellStyle name="Comma 2 17" xfId="286" xr:uid="{00000000-0005-0000-0000-000040020000}"/>
    <cellStyle name="Comma 2 17 2" xfId="287" xr:uid="{00000000-0005-0000-0000-000041020000}"/>
    <cellStyle name="Comma 2 17 3" xfId="288" xr:uid="{00000000-0005-0000-0000-000042020000}"/>
    <cellStyle name="Comma 2 18" xfId="289" xr:uid="{00000000-0005-0000-0000-000043020000}"/>
    <cellStyle name="Comma 2 18 2" xfId="290" xr:uid="{00000000-0005-0000-0000-000044020000}"/>
    <cellStyle name="Comma 2 18 3" xfId="291" xr:uid="{00000000-0005-0000-0000-000045020000}"/>
    <cellStyle name="Comma 2 19" xfId="292" xr:uid="{00000000-0005-0000-0000-000046020000}"/>
    <cellStyle name="Comma 2 19 2" xfId="293" xr:uid="{00000000-0005-0000-0000-000047020000}"/>
    <cellStyle name="Comma 2 19 3" xfId="294" xr:uid="{00000000-0005-0000-0000-000048020000}"/>
    <cellStyle name="Comma 2 2" xfId="295" xr:uid="{00000000-0005-0000-0000-000049020000}"/>
    <cellStyle name="Comma 2 2 10" xfId="296" xr:uid="{00000000-0005-0000-0000-00004A020000}"/>
    <cellStyle name="Comma 2 2 11" xfId="297" xr:uid="{00000000-0005-0000-0000-00004B020000}"/>
    <cellStyle name="Comma 2 2 12" xfId="298" xr:uid="{00000000-0005-0000-0000-00004C020000}"/>
    <cellStyle name="Comma 2 2 13" xfId="299" xr:uid="{00000000-0005-0000-0000-00004D020000}"/>
    <cellStyle name="Comma 2 2 14" xfId="300" xr:uid="{00000000-0005-0000-0000-00004E020000}"/>
    <cellStyle name="Comma 2 2 15" xfId="301" xr:uid="{00000000-0005-0000-0000-00004F020000}"/>
    <cellStyle name="Comma 2 2 2" xfId="302" xr:uid="{00000000-0005-0000-0000-000050020000}"/>
    <cellStyle name="Comma 2 2 2 10" xfId="303" xr:uid="{00000000-0005-0000-0000-000051020000}"/>
    <cellStyle name="Comma 2 2 2 10 2" xfId="304" xr:uid="{00000000-0005-0000-0000-000052020000}"/>
    <cellStyle name="Comma 2 2 2 10 3" xfId="305" xr:uid="{00000000-0005-0000-0000-000053020000}"/>
    <cellStyle name="Comma 2 2 2 11" xfId="306" xr:uid="{00000000-0005-0000-0000-000054020000}"/>
    <cellStyle name="Comma 2 2 2 11 2" xfId="307" xr:uid="{00000000-0005-0000-0000-000055020000}"/>
    <cellStyle name="Comma 2 2 2 11 3" xfId="308" xr:uid="{00000000-0005-0000-0000-000056020000}"/>
    <cellStyle name="Comma 2 2 2 12" xfId="309" xr:uid="{00000000-0005-0000-0000-000057020000}"/>
    <cellStyle name="Comma 2 2 2 12 2" xfId="310" xr:uid="{00000000-0005-0000-0000-000058020000}"/>
    <cellStyle name="Comma 2 2 2 12 3" xfId="311" xr:uid="{00000000-0005-0000-0000-000059020000}"/>
    <cellStyle name="Comma 2 2 2 2" xfId="312" xr:uid="{00000000-0005-0000-0000-00005A020000}"/>
    <cellStyle name="Comma 2 2 2 2 10" xfId="313" xr:uid="{00000000-0005-0000-0000-00005B020000}"/>
    <cellStyle name="Comma 2 2 2 2 11" xfId="314" xr:uid="{00000000-0005-0000-0000-00005C020000}"/>
    <cellStyle name="Comma 2 2 2 2 12" xfId="315" xr:uid="{00000000-0005-0000-0000-00005D020000}"/>
    <cellStyle name="Comma 2 2 2 2 2" xfId="316" xr:uid="{00000000-0005-0000-0000-00005E020000}"/>
    <cellStyle name="Comma 2 2 2 2 2 2" xfId="317" xr:uid="{00000000-0005-0000-0000-00005F020000}"/>
    <cellStyle name="Comma 2 2 2 2 2 2 10" xfId="318" xr:uid="{00000000-0005-0000-0000-000060020000}"/>
    <cellStyle name="Comma 2 2 2 2 2 2 11" xfId="319" xr:uid="{00000000-0005-0000-0000-000061020000}"/>
    <cellStyle name="Comma 2 2 2 2 2 2 2" xfId="320" xr:uid="{00000000-0005-0000-0000-000062020000}"/>
    <cellStyle name="Comma 2 2 2 2 2 2 2 2" xfId="321" xr:uid="{00000000-0005-0000-0000-000063020000}"/>
    <cellStyle name="Comma 2 2 2 2 2 2 2 2 2" xfId="322" xr:uid="{00000000-0005-0000-0000-000064020000}"/>
    <cellStyle name="Comma 2 2 2 2 2 2 2 2 3" xfId="323" xr:uid="{00000000-0005-0000-0000-000065020000}"/>
    <cellStyle name="Comma 2 2 2 2 2 2 2 3" xfId="324" xr:uid="{00000000-0005-0000-0000-000066020000}"/>
    <cellStyle name="Comma 2 2 2 2 2 2 2 3 2" xfId="325" xr:uid="{00000000-0005-0000-0000-000067020000}"/>
    <cellStyle name="Comma 2 2 2 2 2 2 2 3 3" xfId="326" xr:uid="{00000000-0005-0000-0000-000068020000}"/>
    <cellStyle name="Comma 2 2 2 2 2 2 2 4" xfId="327" xr:uid="{00000000-0005-0000-0000-000069020000}"/>
    <cellStyle name="Comma 2 2 2 2 2 2 2 4 2" xfId="328" xr:uid="{00000000-0005-0000-0000-00006A020000}"/>
    <cellStyle name="Comma 2 2 2 2 2 2 2 4 3" xfId="329" xr:uid="{00000000-0005-0000-0000-00006B020000}"/>
    <cellStyle name="Comma 2 2 2 2 2 2 2 5" xfId="330" xr:uid="{00000000-0005-0000-0000-00006C020000}"/>
    <cellStyle name="Comma 2 2 2 2 2 2 2 5 2" xfId="331" xr:uid="{00000000-0005-0000-0000-00006D020000}"/>
    <cellStyle name="Comma 2 2 2 2 2 2 2 5 3" xfId="332" xr:uid="{00000000-0005-0000-0000-00006E020000}"/>
    <cellStyle name="Comma 2 2 2 2 2 2 2 6" xfId="333" xr:uid="{00000000-0005-0000-0000-00006F020000}"/>
    <cellStyle name="Comma 2 2 2 2 2 2 2 6 2" xfId="334" xr:uid="{00000000-0005-0000-0000-000070020000}"/>
    <cellStyle name="Comma 2 2 2 2 2 2 2 6 3" xfId="335" xr:uid="{00000000-0005-0000-0000-000071020000}"/>
    <cellStyle name="Comma 2 2 2 2 2 2 2 7" xfId="336" xr:uid="{00000000-0005-0000-0000-000072020000}"/>
    <cellStyle name="Comma 2 2 2 2 2 2 2 7 2" xfId="337" xr:uid="{00000000-0005-0000-0000-000073020000}"/>
    <cellStyle name="Comma 2 2 2 2 2 2 2 7 3" xfId="338" xr:uid="{00000000-0005-0000-0000-000074020000}"/>
    <cellStyle name="Comma 2 2 2 2 2 2 2 8" xfId="339" xr:uid="{00000000-0005-0000-0000-000075020000}"/>
    <cellStyle name="Comma 2 2 2 2 2 2 2 8 2" xfId="340" xr:uid="{00000000-0005-0000-0000-000076020000}"/>
    <cellStyle name="Comma 2 2 2 2 2 2 2 8 3" xfId="341" xr:uid="{00000000-0005-0000-0000-000077020000}"/>
    <cellStyle name="Comma 2 2 2 2 2 2 3" xfId="342" xr:uid="{00000000-0005-0000-0000-000078020000}"/>
    <cellStyle name="Comma 2 2 2 2 2 2 3 2" xfId="343" xr:uid="{00000000-0005-0000-0000-000079020000}"/>
    <cellStyle name="Comma 2 2 2 2 2 2 3 3" xfId="344" xr:uid="{00000000-0005-0000-0000-00007A020000}"/>
    <cellStyle name="Comma 2 2 2 2 2 2 4" xfId="345" xr:uid="{00000000-0005-0000-0000-00007B020000}"/>
    <cellStyle name="Comma 2 2 2 2 2 2 5" xfId="346" xr:uid="{00000000-0005-0000-0000-00007C020000}"/>
    <cellStyle name="Comma 2 2 2 2 2 2 6" xfId="347" xr:uid="{00000000-0005-0000-0000-00007D020000}"/>
    <cellStyle name="Comma 2 2 2 2 2 2 7" xfId="348" xr:uid="{00000000-0005-0000-0000-00007E020000}"/>
    <cellStyle name="Comma 2 2 2 2 2 2 8" xfId="349" xr:uid="{00000000-0005-0000-0000-00007F020000}"/>
    <cellStyle name="Comma 2 2 2 2 2 2 9" xfId="350" xr:uid="{00000000-0005-0000-0000-000080020000}"/>
    <cellStyle name="Comma 2 2 2 2 2 3" xfId="351" xr:uid="{00000000-0005-0000-0000-000081020000}"/>
    <cellStyle name="Comma 2 2 2 2 2 4" xfId="352" xr:uid="{00000000-0005-0000-0000-000082020000}"/>
    <cellStyle name="Comma 2 2 2 2 2 4 2" xfId="353" xr:uid="{00000000-0005-0000-0000-000083020000}"/>
    <cellStyle name="Comma 2 2 2 2 2 4 3" xfId="354" xr:uid="{00000000-0005-0000-0000-000084020000}"/>
    <cellStyle name="Comma 2 2 2 2 2 5" xfId="355" xr:uid="{00000000-0005-0000-0000-000085020000}"/>
    <cellStyle name="Comma 2 2 2 2 2 5 2" xfId="356" xr:uid="{00000000-0005-0000-0000-000086020000}"/>
    <cellStyle name="Comma 2 2 2 2 2 5 3" xfId="357" xr:uid="{00000000-0005-0000-0000-000087020000}"/>
    <cellStyle name="Comma 2 2 2 2 2 6" xfId="358" xr:uid="{00000000-0005-0000-0000-000088020000}"/>
    <cellStyle name="Comma 2 2 2 2 2 6 2" xfId="359" xr:uid="{00000000-0005-0000-0000-000089020000}"/>
    <cellStyle name="Comma 2 2 2 2 2 6 3" xfId="360" xr:uid="{00000000-0005-0000-0000-00008A020000}"/>
    <cellStyle name="Comma 2 2 2 2 2 7" xfId="361" xr:uid="{00000000-0005-0000-0000-00008B020000}"/>
    <cellStyle name="Comma 2 2 2 2 2 7 2" xfId="362" xr:uid="{00000000-0005-0000-0000-00008C020000}"/>
    <cellStyle name="Comma 2 2 2 2 2 7 3" xfId="363" xr:uid="{00000000-0005-0000-0000-00008D020000}"/>
    <cellStyle name="Comma 2 2 2 2 2 8" xfId="364" xr:uid="{00000000-0005-0000-0000-00008E020000}"/>
    <cellStyle name="Comma 2 2 2 2 2 8 2" xfId="365" xr:uid="{00000000-0005-0000-0000-00008F020000}"/>
    <cellStyle name="Comma 2 2 2 2 2 8 3" xfId="366" xr:uid="{00000000-0005-0000-0000-000090020000}"/>
    <cellStyle name="Comma 2 2 2 2 2 9" xfId="367" xr:uid="{00000000-0005-0000-0000-000091020000}"/>
    <cellStyle name="Comma 2 2 2 2 2 9 2" xfId="368" xr:uid="{00000000-0005-0000-0000-000092020000}"/>
    <cellStyle name="Comma 2 2 2 2 2 9 3" xfId="369" xr:uid="{00000000-0005-0000-0000-000093020000}"/>
    <cellStyle name="Comma 2 2 2 2 3" xfId="370" xr:uid="{00000000-0005-0000-0000-000094020000}"/>
    <cellStyle name="Comma 2 2 2 2 3 2" xfId="371" xr:uid="{00000000-0005-0000-0000-000095020000}"/>
    <cellStyle name="Comma 2 2 2 2 3 3" xfId="372" xr:uid="{00000000-0005-0000-0000-000096020000}"/>
    <cellStyle name="Comma 2 2 2 2 4" xfId="373" xr:uid="{00000000-0005-0000-0000-000097020000}"/>
    <cellStyle name="Comma 2 2 2 2 4 2" xfId="374" xr:uid="{00000000-0005-0000-0000-000098020000}"/>
    <cellStyle name="Comma 2 2 2 2 4 3" xfId="375" xr:uid="{00000000-0005-0000-0000-000099020000}"/>
    <cellStyle name="Comma 2 2 2 2 5" xfId="376" xr:uid="{00000000-0005-0000-0000-00009A020000}"/>
    <cellStyle name="Comma 2 2 2 2 6" xfId="377" xr:uid="{00000000-0005-0000-0000-00009B020000}"/>
    <cellStyle name="Comma 2 2 2 2 7" xfId="378" xr:uid="{00000000-0005-0000-0000-00009C020000}"/>
    <cellStyle name="Comma 2 2 2 2 8" xfId="379" xr:uid="{00000000-0005-0000-0000-00009D020000}"/>
    <cellStyle name="Comma 2 2 2 2 9" xfId="380" xr:uid="{00000000-0005-0000-0000-00009E020000}"/>
    <cellStyle name="Comma 2 2 2 3" xfId="381" xr:uid="{00000000-0005-0000-0000-00009F020000}"/>
    <cellStyle name="Comma 2 2 2 3 2" xfId="382" xr:uid="{00000000-0005-0000-0000-0000A0020000}"/>
    <cellStyle name="Comma 2 2 2 3 3" xfId="383" xr:uid="{00000000-0005-0000-0000-0000A1020000}"/>
    <cellStyle name="Comma 2 2 2 4" xfId="384" xr:uid="{00000000-0005-0000-0000-0000A2020000}"/>
    <cellStyle name="Comma 2 2 2 4 2" xfId="385" xr:uid="{00000000-0005-0000-0000-0000A3020000}"/>
    <cellStyle name="Comma 2 2 2 4 3" xfId="386" xr:uid="{00000000-0005-0000-0000-0000A4020000}"/>
    <cellStyle name="Comma 2 2 2 5" xfId="387" xr:uid="{00000000-0005-0000-0000-0000A5020000}"/>
    <cellStyle name="Comma 2 2 2 5 2" xfId="388" xr:uid="{00000000-0005-0000-0000-0000A6020000}"/>
    <cellStyle name="Comma 2 2 2 5 3" xfId="389" xr:uid="{00000000-0005-0000-0000-0000A7020000}"/>
    <cellStyle name="Comma 2 2 2 5 4" xfId="390" xr:uid="{00000000-0005-0000-0000-0000A8020000}"/>
    <cellStyle name="Comma 2 2 2 6" xfId="391" xr:uid="{00000000-0005-0000-0000-0000A9020000}"/>
    <cellStyle name="Comma 2 2 2 7" xfId="392" xr:uid="{00000000-0005-0000-0000-0000AA020000}"/>
    <cellStyle name="Comma 2 2 2 7 2" xfId="393" xr:uid="{00000000-0005-0000-0000-0000AB020000}"/>
    <cellStyle name="Comma 2 2 2 7 3" xfId="394" xr:uid="{00000000-0005-0000-0000-0000AC020000}"/>
    <cellStyle name="Comma 2 2 2 8" xfId="395" xr:uid="{00000000-0005-0000-0000-0000AD020000}"/>
    <cellStyle name="Comma 2 2 2 8 2" xfId="396" xr:uid="{00000000-0005-0000-0000-0000AE020000}"/>
    <cellStyle name="Comma 2 2 2 8 3" xfId="397" xr:uid="{00000000-0005-0000-0000-0000AF020000}"/>
    <cellStyle name="Comma 2 2 2 9" xfId="398" xr:uid="{00000000-0005-0000-0000-0000B0020000}"/>
    <cellStyle name="Comma 2 2 2 9 2" xfId="399" xr:uid="{00000000-0005-0000-0000-0000B1020000}"/>
    <cellStyle name="Comma 2 2 2 9 3" xfId="400" xr:uid="{00000000-0005-0000-0000-0000B2020000}"/>
    <cellStyle name="Comma 2 2 3" xfId="401" xr:uid="{00000000-0005-0000-0000-0000B3020000}"/>
    <cellStyle name="Comma 2 2 3 2" xfId="402" xr:uid="{00000000-0005-0000-0000-0000B4020000}"/>
    <cellStyle name="Comma 2 2 3 2 2" xfId="403" xr:uid="{00000000-0005-0000-0000-0000B5020000}"/>
    <cellStyle name="Comma 2 2 3 2 3" xfId="404" xr:uid="{00000000-0005-0000-0000-0000B6020000}"/>
    <cellStyle name="Comma 2 2 3 2 4" xfId="405" xr:uid="{00000000-0005-0000-0000-0000B7020000}"/>
    <cellStyle name="Comma 2 2 3 3" xfId="406" xr:uid="{00000000-0005-0000-0000-0000B8020000}"/>
    <cellStyle name="Comma 2 2 4" xfId="407" xr:uid="{00000000-0005-0000-0000-0000B9020000}"/>
    <cellStyle name="Comma 2 2 5" xfId="408" xr:uid="{00000000-0005-0000-0000-0000BA020000}"/>
    <cellStyle name="Comma 2 2 5 2" xfId="409" xr:uid="{00000000-0005-0000-0000-0000BB020000}"/>
    <cellStyle name="Comma 2 2 5 2 2" xfId="410" xr:uid="{00000000-0005-0000-0000-0000BC020000}"/>
    <cellStyle name="Comma 2 2 5 2 3" xfId="411" xr:uid="{00000000-0005-0000-0000-0000BD020000}"/>
    <cellStyle name="Comma 2 2 6" xfId="412" xr:uid="{00000000-0005-0000-0000-0000BE020000}"/>
    <cellStyle name="Comma 2 2 6 2" xfId="413" xr:uid="{00000000-0005-0000-0000-0000BF020000}"/>
    <cellStyle name="Comma 2 2 6 3" xfId="414" xr:uid="{00000000-0005-0000-0000-0000C0020000}"/>
    <cellStyle name="Comma 2 2 7" xfId="415" xr:uid="{00000000-0005-0000-0000-0000C1020000}"/>
    <cellStyle name="Comma 2 2 8" xfId="416" xr:uid="{00000000-0005-0000-0000-0000C2020000}"/>
    <cellStyle name="Comma 2 2 9" xfId="417" xr:uid="{00000000-0005-0000-0000-0000C3020000}"/>
    <cellStyle name="Comma 2 20" xfId="418" xr:uid="{00000000-0005-0000-0000-0000C4020000}"/>
    <cellStyle name="Comma 2 20 2" xfId="419" xr:uid="{00000000-0005-0000-0000-0000C5020000}"/>
    <cellStyle name="Comma 2 20 3" xfId="420" xr:uid="{00000000-0005-0000-0000-0000C6020000}"/>
    <cellStyle name="Comma 2 21" xfId="421" xr:uid="{00000000-0005-0000-0000-0000C7020000}"/>
    <cellStyle name="Comma 2 21 2" xfId="422" xr:uid="{00000000-0005-0000-0000-0000C8020000}"/>
    <cellStyle name="Comma 2 21 3" xfId="423" xr:uid="{00000000-0005-0000-0000-0000C9020000}"/>
    <cellStyle name="Comma 2 22" xfId="424" xr:uid="{00000000-0005-0000-0000-0000CA020000}"/>
    <cellStyle name="Comma 2 22 2" xfId="425" xr:uid="{00000000-0005-0000-0000-0000CB020000}"/>
    <cellStyle name="Comma 2 22 3" xfId="426" xr:uid="{00000000-0005-0000-0000-0000CC020000}"/>
    <cellStyle name="Comma 2 23" xfId="427" xr:uid="{00000000-0005-0000-0000-0000CD020000}"/>
    <cellStyle name="Comma 2 23 2" xfId="428" xr:uid="{00000000-0005-0000-0000-0000CE020000}"/>
    <cellStyle name="Comma 2 23 3" xfId="429" xr:uid="{00000000-0005-0000-0000-0000CF020000}"/>
    <cellStyle name="Comma 2 24" xfId="430" xr:uid="{00000000-0005-0000-0000-0000D0020000}"/>
    <cellStyle name="Comma 2 24 2" xfId="431" xr:uid="{00000000-0005-0000-0000-0000D1020000}"/>
    <cellStyle name="Comma 2 24 3" xfId="432" xr:uid="{00000000-0005-0000-0000-0000D2020000}"/>
    <cellStyle name="Comma 2 25" xfId="433" xr:uid="{00000000-0005-0000-0000-0000D3020000}"/>
    <cellStyle name="Comma 2 25 2" xfId="434" xr:uid="{00000000-0005-0000-0000-0000D4020000}"/>
    <cellStyle name="Comma 2 25 3" xfId="435" xr:uid="{00000000-0005-0000-0000-0000D5020000}"/>
    <cellStyle name="Comma 2 26" xfId="436" xr:uid="{00000000-0005-0000-0000-0000D6020000}"/>
    <cellStyle name="Comma 2 26 2" xfId="437" xr:uid="{00000000-0005-0000-0000-0000D7020000}"/>
    <cellStyle name="Comma 2 26 3" xfId="438" xr:uid="{00000000-0005-0000-0000-0000D8020000}"/>
    <cellStyle name="Comma 2 27" xfId="439" xr:uid="{00000000-0005-0000-0000-0000D9020000}"/>
    <cellStyle name="Comma 2 27 2" xfId="440" xr:uid="{00000000-0005-0000-0000-0000DA020000}"/>
    <cellStyle name="Comma 2 27 3" xfId="441" xr:uid="{00000000-0005-0000-0000-0000DB020000}"/>
    <cellStyle name="Comma 2 28" xfId="442" xr:uid="{00000000-0005-0000-0000-0000DC020000}"/>
    <cellStyle name="Comma 2 28 2" xfId="443" xr:uid="{00000000-0005-0000-0000-0000DD020000}"/>
    <cellStyle name="Comma 2 28 3" xfId="444" xr:uid="{00000000-0005-0000-0000-0000DE020000}"/>
    <cellStyle name="Comma 2 29" xfId="445" xr:uid="{00000000-0005-0000-0000-0000DF020000}"/>
    <cellStyle name="Comma 2 29 2" xfId="446" xr:uid="{00000000-0005-0000-0000-0000E0020000}"/>
    <cellStyle name="Comma 2 29 3" xfId="447" xr:uid="{00000000-0005-0000-0000-0000E1020000}"/>
    <cellStyle name="Comma 2 3" xfId="448" xr:uid="{00000000-0005-0000-0000-0000E2020000}"/>
    <cellStyle name="Comma 2 3 2" xfId="449" xr:uid="{00000000-0005-0000-0000-0000E3020000}"/>
    <cellStyle name="Comma 2 3 2 2" xfId="450" xr:uid="{00000000-0005-0000-0000-0000E4020000}"/>
    <cellStyle name="Comma 2 3 2 2 2" xfId="451" xr:uid="{00000000-0005-0000-0000-0000E5020000}"/>
    <cellStyle name="Comma 2 3 2 2 2 2" xfId="452" xr:uid="{00000000-0005-0000-0000-0000E6020000}"/>
    <cellStyle name="Comma 2 3 2 2 2 2 2" xfId="453" xr:uid="{00000000-0005-0000-0000-0000E7020000}"/>
    <cellStyle name="Comma 2 3 2 2 2 2 3" xfId="454" xr:uid="{00000000-0005-0000-0000-0000E8020000}"/>
    <cellStyle name="Comma 2 3 2 2 3" xfId="455" xr:uid="{00000000-0005-0000-0000-0000E9020000}"/>
    <cellStyle name="Comma 2 3 2 2 3 2" xfId="456" xr:uid="{00000000-0005-0000-0000-0000EA020000}"/>
    <cellStyle name="Comma 2 3 2 2 3 3" xfId="457" xr:uid="{00000000-0005-0000-0000-0000EB020000}"/>
    <cellStyle name="Comma 2 3 2 2 4" xfId="458" xr:uid="{00000000-0005-0000-0000-0000EC020000}"/>
    <cellStyle name="Comma 2 3 2 2 5" xfId="459" xr:uid="{00000000-0005-0000-0000-0000ED020000}"/>
    <cellStyle name="Comma 2 3 2 3" xfId="460" xr:uid="{00000000-0005-0000-0000-0000EE020000}"/>
    <cellStyle name="Comma 2 3 2 3 2" xfId="461" xr:uid="{00000000-0005-0000-0000-0000EF020000}"/>
    <cellStyle name="Comma 2 3 2 3 3" xfId="462" xr:uid="{00000000-0005-0000-0000-0000F0020000}"/>
    <cellStyle name="Comma 2 3 2 4" xfId="463" xr:uid="{00000000-0005-0000-0000-0000F1020000}"/>
    <cellStyle name="Comma 2 3 2 4 2" xfId="464" xr:uid="{00000000-0005-0000-0000-0000F2020000}"/>
    <cellStyle name="Comma 2 3 2 4 3" xfId="465" xr:uid="{00000000-0005-0000-0000-0000F3020000}"/>
    <cellStyle name="Comma 2 3 2 5" xfId="466" xr:uid="{00000000-0005-0000-0000-0000F4020000}"/>
    <cellStyle name="Comma 2 3 2 5 2" xfId="467" xr:uid="{00000000-0005-0000-0000-0000F5020000}"/>
    <cellStyle name="Comma 2 3 2 5 3" xfId="468" xr:uid="{00000000-0005-0000-0000-0000F6020000}"/>
    <cellStyle name="Comma 2 3 2 5 4" xfId="469" xr:uid="{00000000-0005-0000-0000-0000F7020000}"/>
    <cellStyle name="Comma 2 3 3" xfId="470" xr:uid="{00000000-0005-0000-0000-0000F8020000}"/>
    <cellStyle name="Comma 2 3 3 2" xfId="471" xr:uid="{00000000-0005-0000-0000-0000F9020000}"/>
    <cellStyle name="Comma 2 3 3 2 2" xfId="472" xr:uid="{00000000-0005-0000-0000-0000FA020000}"/>
    <cellStyle name="Comma 2 3 3 2 3" xfId="473" xr:uid="{00000000-0005-0000-0000-0000FB020000}"/>
    <cellStyle name="Comma 2 3 3 2 4" xfId="474" xr:uid="{00000000-0005-0000-0000-0000FC020000}"/>
    <cellStyle name="Comma 2 3 3 3" xfId="475" xr:uid="{00000000-0005-0000-0000-0000FD020000}"/>
    <cellStyle name="Comma 2 3 4" xfId="476" xr:uid="{00000000-0005-0000-0000-0000FE020000}"/>
    <cellStyle name="Comma 2 3 5" xfId="477" xr:uid="{00000000-0005-0000-0000-0000FF020000}"/>
    <cellStyle name="Comma 2 3 5 2" xfId="478" xr:uid="{00000000-0005-0000-0000-000000030000}"/>
    <cellStyle name="Comma 2 3 5 2 2" xfId="479" xr:uid="{00000000-0005-0000-0000-000001030000}"/>
    <cellStyle name="Comma 2 3 5 2 3" xfId="480" xr:uid="{00000000-0005-0000-0000-000002030000}"/>
    <cellStyle name="Comma 2 3 6" xfId="481" xr:uid="{00000000-0005-0000-0000-000003030000}"/>
    <cellStyle name="Comma 2 3 7" xfId="482" xr:uid="{00000000-0005-0000-0000-000004030000}"/>
    <cellStyle name="Comma 2 30" xfId="483" xr:uid="{00000000-0005-0000-0000-000005030000}"/>
    <cellStyle name="Comma 2 30 2" xfId="484" xr:uid="{00000000-0005-0000-0000-000006030000}"/>
    <cellStyle name="Comma 2 30 3" xfId="485" xr:uid="{00000000-0005-0000-0000-000007030000}"/>
    <cellStyle name="Comma 2 31" xfId="486" xr:uid="{00000000-0005-0000-0000-000008030000}"/>
    <cellStyle name="Comma 2 31 2" xfId="487" xr:uid="{00000000-0005-0000-0000-000009030000}"/>
    <cellStyle name="Comma 2 31 3" xfId="488" xr:uid="{00000000-0005-0000-0000-00000A030000}"/>
    <cellStyle name="Comma 2 32" xfId="489" xr:uid="{00000000-0005-0000-0000-00000B030000}"/>
    <cellStyle name="Comma 2 32 2" xfId="490" xr:uid="{00000000-0005-0000-0000-00000C030000}"/>
    <cellStyle name="Comma 2 32 3" xfId="491" xr:uid="{00000000-0005-0000-0000-00000D030000}"/>
    <cellStyle name="Comma 2 33" xfId="492" xr:uid="{00000000-0005-0000-0000-00000E030000}"/>
    <cellStyle name="Comma 2 33 2" xfId="493" xr:uid="{00000000-0005-0000-0000-00000F030000}"/>
    <cellStyle name="Comma 2 33 3" xfId="494" xr:uid="{00000000-0005-0000-0000-000010030000}"/>
    <cellStyle name="Comma 2 34" xfId="495" xr:uid="{00000000-0005-0000-0000-000011030000}"/>
    <cellStyle name="Comma 2 34 2" xfId="496" xr:uid="{00000000-0005-0000-0000-000012030000}"/>
    <cellStyle name="Comma 2 34 3" xfId="497" xr:uid="{00000000-0005-0000-0000-000013030000}"/>
    <cellStyle name="Comma 2 35" xfId="498" xr:uid="{00000000-0005-0000-0000-000014030000}"/>
    <cellStyle name="Comma 2 35 2" xfId="499" xr:uid="{00000000-0005-0000-0000-000015030000}"/>
    <cellStyle name="Comma 2 35 3" xfId="500" xr:uid="{00000000-0005-0000-0000-000016030000}"/>
    <cellStyle name="Comma 2 36" xfId="501" xr:uid="{00000000-0005-0000-0000-000017030000}"/>
    <cellStyle name="Comma 2 36 2" xfId="502" xr:uid="{00000000-0005-0000-0000-000018030000}"/>
    <cellStyle name="Comma 2 36 3" xfId="503" xr:uid="{00000000-0005-0000-0000-000019030000}"/>
    <cellStyle name="Comma 2 37" xfId="504" xr:uid="{00000000-0005-0000-0000-00001A030000}"/>
    <cellStyle name="Comma 2 37 2" xfId="505" xr:uid="{00000000-0005-0000-0000-00001B030000}"/>
    <cellStyle name="Comma 2 37 3" xfId="506" xr:uid="{00000000-0005-0000-0000-00001C030000}"/>
    <cellStyle name="Comma 2 38" xfId="507" xr:uid="{00000000-0005-0000-0000-00001D030000}"/>
    <cellStyle name="Comma 2 38 2" xfId="508" xr:uid="{00000000-0005-0000-0000-00001E030000}"/>
    <cellStyle name="Comma 2 38 3" xfId="509" xr:uid="{00000000-0005-0000-0000-00001F030000}"/>
    <cellStyle name="Comma 2 39" xfId="510" xr:uid="{00000000-0005-0000-0000-000020030000}"/>
    <cellStyle name="Comma 2 39 2" xfId="511" xr:uid="{00000000-0005-0000-0000-000021030000}"/>
    <cellStyle name="Comma 2 39 3" xfId="512" xr:uid="{00000000-0005-0000-0000-000022030000}"/>
    <cellStyle name="Comma 2 4" xfId="513" xr:uid="{00000000-0005-0000-0000-000023030000}"/>
    <cellStyle name="Comma 2 4 2" xfId="514" xr:uid="{00000000-0005-0000-0000-000024030000}"/>
    <cellStyle name="Comma 2 4 3" xfId="515" xr:uid="{00000000-0005-0000-0000-000025030000}"/>
    <cellStyle name="Comma 2 40" xfId="516" xr:uid="{00000000-0005-0000-0000-000026030000}"/>
    <cellStyle name="Comma 2 40 2" xfId="517" xr:uid="{00000000-0005-0000-0000-000027030000}"/>
    <cellStyle name="Comma 2 40 3" xfId="518" xr:uid="{00000000-0005-0000-0000-000028030000}"/>
    <cellStyle name="Comma 2 41" xfId="519" xr:uid="{00000000-0005-0000-0000-000029030000}"/>
    <cellStyle name="Comma 2 42" xfId="520" xr:uid="{00000000-0005-0000-0000-00002A030000}"/>
    <cellStyle name="Comma 2 43" xfId="521" xr:uid="{00000000-0005-0000-0000-00002B030000}"/>
    <cellStyle name="Comma 2 44" xfId="522" xr:uid="{00000000-0005-0000-0000-00002C030000}"/>
    <cellStyle name="Comma 2 45" xfId="863" xr:uid="{00000000-0005-0000-0000-00002D030000}"/>
    <cellStyle name="Comma 2 5" xfId="523" xr:uid="{00000000-0005-0000-0000-00002E030000}"/>
    <cellStyle name="Comma 2 5 2" xfId="524" xr:uid="{00000000-0005-0000-0000-00002F030000}"/>
    <cellStyle name="Comma 2 5 3" xfId="525" xr:uid="{00000000-0005-0000-0000-000030030000}"/>
    <cellStyle name="Comma 2 6" xfId="526" xr:uid="{00000000-0005-0000-0000-000031030000}"/>
    <cellStyle name="Comma 2 6 2" xfId="527" xr:uid="{00000000-0005-0000-0000-000032030000}"/>
    <cellStyle name="Comma 2 6 3" xfId="528" xr:uid="{00000000-0005-0000-0000-000033030000}"/>
    <cellStyle name="Comma 2 7" xfId="529" xr:uid="{00000000-0005-0000-0000-000034030000}"/>
    <cellStyle name="Comma 2 7 2" xfId="530" xr:uid="{00000000-0005-0000-0000-000035030000}"/>
    <cellStyle name="Comma 2 7 3" xfId="531" xr:uid="{00000000-0005-0000-0000-000036030000}"/>
    <cellStyle name="Comma 2 8" xfId="532" xr:uid="{00000000-0005-0000-0000-000037030000}"/>
    <cellStyle name="Comma 2 8 2" xfId="533" xr:uid="{00000000-0005-0000-0000-000038030000}"/>
    <cellStyle name="Comma 2 8 3" xfId="534" xr:uid="{00000000-0005-0000-0000-000039030000}"/>
    <cellStyle name="Comma 2 9" xfId="535" xr:uid="{00000000-0005-0000-0000-00003A030000}"/>
    <cellStyle name="Comma 2 9 2" xfId="536" xr:uid="{00000000-0005-0000-0000-00003B030000}"/>
    <cellStyle name="Comma 2 9 3" xfId="537" xr:uid="{00000000-0005-0000-0000-00003C030000}"/>
    <cellStyle name="Comma 20" xfId="538" xr:uid="{00000000-0005-0000-0000-00003D030000}"/>
    <cellStyle name="Comma 21" xfId="860" xr:uid="{00000000-0005-0000-0000-00003E030000}"/>
    <cellStyle name="Comma 22" xfId="1170" xr:uid="{00000000-0005-0000-0000-00003F030000}"/>
    <cellStyle name="Comma 3" xfId="539" xr:uid="{00000000-0005-0000-0000-000040030000}"/>
    <cellStyle name="Comma 3 2" xfId="540" xr:uid="{00000000-0005-0000-0000-000041030000}"/>
    <cellStyle name="Comma 3 2 2" xfId="541" xr:uid="{00000000-0005-0000-0000-000042030000}"/>
    <cellStyle name="Comma 3 2 3" xfId="542" xr:uid="{00000000-0005-0000-0000-000043030000}"/>
    <cellStyle name="Comma 3 2 4" xfId="868" xr:uid="{00000000-0005-0000-0000-000044030000}"/>
    <cellStyle name="Comma 3 3" xfId="543" xr:uid="{00000000-0005-0000-0000-000045030000}"/>
    <cellStyle name="Comma 3 3 2" xfId="544" xr:uid="{00000000-0005-0000-0000-000046030000}"/>
    <cellStyle name="Comma 3 3 3" xfId="545" xr:uid="{00000000-0005-0000-0000-000047030000}"/>
    <cellStyle name="Comma 3 3 4" xfId="869" xr:uid="{00000000-0005-0000-0000-000048030000}"/>
    <cellStyle name="Comma 3 4" xfId="546" xr:uid="{00000000-0005-0000-0000-000049030000}"/>
    <cellStyle name="Comma 3 4 2" xfId="870" xr:uid="{00000000-0005-0000-0000-00004A030000}"/>
    <cellStyle name="Comma 3 5" xfId="547" xr:uid="{00000000-0005-0000-0000-00004B030000}"/>
    <cellStyle name="Comma 3 6" xfId="548" xr:uid="{00000000-0005-0000-0000-00004C030000}"/>
    <cellStyle name="Comma 3 7" xfId="866" xr:uid="{00000000-0005-0000-0000-00004D030000}"/>
    <cellStyle name="Comma 3 8" xfId="867" xr:uid="{00000000-0005-0000-0000-00004E030000}"/>
    <cellStyle name="Comma 4" xfId="549" xr:uid="{00000000-0005-0000-0000-00004F030000}"/>
    <cellStyle name="Comma 4 10" xfId="1172" xr:uid="{00000000-0005-0000-0000-000050030000}"/>
    <cellStyle name="Comma 4 11" xfId="1173" xr:uid="{00000000-0005-0000-0000-000051030000}"/>
    <cellStyle name="Comma 4 12" xfId="1174" xr:uid="{00000000-0005-0000-0000-000052030000}"/>
    <cellStyle name="Comma 4 13" xfId="1175" xr:uid="{00000000-0005-0000-0000-000053030000}"/>
    <cellStyle name="Comma 4 14" xfId="1176" xr:uid="{00000000-0005-0000-0000-000054030000}"/>
    <cellStyle name="Comma 4 15" xfId="1177" xr:uid="{00000000-0005-0000-0000-000055030000}"/>
    <cellStyle name="Comma 4 16" xfId="1178" xr:uid="{00000000-0005-0000-0000-000056030000}"/>
    <cellStyle name="Comma 4 17" xfId="1179" xr:uid="{00000000-0005-0000-0000-000057030000}"/>
    <cellStyle name="Comma 4 18" xfId="1171" xr:uid="{00000000-0005-0000-0000-000058030000}"/>
    <cellStyle name="Comma 4 2" xfId="550" xr:uid="{00000000-0005-0000-0000-000059030000}"/>
    <cellStyle name="Comma 4 2 2" xfId="551" xr:uid="{00000000-0005-0000-0000-00005A030000}"/>
    <cellStyle name="Comma 4 2 3" xfId="1181" xr:uid="{00000000-0005-0000-0000-00005B030000}"/>
    <cellStyle name="Comma 4 2 4" xfId="1180" xr:uid="{00000000-0005-0000-0000-00005C030000}"/>
    <cellStyle name="Comma 4 3" xfId="871" xr:uid="{00000000-0005-0000-0000-00005D030000}"/>
    <cellStyle name="Comma 4 4" xfId="1182" xr:uid="{00000000-0005-0000-0000-00005E030000}"/>
    <cellStyle name="Comma 4 5" xfId="1183" xr:uid="{00000000-0005-0000-0000-00005F030000}"/>
    <cellStyle name="Comma 4 6" xfId="1184" xr:uid="{00000000-0005-0000-0000-000060030000}"/>
    <cellStyle name="Comma 4 7" xfId="1185" xr:uid="{00000000-0005-0000-0000-000061030000}"/>
    <cellStyle name="Comma 4 8" xfId="1186" xr:uid="{00000000-0005-0000-0000-000062030000}"/>
    <cellStyle name="Comma 4 9" xfId="1187" xr:uid="{00000000-0005-0000-0000-000063030000}"/>
    <cellStyle name="Comma 5" xfId="552" xr:uid="{00000000-0005-0000-0000-000064030000}"/>
    <cellStyle name="Comma 5 2" xfId="553" xr:uid="{00000000-0005-0000-0000-000065030000}"/>
    <cellStyle name="Comma 5 2 2" xfId="554" xr:uid="{00000000-0005-0000-0000-000066030000}"/>
    <cellStyle name="Comma 5 2 3" xfId="555" xr:uid="{00000000-0005-0000-0000-000067030000}"/>
    <cellStyle name="Comma 5 3" xfId="556" xr:uid="{00000000-0005-0000-0000-000068030000}"/>
    <cellStyle name="Comma 5 4" xfId="557" xr:uid="{00000000-0005-0000-0000-000069030000}"/>
    <cellStyle name="Comma 6" xfId="558" xr:uid="{00000000-0005-0000-0000-00006A030000}"/>
    <cellStyle name="Comma 6 2" xfId="559" xr:uid="{00000000-0005-0000-0000-00006B030000}"/>
    <cellStyle name="Comma 6 2 2" xfId="560" xr:uid="{00000000-0005-0000-0000-00006C030000}"/>
    <cellStyle name="Comma 6 2 3" xfId="561" xr:uid="{00000000-0005-0000-0000-00006D030000}"/>
    <cellStyle name="Comma 6 3" xfId="562" xr:uid="{00000000-0005-0000-0000-00006E030000}"/>
    <cellStyle name="Comma 6 3 2" xfId="563" xr:uid="{00000000-0005-0000-0000-00006F030000}"/>
    <cellStyle name="Comma 6 3 3" xfId="564" xr:uid="{00000000-0005-0000-0000-000070030000}"/>
    <cellStyle name="Comma 6 4" xfId="565" xr:uid="{00000000-0005-0000-0000-000071030000}"/>
    <cellStyle name="Comma 6 4 2" xfId="566" xr:uid="{00000000-0005-0000-0000-000072030000}"/>
    <cellStyle name="Comma 6 4 3" xfId="567" xr:uid="{00000000-0005-0000-0000-000073030000}"/>
    <cellStyle name="Comma 6 5" xfId="568" xr:uid="{00000000-0005-0000-0000-000074030000}"/>
    <cellStyle name="Comma 6 5 2" xfId="569" xr:uid="{00000000-0005-0000-0000-000075030000}"/>
    <cellStyle name="Comma 6 5 3" xfId="570" xr:uid="{00000000-0005-0000-0000-000076030000}"/>
    <cellStyle name="Comma 6 6" xfId="571" xr:uid="{00000000-0005-0000-0000-000077030000}"/>
    <cellStyle name="Comma 6 6 2" xfId="572" xr:uid="{00000000-0005-0000-0000-000078030000}"/>
    <cellStyle name="Comma 6 6 3" xfId="573" xr:uid="{00000000-0005-0000-0000-000079030000}"/>
    <cellStyle name="Comma 6 7" xfId="574" xr:uid="{00000000-0005-0000-0000-00007A030000}"/>
    <cellStyle name="Comma 6 8" xfId="575" xr:uid="{00000000-0005-0000-0000-00007B030000}"/>
    <cellStyle name="Comma 7" xfId="576" xr:uid="{00000000-0005-0000-0000-00007C030000}"/>
    <cellStyle name="Comma 8" xfId="577" xr:uid="{00000000-0005-0000-0000-00007D030000}"/>
    <cellStyle name="Comma 8 2" xfId="578" xr:uid="{00000000-0005-0000-0000-00007E030000}"/>
    <cellStyle name="Comma 9" xfId="579" xr:uid="{00000000-0005-0000-0000-00007F030000}"/>
    <cellStyle name="Euro" xfId="580" xr:uid="{00000000-0005-0000-0000-000080030000}"/>
    <cellStyle name="Explanatory Text" xfId="16" builtinId="53" customBuiltin="1"/>
    <cellStyle name="Explanatory Text 2" xfId="581" xr:uid="{00000000-0005-0000-0000-000082030000}"/>
    <cellStyle name="Explanatory Text 2 2" xfId="1188" xr:uid="{00000000-0005-0000-0000-000083030000}"/>
    <cellStyle name="Explanatory Text 2 3" xfId="1189" xr:uid="{00000000-0005-0000-0000-000084030000}"/>
    <cellStyle name="Explanatory Text 3" xfId="582" xr:uid="{00000000-0005-0000-0000-000085030000}"/>
    <cellStyle name="Explanatory Text 3 2" xfId="1190" xr:uid="{00000000-0005-0000-0000-000086030000}"/>
    <cellStyle name="Explanatory Text 4" xfId="583" xr:uid="{00000000-0005-0000-0000-000087030000}"/>
    <cellStyle name="Good" xfId="7" builtinId="26" customBuiltin="1"/>
    <cellStyle name="Good 2" xfId="584" xr:uid="{00000000-0005-0000-0000-000089030000}"/>
    <cellStyle name="Good 2 2" xfId="1192" xr:uid="{00000000-0005-0000-0000-00008A030000}"/>
    <cellStyle name="Good 2 3" xfId="1193" xr:uid="{00000000-0005-0000-0000-00008B030000}"/>
    <cellStyle name="Good 2 4" xfId="1194" xr:uid="{00000000-0005-0000-0000-00008C030000}"/>
    <cellStyle name="Good 2 5" xfId="1191" xr:uid="{00000000-0005-0000-0000-00008D030000}"/>
    <cellStyle name="Good 3" xfId="585" xr:uid="{00000000-0005-0000-0000-00008E030000}"/>
    <cellStyle name="Good 3 2" xfId="1196" xr:uid="{00000000-0005-0000-0000-00008F030000}"/>
    <cellStyle name="Good 3 3" xfId="1197" xr:uid="{00000000-0005-0000-0000-000090030000}"/>
    <cellStyle name="Good 3 4" xfId="1195" xr:uid="{00000000-0005-0000-0000-000091030000}"/>
    <cellStyle name="Good 4" xfId="586" xr:uid="{00000000-0005-0000-0000-000092030000}"/>
    <cellStyle name="Heading 1" xfId="3" builtinId="16" customBuiltin="1"/>
    <cellStyle name="Heading 1 2" xfId="587" xr:uid="{00000000-0005-0000-0000-000094030000}"/>
    <cellStyle name="Heading 1 2 2" xfId="1198" xr:uid="{00000000-0005-0000-0000-000095030000}"/>
    <cellStyle name="Heading 1 2 3" xfId="1199" xr:uid="{00000000-0005-0000-0000-000096030000}"/>
    <cellStyle name="Heading 1 3" xfId="588" xr:uid="{00000000-0005-0000-0000-000097030000}"/>
    <cellStyle name="Heading 1 3 2" xfId="1200" xr:uid="{00000000-0005-0000-0000-000098030000}"/>
    <cellStyle name="Heading 1 4" xfId="589" xr:uid="{00000000-0005-0000-0000-000099030000}"/>
    <cellStyle name="Heading 2" xfId="4" builtinId="17" customBuiltin="1"/>
    <cellStyle name="Heading 2 2" xfId="590" xr:uid="{00000000-0005-0000-0000-00009B030000}"/>
    <cellStyle name="Heading 2 2 2" xfId="1201" xr:uid="{00000000-0005-0000-0000-00009C030000}"/>
    <cellStyle name="Heading 2 2 3" xfId="1202" xr:uid="{00000000-0005-0000-0000-00009D030000}"/>
    <cellStyle name="Heading 2 3" xfId="591" xr:uid="{00000000-0005-0000-0000-00009E030000}"/>
    <cellStyle name="Heading 2 3 2" xfId="1203" xr:uid="{00000000-0005-0000-0000-00009F030000}"/>
    <cellStyle name="Heading 2 4" xfId="592" xr:uid="{00000000-0005-0000-0000-0000A0030000}"/>
    <cellStyle name="Heading 3" xfId="5" builtinId="18" customBuiltin="1"/>
    <cellStyle name="Heading 3 2" xfId="593" xr:uid="{00000000-0005-0000-0000-0000A2030000}"/>
    <cellStyle name="Heading 3 2 2" xfId="1204" xr:uid="{00000000-0005-0000-0000-0000A3030000}"/>
    <cellStyle name="Heading 3 2 3" xfId="1205" xr:uid="{00000000-0005-0000-0000-0000A4030000}"/>
    <cellStyle name="Heading 3 3" xfId="594" xr:uid="{00000000-0005-0000-0000-0000A5030000}"/>
    <cellStyle name="Heading 3 3 2" xfId="1206" xr:uid="{00000000-0005-0000-0000-0000A6030000}"/>
    <cellStyle name="Heading 3 4" xfId="595" xr:uid="{00000000-0005-0000-0000-0000A7030000}"/>
    <cellStyle name="Heading 4" xfId="6" builtinId="19" customBuiltin="1"/>
    <cellStyle name="Heading 4 2" xfId="596" xr:uid="{00000000-0005-0000-0000-0000A9030000}"/>
    <cellStyle name="Heading 4 2 2" xfId="1207" xr:uid="{00000000-0005-0000-0000-0000AA030000}"/>
    <cellStyle name="Heading 4 2 3" xfId="1208" xr:uid="{00000000-0005-0000-0000-0000AB030000}"/>
    <cellStyle name="Heading 4 3" xfId="597" xr:uid="{00000000-0005-0000-0000-0000AC030000}"/>
    <cellStyle name="Heading 4 3 2" xfId="1209" xr:uid="{00000000-0005-0000-0000-0000AD030000}"/>
    <cellStyle name="Heading 4 4" xfId="598" xr:uid="{00000000-0005-0000-0000-0000AE030000}"/>
    <cellStyle name="Hyperlink 2" xfId="1210" xr:uid="{00000000-0005-0000-0000-0000AF030000}"/>
    <cellStyle name="Hyperlink 4" xfId="1211" xr:uid="{00000000-0005-0000-0000-0000B0030000}"/>
    <cellStyle name="Input" xfId="10" builtinId="20" customBuiltin="1"/>
    <cellStyle name="Input 2" xfId="599" xr:uid="{00000000-0005-0000-0000-0000B2030000}"/>
    <cellStyle name="Input 2 2" xfId="1213" xr:uid="{00000000-0005-0000-0000-0000B3030000}"/>
    <cellStyle name="Input 2 3" xfId="1214" xr:uid="{00000000-0005-0000-0000-0000B4030000}"/>
    <cellStyle name="Input 2 4" xfId="1215" xr:uid="{00000000-0005-0000-0000-0000B5030000}"/>
    <cellStyle name="Input 2 5" xfId="1212" xr:uid="{00000000-0005-0000-0000-0000B6030000}"/>
    <cellStyle name="Input 3" xfId="600" xr:uid="{00000000-0005-0000-0000-0000B7030000}"/>
    <cellStyle name="Input 3 2" xfId="1217" xr:uid="{00000000-0005-0000-0000-0000B8030000}"/>
    <cellStyle name="Input 3 3" xfId="1218" xr:uid="{00000000-0005-0000-0000-0000B9030000}"/>
    <cellStyle name="Input 3 4" xfId="1216" xr:uid="{00000000-0005-0000-0000-0000BA030000}"/>
    <cellStyle name="Input 4" xfId="601" xr:uid="{00000000-0005-0000-0000-0000BB030000}"/>
    <cellStyle name="Linked Cell" xfId="13" builtinId="24" customBuiltin="1"/>
    <cellStyle name="Linked Cell 2" xfId="602" xr:uid="{00000000-0005-0000-0000-0000BD030000}"/>
    <cellStyle name="Linked Cell 2 2" xfId="1219" xr:uid="{00000000-0005-0000-0000-0000BE030000}"/>
    <cellStyle name="Linked Cell 2 3" xfId="1220" xr:uid="{00000000-0005-0000-0000-0000BF030000}"/>
    <cellStyle name="Linked Cell 3" xfId="603" xr:uid="{00000000-0005-0000-0000-0000C0030000}"/>
    <cellStyle name="Linked Cell 3 2" xfId="1221" xr:uid="{00000000-0005-0000-0000-0000C1030000}"/>
    <cellStyle name="Linked Cell 4" xfId="604" xr:uid="{00000000-0005-0000-0000-0000C2030000}"/>
    <cellStyle name="Neutral" xfId="9" builtinId="28" customBuiltin="1"/>
    <cellStyle name="Neutral 2" xfId="605" xr:uid="{00000000-0005-0000-0000-0000C4030000}"/>
    <cellStyle name="Neutral 2 2" xfId="1223" xr:uid="{00000000-0005-0000-0000-0000C5030000}"/>
    <cellStyle name="Neutral 2 3" xfId="1224" xr:uid="{00000000-0005-0000-0000-0000C6030000}"/>
    <cellStyle name="Neutral 2 4" xfId="1225" xr:uid="{00000000-0005-0000-0000-0000C7030000}"/>
    <cellStyle name="Neutral 2 5" xfId="1222" xr:uid="{00000000-0005-0000-0000-0000C8030000}"/>
    <cellStyle name="Neutral 3" xfId="606" xr:uid="{00000000-0005-0000-0000-0000C9030000}"/>
    <cellStyle name="Neutral 3 2" xfId="1227" xr:uid="{00000000-0005-0000-0000-0000CA030000}"/>
    <cellStyle name="Neutral 3 3" xfId="1228" xr:uid="{00000000-0005-0000-0000-0000CB030000}"/>
    <cellStyle name="Neutral 3 4" xfId="1226" xr:uid="{00000000-0005-0000-0000-0000CC030000}"/>
    <cellStyle name="Neutral 4" xfId="607" xr:uid="{00000000-0005-0000-0000-0000CD030000}"/>
    <cellStyle name="Normal" xfId="0" builtinId="0"/>
    <cellStyle name="Normal 10" xfId="608" xr:uid="{00000000-0005-0000-0000-0000CF030000}"/>
    <cellStyle name="Normal 10 2" xfId="1230" xr:uid="{00000000-0005-0000-0000-0000D0030000}"/>
    <cellStyle name="Normal 10 3" xfId="1229" xr:uid="{00000000-0005-0000-0000-0000D1030000}"/>
    <cellStyle name="Normal 11" xfId="609" xr:uid="{00000000-0005-0000-0000-0000D2030000}"/>
    <cellStyle name="Normal 11 2" xfId="1232" xr:uid="{00000000-0005-0000-0000-0000D3030000}"/>
    <cellStyle name="Normal 11 3" xfId="1231" xr:uid="{00000000-0005-0000-0000-0000D4030000}"/>
    <cellStyle name="Normal 12" xfId="610" xr:uid="{00000000-0005-0000-0000-0000D5030000}"/>
    <cellStyle name="Normal 13" xfId="611" xr:uid="{00000000-0005-0000-0000-0000D6030000}"/>
    <cellStyle name="Normal 13 2" xfId="612" xr:uid="{00000000-0005-0000-0000-0000D7030000}"/>
    <cellStyle name="Normal 13 3" xfId="613" xr:uid="{00000000-0005-0000-0000-0000D8030000}"/>
    <cellStyle name="Normal 13 4" xfId="1233" xr:uid="{00000000-0005-0000-0000-0000D9030000}"/>
    <cellStyle name="Normal 14" xfId="614" xr:uid="{00000000-0005-0000-0000-0000DA030000}"/>
    <cellStyle name="Normal 15" xfId="615" xr:uid="{00000000-0005-0000-0000-0000DB030000}"/>
    <cellStyle name="Normal 15 2" xfId="616" xr:uid="{00000000-0005-0000-0000-0000DC030000}"/>
    <cellStyle name="Normal 16" xfId="617" xr:uid="{00000000-0005-0000-0000-0000DD030000}"/>
    <cellStyle name="Normal 16 2" xfId="618" xr:uid="{00000000-0005-0000-0000-0000DE030000}"/>
    <cellStyle name="Normal 17" xfId="619" xr:uid="{00000000-0005-0000-0000-0000DF030000}"/>
    <cellStyle name="Normal 17 2" xfId="620" xr:uid="{00000000-0005-0000-0000-0000E0030000}"/>
    <cellStyle name="Normal 18" xfId="621" xr:uid="{00000000-0005-0000-0000-0000E1030000}"/>
    <cellStyle name="Normal 18 2" xfId="622" xr:uid="{00000000-0005-0000-0000-0000E2030000}"/>
    <cellStyle name="Normal 19" xfId="623" xr:uid="{00000000-0005-0000-0000-0000E3030000}"/>
    <cellStyle name="Normal 19 2" xfId="624" xr:uid="{00000000-0005-0000-0000-0000E4030000}"/>
    <cellStyle name="Normal 2" xfId="1" xr:uid="{00000000-0005-0000-0000-0000E5030000}"/>
    <cellStyle name="Normal 2 10" xfId="625" xr:uid="{00000000-0005-0000-0000-0000E6030000}"/>
    <cellStyle name="Normal 2 11" xfId="626" xr:uid="{00000000-0005-0000-0000-0000E7030000}"/>
    <cellStyle name="Normal 2 12" xfId="627" xr:uid="{00000000-0005-0000-0000-0000E8030000}"/>
    <cellStyle name="Normal 2 13" xfId="628" xr:uid="{00000000-0005-0000-0000-0000E9030000}"/>
    <cellStyle name="Normal 2 14" xfId="629" xr:uid="{00000000-0005-0000-0000-0000EA030000}"/>
    <cellStyle name="Normal 2 15" xfId="862" xr:uid="{00000000-0005-0000-0000-0000EB030000}"/>
    <cellStyle name="Normal 2 2" xfId="630" xr:uid="{00000000-0005-0000-0000-0000EC030000}"/>
    <cellStyle name="Normal 2 2 10" xfId="631" xr:uid="{00000000-0005-0000-0000-0000ED030000}"/>
    <cellStyle name="Normal 2 2 11" xfId="632" xr:uid="{00000000-0005-0000-0000-0000EE030000}"/>
    <cellStyle name="Normal 2 2 2" xfId="633" xr:uid="{00000000-0005-0000-0000-0000EF030000}"/>
    <cellStyle name="Normal 2 2 2 2" xfId="634" xr:uid="{00000000-0005-0000-0000-0000F0030000}"/>
    <cellStyle name="Normal 2 2 2 2 2" xfId="635" xr:uid="{00000000-0005-0000-0000-0000F1030000}"/>
    <cellStyle name="Normal 2 2 2 2 2 2" xfId="636" xr:uid="{00000000-0005-0000-0000-0000F2030000}"/>
    <cellStyle name="Normal 2 2 2 2 2 3" xfId="637" xr:uid="{00000000-0005-0000-0000-0000F3030000}"/>
    <cellStyle name="Normal 2 2 2 2 2 4" xfId="638" xr:uid="{00000000-0005-0000-0000-0000F4030000}"/>
    <cellStyle name="Normal 2 2 2 2 2 5" xfId="639" xr:uid="{00000000-0005-0000-0000-0000F5030000}"/>
    <cellStyle name="Normal 2 2 2 2 2 6" xfId="640" xr:uid="{00000000-0005-0000-0000-0000F6030000}"/>
    <cellStyle name="Normal 2 2 2 2 2 7" xfId="641" xr:uid="{00000000-0005-0000-0000-0000F7030000}"/>
    <cellStyle name="Normal 2 2 2 2 2 8" xfId="642" xr:uid="{00000000-0005-0000-0000-0000F8030000}"/>
    <cellStyle name="Normal 2 2 2 2 3" xfId="643" xr:uid="{00000000-0005-0000-0000-0000F9030000}"/>
    <cellStyle name="Normal 2 2 2 2 4" xfId="644" xr:uid="{00000000-0005-0000-0000-0000FA030000}"/>
    <cellStyle name="Normal 2 2 2 2 5" xfId="645" xr:uid="{00000000-0005-0000-0000-0000FB030000}"/>
    <cellStyle name="Normal 2 2 2 2 6" xfId="646" xr:uid="{00000000-0005-0000-0000-0000FC030000}"/>
    <cellStyle name="Normal 2 2 2 2 7" xfId="647" xr:uid="{00000000-0005-0000-0000-0000FD030000}"/>
    <cellStyle name="Normal 2 2 2 2 8" xfId="648" xr:uid="{00000000-0005-0000-0000-0000FE030000}"/>
    <cellStyle name="Normal 2 2 2 3" xfId="649" xr:uid="{00000000-0005-0000-0000-0000FF030000}"/>
    <cellStyle name="Normal 2 2 2 4" xfId="650" xr:uid="{00000000-0005-0000-0000-000000040000}"/>
    <cellStyle name="Normal 2 2 2 5" xfId="651" xr:uid="{00000000-0005-0000-0000-000001040000}"/>
    <cellStyle name="Normal 2 2 2 6" xfId="652" xr:uid="{00000000-0005-0000-0000-000002040000}"/>
    <cellStyle name="Normal 2 2 2 7" xfId="653" xr:uid="{00000000-0005-0000-0000-000003040000}"/>
    <cellStyle name="Normal 2 2 2 8" xfId="654" xr:uid="{00000000-0005-0000-0000-000004040000}"/>
    <cellStyle name="Normal 2 2 2 9" xfId="655" xr:uid="{00000000-0005-0000-0000-000005040000}"/>
    <cellStyle name="Normal 2 2 3" xfId="656" xr:uid="{00000000-0005-0000-0000-000006040000}"/>
    <cellStyle name="Normal 2 2 4" xfId="657" xr:uid="{00000000-0005-0000-0000-000007040000}"/>
    <cellStyle name="Normal 2 2 5" xfId="658" xr:uid="{00000000-0005-0000-0000-000008040000}"/>
    <cellStyle name="Normal 2 2 5 2" xfId="659" xr:uid="{00000000-0005-0000-0000-000009040000}"/>
    <cellStyle name="Normal 2 2 6" xfId="660" xr:uid="{00000000-0005-0000-0000-00000A040000}"/>
    <cellStyle name="Normal 2 2 7" xfId="661" xr:uid="{00000000-0005-0000-0000-00000B040000}"/>
    <cellStyle name="Normal 2 2 8" xfId="662" xr:uid="{00000000-0005-0000-0000-00000C040000}"/>
    <cellStyle name="Normal 2 2 9" xfId="663" xr:uid="{00000000-0005-0000-0000-00000D040000}"/>
    <cellStyle name="Normal 2 3" xfId="664" xr:uid="{00000000-0005-0000-0000-00000E040000}"/>
    <cellStyle name="Normal 2 3 2" xfId="665" xr:uid="{00000000-0005-0000-0000-00000F040000}"/>
    <cellStyle name="Normal 2 3 2 2" xfId="666" xr:uid="{00000000-0005-0000-0000-000010040000}"/>
    <cellStyle name="Normal 2 3 3" xfId="667" xr:uid="{00000000-0005-0000-0000-000011040000}"/>
    <cellStyle name="Normal 2 4" xfId="668" xr:uid="{00000000-0005-0000-0000-000012040000}"/>
    <cellStyle name="Normal 2 5" xfId="669" xr:uid="{00000000-0005-0000-0000-000013040000}"/>
    <cellStyle name="Normal 2 5 2" xfId="670" xr:uid="{00000000-0005-0000-0000-000014040000}"/>
    <cellStyle name="Normal 2 6" xfId="671" xr:uid="{00000000-0005-0000-0000-000015040000}"/>
    <cellStyle name="Normal 2 7" xfId="672" xr:uid="{00000000-0005-0000-0000-000016040000}"/>
    <cellStyle name="Normal 2 8" xfId="673" xr:uid="{00000000-0005-0000-0000-000017040000}"/>
    <cellStyle name="Normal 2 9" xfId="674" xr:uid="{00000000-0005-0000-0000-000018040000}"/>
    <cellStyle name="Normal 20" xfId="675" xr:uid="{00000000-0005-0000-0000-000019040000}"/>
    <cellStyle name="Normal 21" xfId="676" xr:uid="{00000000-0005-0000-0000-00001A040000}"/>
    <cellStyle name="Normal 22" xfId="677" xr:uid="{00000000-0005-0000-0000-00001B040000}"/>
    <cellStyle name="Normal 23" xfId="43" xr:uid="{00000000-0005-0000-0000-00001C040000}"/>
    <cellStyle name="Normal 24" xfId="859" xr:uid="{00000000-0005-0000-0000-00001D040000}"/>
    <cellStyle name="Normal 24 2" xfId="1235" xr:uid="{00000000-0005-0000-0000-00001E040000}"/>
    <cellStyle name="Normal 24 3" xfId="1234" xr:uid="{00000000-0005-0000-0000-00001F040000}"/>
    <cellStyle name="Normal 3" xfId="678" xr:uid="{00000000-0005-0000-0000-000020040000}"/>
    <cellStyle name="Normal 3 10" xfId="679" xr:uid="{00000000-0005-0000-0000-000021040000}"/>
    <cellStyle name="Normal 3 11" xfId="865" xr:uid="{00000000-0005-0000-0000-000022040000}"/>
    <cellStyle name="Normal 3 11 2" xfId="1237" xr:uid="{00000000-0005-0000-0000-000023040000}"/>
    <cellStyle name="Normal 3 11 3" xfId="1236" xr:uid="{00000000-0005-0000-0000-000024040000}"/>
    <cellStyle name="Normal 3 12" xfId="1238" xr:uid="{00000000-0005-0000-0000-000025040000}"/>
    <cellStyle name="Normal 3 13" xfId="1239" xr:uid="{00000000-0005-0000-0000-000026040000}"/>
    <cellStyle name="Normal 3 14" xfId="1240" xr:uid="{00000000-0005-0000-0000-000027040000}"/>
    <cellStyle name="Normal 3 15" xfId="1241" xr:uid="{00000000-0005-0000-0000-000028040000}"/>
    <cellStyle name="Normal 3 16" xfId="1242" xr:uid="{00000000-0005-0000-0000-000029040000}"/>
    <cellStyle name="Normal 3 17" xfId="1243" xr:uid="{00000000-0005-0000-0000-00002A040000}"/>
    <cellStyle name="Normal 3 2" xfId="680" xr:uid="{00000000-0005-0000-0000-00002B040000}"/>
    <cellStyle name="Normal 3 2 2" xfId="681" xr:uid="{00000000-0005-0000-0000-00002C040000}"/>
    <cellStyle name="Normal 3 2 2 2" xfId="1244" xr:uid="{00000000-0005-0000-0000-00002D040000}"/>
    <cellStyle name="Normal 3 2 2 3" xfId="1245" xr:uid="{00000000-0005-0000-0000-00002E040000}"/>
    <cellStyle name="Normal 3 2 2 3 2" xfId="1246" xr:uid="{00000000-0005-0000-0000-00002F040000}"/>
    <cellStyle name="Normal 3 2 2 4" xfId="1247" xr:uid="{00000000-0005-0000-0000-000030040000}"/>
    <cellStyle name="Normal 3 3" xfId="682" xr:uid="{00000000-0005-0000-0000-000031040000}"/>
    <cellStyle name="Normal 3 3 2" xfId="683" xr:uid="{00000000-0005-0000-0000-000032040000}"/>
    <cellStyle name="Normal 3 4" xfId="684" xr:uid="{00000000-0005-0000-0000-000033040000}"/>
    <cellStyle name="Normal 3 4 2" xfId="1249" xr:uid="{00000000-0005-0000-0000-000034040000}"/>
    <cellStyle name="Normal 3 4 3" xfId="1250" xr:uid="{00000000-0005-0000-0000-000035040000}"/>
    <cellStyle name="Normal 3 4 4" xfId="1248" xr:uid="{00000000-0005-0000-0000-000036040000}"/>
    <cellStyle name="Normal 3 5" xfId="685" xr:uid="{00000000-0005-0000-0000-000037040000}"/>
    <cellStyle name="Normal 3 6" xfId="686" xr:uid="{00000000-0005-0000-0000-000038040000}"/>
    <cellStyle name="Normal 3 7" xfId="687" xr:uid="{00000000-0005-0000-0000-000039040000}"/>
    <cellStyle name="Normal 3 8" xfId="688" xr:uid="{00000000-0005-0000-0000-00003A040000}"/>
    <cellStyle name="Normal 3 9" xfId="689" xr:uid="{00000000-0005-0000-0000-00003B040000}"/>
    <cellStyle name="Normal 33" xfId="1251" xr:uid="{00000000-0005-0000-0000-00003C040000}"/>
    <cellStyle name="Normal 37" xfId="1252" xr:uid="{00000000-0005-0000-0000-00003D040000}"/>
    <cellStyle name="Normal 38" xfId="1253" xr:uid="{00000000-0005-0000-0000-00003E040000}"/>
    <cellStyle name="Normal 39" xfId="1254" xr:uid="{00000000-0005-0000-0000-00003F040000}"/>
    <cellStyle name="Normal 4" xfId="690" xr:uid="{00000000-0005-0000-0000-000040040000}"/>
    <cellStyle name="Normal 4 10" xfId="1256" xr:uid="{00000000-0005-0000-0000-000041040000}"/>
    <cellStyle name="Normal 4 11" xfId="1257" xr:uid="{00000000-0005-0000-0000-000042040000}"/>
    <cellStyle name="Normal 4 12" xfId="1258" xr:uid="{00000000-0005-0000-0000-000043040000}"/>
    <cellStyle name="Normal 4 13" xfId="1259" xr:uid="{00000000-0005-0000-0000-000044040000}"/>
    <cellStyle name="Normal 4 14" xfId="1260" xr:uid="{00000000-0005-0000-0000-000045040000}"/>
    <cellStyle name="Normal 4 15" xfId="1261" xr:uid="{00000000-0005-0000-0000-000046040000}"/>
    <cellStyle name="Normal 4 16" xfId="1262" xr:uid="{00000000-0005-0000-0000-000047040000}"/>
    <cellStyle name="Normal 4 17" xfId="1263" xr:uid="{00000000-0005-0000-0000-000048040000}"/>
    <cellStyle name="Normal 4 18" xfId="1255" xr:uid="{00000000-0005-0000-0000-000049040000}"/>
    <cellStyle name="Normal 4 2" xfId="691" xr:uid="{00000000-0005-0000-0000-00004A040000}"/>
    <cellStyle name="Normal 4 2 2" xfId="1265" xr:uid="{00000000-0005-0000-0000-00004B040000}"/>
    <cellStyle name="Normal 4 2 3" xfId="1266" xr:uid="{00000000-0005-0000-0000-00004C040000}"/>
    <cellStyle name="Normal 4 2 4" xfId="1264" xr:uid="{00000000-0005-0000-0000-00004D040000}"/>
    <cellStyle name="Normal 4 3" xfId="1267" xr:uid="{00000000-0005-0000-0000-00004E040000}"/>
    <cellStyle name="Normal 4 4" xfId="1268" xr:uid="{00000000-0005-0000-0000-00004F040000}"/>
    <cellStyle name="Normal 4 5" xfId="1269" xr:uid="{00000000-0005-0000-0000-000050040000}"/>
    <cellStyle name="Normal 4 6" xfId="1270" xr:uid="{00000000-0005-0000-0000-000051040000}"/>
    <cellStyle name="Normal 4 7" xfId="1271" xr:uid="{00000000-0005-0000-0000-000052040000}"/>
    <cellStyle name="Normal 4 8" xfId="1272" xr:uid="{00000000-0005-0000-0000-000053040000}"/>
    <cellStyle name="Normal 4 9" xfId="1273" xr:uid="{00000000-0005-0000-0000-000054040000}"/>
    <cellStyle name="Normal 40" xfId="1274" xr:uid="{00000000-0005-0000-0000-000055040000}"/>
    <cellStyle name="Normal 41" xfId="1275" xr:uid="{00000000-0005-0000-0000-000056040000}"/>
    <cellStyle name="Normal 42" xfId="1276" xr:uid="{00000000-0005-0000-0000-000057040000}"/>
    <cellStyle name="Normal 43" xfId="1277" xr:uid="{00000000-0005-0000-0000-000058040000}"/>
    <cellStyle name="Normal 44" xfId="1278" xr:uid="{00000000-0005-0000-0000-000059040000}"/>
    <cellStyle name="Normal 45" xfId="1279" xr:uid="{00000000-0005-0000-0000-00005A040000}"/>
    <cellStyle name="Normal 46" xfId="1280" xr:uid="{00000000-0005-0000-0000-00005B040000}"/>
    <cellStyle name="Normal 47" xfId="1281" xr:uid="{00000000-0005-0000-0000-00005C040000}"/>
    <cellStyle name="Normal 48" xfId="1282" xr:uid="{00000000-0005-0000-0000-00005D040000}"/>
    <cellStyle name="Normal 49" xfId="1283" xr:uid="{00000000-0005-0000-0000-00005E040000}"/>
    <cellStyle name="Normal 5" xfId="692" xr:uid="{00000000-0005-0000-0000-00005F040000}"/>
    <cellStyle name="Normal 5 10" xfId="1284" xr:uid="{00000000-0005-0000-0000-000060040000}"/>
    <cellStyle name="Normal 5 11" xfId="1285" xr:uid="{00000000-0005-0000-0000-000061040000}"/>
    <cellStyle name="Normal 5 12" xfId="1286" xr:uid="{00000000-0005-0000-0000-000062040000}"/>
    <cellStyle name="Normal 5 13" xfId="1287" xr:uid="{00000000-0005-0000-0000-000063040000}"/>
    <cellStyle name="Normal 5 14" xfId="1288" xr:uid="{00000000-0005-0000-0000-000064040000}"/>
    <cellStyle name="Normal 5 15" xfId="1289" xr:uid="{00000000-0005-0000-0000-000065040000}"/>
    <cellStyle name="Normal 5 16" xfId="1290" xr:uid="{00000000-0005-0000-0000-000066040000}"/>
    <cellStyle name="Normal 5 17" xfId="1291" xr:uid="{00000000-0005-0000-0000-000067040000}"/>
    <cellStyle name="Normal 5 18" xfId="1292" xr:uid="{00000000-0005-0000-0000-000068040000}"/>
    <cellStyle name="Normal 5 19" xfId="1293" xr:uid="{00000000-0005-0000-0000-000069040000}"/>
    <cellStyle name="Normal 5 2" xfId="872" xr:uid="{00000000-0005-0000-0000-00006A040000}"/>
    <cellStyle name="Normal 5 2 2" xfId="1295" xr:uid="{00000000-0005-0000-0000-00006B040000}"/>
    <cellStyle name="Normal 5 2 3" xfId="1294" xr:uid="{00000000-0005-0000-0000-00006C040000}"/>
    <cellStyle name="Normal 5 20" xfId="1296" xr:uid="{00000000-0005-0000-0000-00006D040000}"/>
    <cellStyle name="Normal 5 21" xfId="1297" xr:uid="{00000000-0005-0000-0000-00006E040000}"/>
    <cellStyle name="Normal 5 22" xfId="1298" xr:uid="{00000000-0005-0000-0000-00006F040000}"/>
    <cellStyle name="Normal 5 23" xfId="1299" xr:uid="{00000000-0005-0000-0000-000070040000}"/>
    <cellStyle name="Normal 5 24" xfId="1300" xr:uid="{00000000-0005-0000-0000-000071040000}"/>
    <cellStyle name="Normal 5 25" xfId="1301" xr:uid="{00000000-0005-0000-0000-000072040000}"/>
    <cellStyle name="Normal 5 26" xfId="1302" xr:uid="{00000000-0005-0000-0000-000073040000}"/>
    <cellStyle name="Normal 5 27" xfId="1303" xr:uid="{00000000-0005-0000-0000-000074040000}"/>
    <cellStyle name="Normal 5 3" xfId="1304" xr:uid="{00000000-0005-0000-0000-000075040000}"/>
    <cellStyle name="Normal 5 4" xfId="1305" xr:uid="{00000000-0005-0000-0000-000076040000}"/>
    <cellStyle name="Normal 5 5" xfId="1306" xr:uid="{00000000-0005-0000-0000-000077040000}"/>
    <cellStyle name="Normal 5 6" xfId="1307" xr:uid="{00000000-0005-0000-0000-000078040000}"/>
    <cellStyle name="Normal 5 7" xfId="1308" xr:uid="{00000000-0005-0000-0000-000079040000}"/>
    <cellStyle name="Normal 5 8" xfId="1309" xr:uid="{00000000-0005-0000-0000-00007A040000}"/>
    <cellStyle name="Normal 5 9" xfId="1310" xr:uid="{00000000-0005-0000-0000-00007B040000}"/>
    <cellStyle name="Normal 50" xfId="1311" xr:uid="{00000000-0005-0000-0000-00007C040000}"/>
    <cellStyle name="Normal 51" xfId="1312" xr:uid="{00000000-0005-0000-0000-00007D040000}"/>
    <cellStyle name="Normal 52" xfId="1313" xr:uid="{00000000-0005-0000-0000-00007E040000}"/>
    <cellStyle name="Normal 53" xfId="1314" xr:uid="{00000000-0005-0000-0000-00007F040000}"/>
    <cellStyle name="Normal 54" xfId="1315" xr:uid="{00000000-0005-0000-0000-000080040000}"/>
    <cellStyle name="Normal 55" xfId="1316" xr:uid="{00000000-0005-0000-0000-000081040000}"/>
    <cellStyle name="Normal 56" xfId="1317" xr:uid="{00000000-0005-0000-0000-000082040000}"/>
    <cellStyle name="Normal 57" xfId="1318" xr:uid="{00000000-0005-0000-0000-000083040000}"/>
    <cellStyle name="Normal 58" xfId="1319" xr:uid="{00000000-0005-0000-0000-000084040000}"/>
    <cellStyle name="Normal 59" xfId="1320" xr:uid="{00000000-0005-0000-0000-000085040000}"/>
    <cellStyle name="Normal 6" xfId="693" xr:uid="{00000000-0005-0000-0000-000086040000}"/>
    <cellStyle name="Normal 6 2" xfId="694" xr:uid="{00000000-0005-0000-0000-000087040000}"/>
    <cellStyle name="Normal 6 3" xfId="695" xr:uid="{00000000-0005-0000-0000-000088040000}"/>
    <cellStyle name="Normal 6 4" xfId="1321" xr:uid="{00000000-0005-0000-0000-000089040000}"/>
    <cellStyle name="Normal 60" xfId="1322" xr:uid="{00000000-0005-0000-0000-00008A040000}"/>
    <cellStyle name="Normal 61" xfId="1323" xr:uid="{00000000-0005-0000-0000-00008B040000}"/>
    <cellStyle name="Normal 62" xfId="1324" xr:uid="{00000000-0005-0000-0000-00008C040000}"/>
    <cellStyle name="Normal 7" xfId="696" xr:uid="{00000000-0005-0000-0000-00008D040000}"/>
    <cellStyle name="Normal 7 2" xfId="1326" xr:uid="{00000000-0005-0000-0000-00008E040000}"/>
    <cellStyle name="Normal 7 3" xfId="1325" xr:uid="{00000000-0005-0000-0000-00008F040000}"/>
    <cellStyle name="Normal 8" xfId="697" xr:uid="{00000000-0005-0000-0000-000090040000}"/>
    <cellStyle name="Normal 8 2" xfId="1328" xr:uid="{00000000-0005-0000-0000-000091040000}"/>
    <cellStyle name="Normal 8 3" xfId="1327" xr:uid="{00000000-0005-0000-0000-000092040000}"/>
    <cellStyle name="Normal 9" xfId="698" xr:uid="{00000000-0005-0000-0000-000093040000}"/>
    <cellStyle name="Normal 9 2" xfId="1330" xr:uid="{00000000-0005-0000-0000-000094040000}"/>
    <cellStyle name="Normal 9 3" xfId="1329" xr:uid="{00000000-0005-0000-0000-000095040000}"/>
    <cellStyle name="Note 10" xfId="1331" xr:uid="{00000000-0005-0000-0000-000096040000}"/>
    <cellStyle name="Note 10 2" xfId="1332" xr:uid="{00000000-0005-0000-0000-000097040000}"/>
    <cellStyle name="Note 11" xfId="1333" xr:uid="{00000000-0005-0000-0000-000098040000}"/>
    <cellStyle name="Note 11 2" xfId="1334" xr:uid="{00000000-0005-0000-0000-000099040000}"/>
    <cellStyle name="Note 12" xfId="1335" xr:uid="{00000000-0005-0000-0000-00009A040000}"/>
    <cellStyle name="Note 12 2" xfId="1336" xr:uid="{00000000-0005-0000-0000-00009B040000}"/>
    <cellStyle name="Note 13" xfId="1337" xr:uid="{00000000-0005-0000-0000-00009C040000}"/>
    <cellStyle name="Note 13 2" xfId="1338" xr:uid="{00000000-0005-0000-0000-00009D040000}"/>
    <cellStyle name="Note 14" xfId="1339" xr:uid="{00000000-0005-0000-0000-00009E040000}"/>
    <cellStyle name="Note 14 2" xfId="1340" xr:uid="{00000000-0005-0000-0000-00009F040000}"/>
    <cellStyle name="Note 2" xfId="699" xr:uid="{00000000-0005-0000-0000-0000A0040000}"/>
    <cellStyle name="Note 2 10" xfId="1342" xr:uid="{00000000-0005-0000-0000-0000A1040000}"/>
    <cellStyle name="Note 2 10 2" xfId="1343" xr:uid="{00000000-0005-0000-0000-0000A2040000}"/>
    <cellStyle name="Note 2 11" xfId="1344" xr:uid="{00000000-0005-0000-0000-0000A3040000}"/>
    <cellStyle name="Note 2 11 2" xfId="1345" xr:uid="{00000000-0005-0000-0000-0000A4040000}"/>
    <cellStyle name="Note 2 12" xfId="1346" xr:uid="{00000000-0005-0000-0000-0000A5040000}"/>
    <cellStyle name="Note 2 12 2" xfId="1347" xr:uid="{00000000-0005-0000-0000-0000A6040000}"/>
    <cellStyle name="Note 2 13" xfId="1348" xr:uid="{00000000-0005-0000-0000-0000A7040000}"/>
    <cellStyle name="Note 2 13 2" xfId="1349" xr:uid="{00000000-0005-0000-0000-0000A8040000}"/>
    <cellStyle name="Note 2 14" xfId="1350" xr:uid="{00000000-0005-0000-0000-0000A9040000}"/>
    <cellStyle name="Note 2 14 2" xfId="1351" xr:uid="{00000000-0005-0000-0000-0000AA040000}"/>
    <cellStyle name="Note 2 15" xfId="1352" xr:uid="{00000000-0005-0000-0000-0000AB040000}"/>
    <cellStyle name="Note 2 16" xfId="1353" xr:uid="{00000000-0005-0000-0000-0000AC040000}"/>
    <cellStyle name="Note 2 17" xfId="1341" xr:uid="{00000000-0005-0000-0000-0000AD040000}"/>
    <cellStyle name="Note 2 2" xfId="700" xr:uid="{00000000-0005-0000-0000-0000AE040000}"/>
    <cellStyle name="Note 2 2 2" xfId="1355" xr:uid="{00000000-0005-0000-0000-0000AF040000}"/>
    <cellStyle name="Note 2 2 3" xfId="1356" xr:uid="{00000000-0005-0000-0000-0000B0040000}"/>
    <cellStyle name="Note 2 2 4" xfId="1354" xr:uid="{00000000-0005-0000-0000-0000B1040000}"/>
    <cellStyle name="Note 2 3" xfId="701" xr:uid="{00000000-0005-0000-0000-0000B2040000}"/>
    <cellStyle name="Note 2 3 2" xfId="1358" xr:uid="{00000000-0005-0000-0000-0000B3040000}"/>
    <cellStyle name="Note 2 3 3" xfId="1359" xr:uid="{00000000-0005-0000-0000-0000B4040000}"/>
    <cellStyle name="Note 2 3 4" xfId="1357" xr:uid="{00000000-0005-0000-0000-0000B5040000}"/>
    <cellStyle name="Note 2 4" xfId="1360" xr:uid="{00000000-0005-0000-0000-0000B6040000}"/>
    <cellStyle name="Note 2 4 2" xfId="1361" xr:uid="{00000000-0005-0000-0000-0000B7040000}"/>
    <cellStyle name="Note 2 5" xfId="1362" xr:uid="{00000000-0005-0000-0000-0000B8040000}"/>
    <cellStyle name="Note 2 5 2" xfId="1363" xr:uid="{00000000-0005-0000-0000-0000B9040000}"/>
    <cellStyle name="Note 2 6" xfId="1364" xr:uid="{00000000-0005-0000-0000-0000BA040000}"/>
    <cellStyle name="Note 2 6 2" xfId="1365" xr:uid="{00000000-0005-0000-0000-0000BB040000}"/>
    <cellStyle name="Note 2 7" xfId="1366" xr:uid="{00000000-0005-0000-0000-0000BC040000}"/>
    <cellStyle name="Note 2 7 2" xfId="1367" xr:uid="{00000000-0005-0000-0000-0000BD040000}"/>
    <cellStyle name="Note 2 8" xfId="1368" xr:uid="{00000000-0005-0000-0000-0000BE040000}"/>
    <cellStyle name="Note 2 8 2" xfId="1369" xr:uid="{00000000-0005-0000-0000-0000BF040000}"/>
    <cellStyle name="Note 2 9" xfId="1370" xr:uid="{00000000-0005-0000-0000-0000C0040000}"/>
    <cellStyle name="Note 2 9 2" xfId="1371" xr:uid="{00000000-0005-0000-0000-0000C1040000}"/>
    <cellStyle name="Note 3" xfId="702" xr:uid="{00000000-0005-0000-0000-0000C2040000}"/>
    <cellStyle name="Note 3 2" xfId="703" xr:uid="{00000000-0005-0000-0000-0000C3040000}"/>
    <cellStyle name="Note 3 2 2" xfId="1374" xr:uid="{00000000-0005-0000-0000-0000C4040000}"/>
    <cellStyle name="Note 3 2 3" xfId="1375" xr:uid="{00000000-0005-0000-0000-0000C5040000}"/>
    <cellStyle name="Note 3 2 4" xfId="1373" xr:uid="{00000000-0005-0000-0000-0000C6040000}"/>
    <cellStyle name="Note 3 3" xfId="704" xr:uid="{00000000-0005-0000-0000-0000C7040000}"/>
    <cellStyle name="Note 3 3 2" xfId="1377" xr:uid="{00000000-0005-0000-0000-0000C8040000}"/>
    <cellStyle name="Note 3 3 3" xfId="1376" xr:uid="{00000000-0005-0000-0000-0000C9040000}"/>
    <cellStyle name="Note 3 4" xfId="1378" xr:uid="{00000000-0005-0000-0000-0000CA040000}"/>
    <cellStyle name="Note 3 5" xfId="1372" xr:uid="{00000000-0005-0000-0000-0000CB040000}"/>
    <cellStyle name="Note 4" xfId="705" xr:uid="{00000000-0005-0000-0000-0000CC040000}"/>
    <cellStyle name="Note 4 2" xfId="706" xr:uid="{00000000-0005-0000-0000-0000CD040000}"/>
    <cellStyle name="Note 4 2 2" xfId="1381" xr:uid="{00000000-0005-0000-0000-0000CE040000}"/>
    <cellStyle name="Note 4 2 3" xfId="1380" xr:uid="{00000000-0005-0000-0000-0000CF040000}"/>
    <cellStyle name="Note 4 3" xfId="707" xr:uid="{00000000-0005-0000-0000-0000D0040000}"/>
    <cellStyle name="Note 4 4" xfId="1382" xr:uid="{00000000-0005-0000-0000-0000D1040000}"/>
    <cellStyle name="Note 4 5" xfId="1379" xr:uid="{00000000-0005-0000-0000-0000D2040000}"/>
    <cellStyle name="Note 5" xfId="850" xr:uid="{00000000-0005-0000-0000-0000D3040000}"/>
    <cellStyle name="Note 5 2" xfId="1383" xr:uid="{00000000-0005-0000-0000-0000D4040000}"/>
    <cellStyle name="Note 6" xfId="1384" xr:uid="{00000000-0005-0000-0000-0000D5040000}"/>
    <cellStyle name="Note 6 2" xfId="1385" xr:uid="{00000000-0005-0000-0000-0000D6040000}"/>
    <cellStyle name="Note 7" xfId="1386" xr:uid="{00000000-0005-0000-0000-0000D7040000}"/>
    <cellStyle name="Note 7 2" xfId="1387" xr:uid="{00000000-0005-0000-0000-0000D8040000}"/>
    <cellStyle name="Note 8" xfId="1388" xr:uid="{00000000-0005-0000-0000-0000D9040000}"/>
    <cellStyle name="Note 8 2" xfId="1389" xr:uid="{00000000-0005-0000-0000-0000DA040000}"/>
    <cellStyle name="Note 9" xfId="1390" xr:uid="{00000000-0005-0000-0000-0000DB040000}"/>
    <cellStyle name="Note 9 2" xfId="1391" xr:uid="{00000000-0005-0000-0000-0000DC040000}"/>
    <cellStyle name="Output" xfId="11" builtinId="21" customBuiltin="1"/>
    <cellStyle name="Output 2" xfId="708" xr:uid="{00000000-0005-0000-0000-0000DE040000}"/>
    <cellStyle name="Output 2 2" xfId="1393" xr:uid="{00000000-0005-0000-0000-0000DF040000}"/>
    <cellStyle name="Output 2 3" xfId="1394" xr:uid="{00000000-0005-0000-0000-0000E0040000}"/>
    <cellStyle name="Output 2 4" xfId="1395" xr:uid="{00000000-0005-0000-0000-0000E1040000}"/>
    <cellStyle name="Output 2 5" xfId="1392" xr:uid="{00000000-0005-0000-0000-0000E2040000}"/>
    <cellStyle name="Output 3" xfId="709" xr:uid="{00000000-0005-0000-0000-0000E3040000}"/>
    <cellStyle name="Output 3 2" xfId="1397" xr:uid="{00000000-0005-0000-0000-0000E4040000}"/>
    <cellStyle name="Output 3 3" xfId="1398" xr:uid="{00000000-0005-0000-0000-0000E5040000}"/>
    <cellStyle name="Output 3 4" xfId="1396" xr:uid="{00000000-0005-0000-0000-0000E6040000}"/>
    <cellStyle name="Output 4" xfId="710" xr:uid="{00000000-0005-0000-0000-0000E7040000}"/>
    <cellStyle name="Percent 10" xfId="711" xr:uid="{00000000-0005-0000-0000-0000E8040000}"/>
    <cellStyle name="Percent 10 2" xfId="712" xr:uid="{00000000-0005-0000-0000-0000E9040000}"/>
    <cellStyle name="Percent 10 2 2" xfId="713" xr:uid="{00000000-0005-0000-0000-0000EA040000}"/>
    <cellStyle name="Percent 10 2 3" xfId="714" xr:uid="{00000000-0005-0000-0000-0000EB040000}"/>
    <cellStyle name="Percent 10 3" xfId="715" xr:uid="{00000000-0005-0000-0000-0000EC040000}"/>
    <cellStyle name="Percent 10 3 2" xfId="716" xr:uid="{00000000-0005-0000-0000-0000ED040000}"/>
    <cellStyle name="Percent 10 3 3" xfId="717" xr:uid="{00000000-0005-0000-0000-0000EE040000}"/>
    <cellStyle name="Percent 10 4" xfId="718" xr:uid="{00000000-0005-0000-0000-0000EF040000}"/>
    <cellStyle name="Percent 10 4 2" xfId="719" xr:uid="{00000000-0005-0000-0000-0000F0040000}"/>
    <cellStyle name="Percent 10 4 3" xfId="720" xr:uid="{00000000-0005-0000-0000-0000F1040000}"/>
    <cellStyle name="Percent 2" xfId="721" xr:uid="{00000000-0005-0000-0000-0000F2040000}"/>
    <cellStyle name="Percent 2 10" xfId="722" xr:uid="{00000000-0005-0000-0000-0000F3040000}"/>
    <cellStyle name="Percent 2 10 2" xfId="723" xr:uid="{00000000-0005-0000-0000-0000F4040000}"/>
    <cellStyle name="Percent 2 10 3" xfId="724" xr:uid="{00000000-0005-0000-0000-0000F5040000}"/>
    <cellStyle name="Percent 2 11" xfId="725" xr:uid="{00000000-0005-0000-0000-0000F6040000}"/>
    <cellStyle name="Percent 2 11 2" xfId="726" xr:uid="{00000000-0005-0000-0000-0000F7040000}"/>
    <cellStyle name="Percent 2 11 3" xfId="727" xr:uid="{00000000-0005-0000-0000-0000F8040000}"/>
    <cellStyle name="Percent 2 12" xfId="728" xr:uid="{00000000-0005-0000-0000-0000F9040000}"/>
    <cellStyle name="Percent 2 12 2" xfId="729" xr:uid="{00000000-0005-0000-0000-0000FA040000}"/>
    <cellStyle name="Percent 2 12 3" xfId="730" xr:uid="{00000000-0005-0000-0000-0000FB040000}"/>
    <cellStyle name="Percent 2 13" xfId="731" xr:uid="{00000000-0005-0000-0000-0000FC040000}"/>
    <cellStyle name="Percent 2 13 2" xfId="732" xr:uid="{00000000-0005-0000-0000-0000FD040000}"/>
    <cellStyle name="Percent 2 13 3" xfId="733" xr:uid="{00000000-0005-0000-0000-0000FE040000}"/>
    <cellStyle name="Percent 2 14" xfId="734" xr:uid="{00000000-0005-0000-0000-0000FF040000}"/>
    <cellStyle name="Percent 2 14 2" xfId="735" xr:uid="{00000000-0005-0000-0000-000000050000}"/>
    <cellStyle name="Percent 2 14 3" xfId="736" xr:uid="{00000000-0005-0000-0000-000001050000}"/>
    <cellStyle name="Percent 2 15" xfId="737" xr:uid="{00000000-0005-0000-0000-000002050000}"/>
    <cellStyle name="Percent 2 15 2" xfId="738" xr:uid="{00000000-0005-0000-0000-000003050000}"/>
    <cellStyle name="Percent 2 15 3" xfId="739" xr:uid="{00000000-0005-0000-0000-000004050000}"/>
    <cellStyle name="Percent 2 16" xfId="740" xr:uid="{00000000-0005-0000-0000-000005050000}"/>
    <cellStyle name="Percent 2 16 2" xfId="741" xr:uid="{00000000-0005-0000-0000-000006050000}"/>
    <cellStyle name="Percent 2 16 3" xfId="742" xr:uid="{00000000-0005-0000-0000-000007050000}"/>
    <cellStyle name="Percent 2 17" xfId="743" xr:uid="{00000000-0005-0000-0000-000008050000}"/>
    <cellStyle name="Percent 2 17 2" xfId="744" xr:uid="{00000000-0005-0000-0000-000009050000}"/>
    <cellStyle name="Percent 2 17 3" xfId="745" xr:uid="{00000000-0005-0000-0000-00000A050000}"/>
    <cellStyle name="Percent 2 18" xfId="746" xr:uid="{00000000-0005-0000-0000-00000B050000}"/>
    <cellStyle name="Percent 2 18 2" xfId="747" xr:uid="{00000000-0005-0000-0000-00000C050000}"/>
    <cellStyle name="Percent 2 18 3" xfId="748" xr:uid="{00000000-0005-0000-0000-00000D050000}"/>
    <cellStyle name="Percent 2 19" xfId="749" xr:uid="{00000000-0005-0000-0000-00000E050000}"/>
    <cellStyle name="Percent 2 19 2" xfId="750" xr:uid="{00000000-0005-0000-0000-00000F050000}"/>
    <cellStyle name="Percent 2 19 3" xfId="751" xr:uid="{00000000-0005-0000-0000-000010050000}"/>
    <cellStyle name="Percent 2 2" xfId="752" xr:uid="{00000000-0005-0000-0000-000011050000}"/>
    <cellStyle name="Percent 2 2 2" xfId="753" xr:uid="{00000000-0005-0000-0000-000012050000}"/>
    <cellStyle name="Percent 2 2 3" xfId="754" xr:uid="{00000000-0005-0000-0000-000013050000}"/>
    <cellStyle name="Percent 2 20" xfId="755" xr:uid="{00000000-0005-0000-0000-000014050000}"/>
    <cellStyle name="Percent 2 20 2" xfId="756" xr:uid="{00000000-0005-0000-0000-000015050000}"/>
    <cellStyle name="Percent 2 20 3" xfId="757" xr:uid="{00000000-0005-0000-0000-000016050000}"/>
    <cellStyle name="Percent 2 21" xfId="758" xr:uid="{00000000-0005-0000-0000-000017050000}"/>
    <cellStyle name="Percent 2 21 2" xfId="759" xr:uid="{00000000-0005-0000-0000-000018050000}"/>
    <cellStyle name="Percent 2 21 3" xfId="760" xr:uid="{00000000-0005-0000-0000-000019050000}"/>
    <cellStyle name="Percent 2 22" xfId="761" xr:uid="{00000000-0005-0000-0000-00001A050000}"/>
    <cellStyle name="Percent 2 22 2" xfId="762" xr:uid="{00000000-0005-0000-0000-00001B050000}"/>
    <cellStyle name="Percent 2 22 3" xfId="763" xr:uid="{00000000-0005-0000-0000-00001C050000}"/>
    <cellStyle name="Percent 2 23" xfId="764" xr:uid="{00000000-0005-0000-0000-00001D050000}"/>
    <cellStyle name="Percent 2 23 2" xfId="765" xr:uid="{00000000-0005-0000-0000-00001E050000}"/>
    <cellStyle name="Percent 2 23 3" xfId="766" xr:uid="{00000000-0005-0000-0000-00001F050000}"/>
    <cellStyle name="Percent 2 24" xfId="767" xr:uid="{00000000-0005-0000-0000-000020050000}"/>
    <cellStyle name="Percent 2 24 2" xfId="768" xr:uid="{00000000-0005-0000-0000-000021050000}"/>
    <cellStyle name="Percent 2 24 3" xfId="769" xr:uid="{00000000-0005-0000-0000-000022050000}"/>
    <cellStyle name="Percent 2 25" xfId="770" xr:uid="{00000000-0005-0000-0000-000023050000}"/>
    <cellStyle name="Percent 2 25 2" xfId="771" xr:uid="{00000000-0005-0000-0000-000024050000}"/>
    <cellStyle name="Percent 2 25 3" xfId="772" xr:uid="{00000000-0005-0000-0000-000025050000}"/>
    <cellStyle name="Percent 2 26" xfId="773" xr:uid="{00000000-0005-0000-0000-000026050000}"/>
    <cellStyle name="Percent 2 26 2" xfId="774" xr:uid="{00000000-0005-0000-0000-000027050000}"/>
    <cellStyle name="Percent 2 26 3" xfId="775" xr:uid="{00000000-0005-0000-0000-000028050000}"/>
    <cellStyle name="Percent 2 27" xfId="776" xr:uid="{00000000-0005-0000-0000-000029050000}"/>
    <cellStyle name="Percent 2 27 2" xfId="777" xr:uid="{00000000-0005-0000-0000-00002A050000}"/>
    <cellStyle name="Percent 2 27 3" xfId="778" xr:uid="{00000000-0005-0000-0000-00002B050000}"/>
    <cellStyle name="Percent 2 28" xfId="779" xr:uid="{00000000-0005-0000-0000-00002C050000}"/>
    <cellStyle name="Percent 2 28 2" xfId="780" xr:uid="{00000000-0005-0000-0000-00002D050000}"/>
    <cellStyle name="Percent 2 28 3" xfId="781" xr:uid="{00000000-0005-0000-0000-00002E050000}"/>
    <cellStyle name="Percent 2 29" xfId="782" xr:uid="{00000000-0005-0000-0000-00002F050000}"/>
    <cellStyle name="Percent 2 29 2" xfId="783" xr:uid="{00000000-0005-0000-0000-000030050000}"/>
    <cellStyle name="Percent 2 29 3" xfId="784" xr:uid="{00000000-0005-0000-0000-000031050000}"/>
    <cellStyle name="Percent 2 3" xfId="785" xr:uid="{00000000-0005-0000-0000-000032050000}"/>
    <cellStyle name="Percent 2 3 2" xfId="786" xr:uid="{00000000-0005-0000-0000-000033050000}"/>
    <cellStyle name="Percent 2 3 3" xfId="787" xr:uid="{00000000-0005-0000-0000-000034050000}"/>
    <cellStyle name="Percent 2 30" xfId="788" xr:uid="{00000000-0005-0000-0000-000035050000}"/>
    <cellStyle name="Percent 2 30 2" xfId="789" xr:uid="{00000000-0005-0000-0000-000036050000}"/>
    <cellStyle name="Percent 2 30 3" xfId="790" xr:uid="{00000000-0005-0000-0000-000037050000}"/>
    <cellStyle name="Percent 2 31" xfId="791" xr:uid="{00000000-0005-0000-0000-000038050000}"/>
    <cellStyle name="Percent 2 31 2" xfId="792" xr:uid="{00000000-0005-0000-0000-000039050000}"/>
    <cellStyle name="Percent 2 31 3" xfId="793" xr:uid="{00000000-0005-0000-0000-00003A050000}"/>
    <cellStyle name="Percent 2 32" xfId="794" xr:uid="{00000000-0005-0000-0000-00003B050000}"/>
    <cellStyle name="Percent 2 32 2" xfId="795" xr:uid="{00000000-0005-0000-0000-00003C050000}"/>
    <cellStyle name="Percent 2 32 3" xfId="796" xr:uid="{00000000-0005-0000-0000-00003D050000}"/>
    <cellStyle name="Percent 2 33" xfId="797" xr:uid="{00000000-0005-0000-0000-00003E050000}"/>
    <cellStyle name="Percent 2 33 2" xfId="798" xr:uid="{00000000-0005-0000-0000-00003F050000}"/>
    <cellStyle name="Percent 2 33 3" xfId="799" xr:uid="{00000000-0005-0000-0000-000040050000}"/>
    <cellStyle name="Percent 2 34" xfId="800" xr:uid="{00000000-0005-0000-0000-000041050000}"/>
    <cellStyle name="Percent 2 34 2" xfId="801" xr:uid="{00000000-0005-0000-0000-000042050000}"/>
    <cellStyle name="Percent 2 34 3" xfId="802" xr:uid="{00000000-0005-0000-0000-000043050000}"/>
    <cellStyle name="Percent 2 35" xfId="803" xr:uid="{00000000-0005-0000-0000-000044050000}"/>
    <cellStyle name="Percent 2 35 2" xfId="804" xr:uid="{00000000-0005-0000-0000-000045050000}"/>
    <cellStyle name="Percent 2 35 3" xfId="805" xr:uid="{00000000-0005-0000-0000-000046050000}"/>
    <cellStyle name="Percent 2 36" xfId="806" xr:uid="{00000000-0005-0000-0000-000047050000}"/>
    <cellStyle name="Percent 2 36 2" xfId="807" xr:uid="{00000000-0005-0000-0000-000048050000}"/>
    <cellStyle name="Percent 2 36 3" xfId="808" xr:uid="{00000000-0005-0000-0000-000049050000}"/>
    <cellStyle name="Percent 2 37" xfId="809" xr:uid="{00000000-0005-0000-0000-00004A050000}"/>
    <cellStyle name="Percent 2 37 2" xfId="810" xr:uid="{00000000-0005-0000-0000-00004B050000}"/>
    <cellStyle name="Percent 2 37 3" xfId="811" xr:uid="{00000000-0005-0000-0000-00004C050000}"/>
    <cellStyle name="Percent 2 38" xfId="812" xr:uid="{00000000-0005-0000-0000-00004D050000}"/>
    <cellStyle name="Percent 2 38 2" xfId="813" xr:uid="{00000000-0005-0000-0000-00004E050000}"/>
    <cellStyle name="Percent 2 38 3" xfId="814" xr:uid="{00000000-0005-0000-0000-00004F050000}"/>
    <cellStyle name="Percent 2 39" xfId="815" xr:uid="{00000000-0005-0000-0000-000050050000}"/>
    <cellStyle name="Percent 2 39 2" xfId="816" xr:uid="{00000000-0005-0000-0000-000051050000}"/>
    <cellStyle name="Percent 2 39 3" xfId="817" xr:uid="{00000000-0005-0000-0000-000052050000}"/>
    <cellStyle name="Percent 2 4" xfId="818" xr:uid="{00000000-0005-0000-0000-000053050000}"/>
    <cellStyle name="Percent 2 4 2" xfId="819" xr:uid="{00000000-0005-0000-0000-000054050000}"/>
    <cellStyle name="Percent 2 4 3" xfId="820" xr:uid="{00000000-0005-0000-0000-000055050000}"/>
    <cellStyle name="Percent 2 40" xfId="821" xr:uid="{00000000-0005-0000-0000-000056050000}"/>
    <cellStyle name="Percent 2 40 2" xfId="822" xr:uid="{00000000-0005-0000-0000-000057050000}"/>
    <cellStyle name="Percent 2 40 3" xfId="823" xr:uid="{00000000-0005-0000-0000-000058050000}"/>
    <cellStyle name="Percent 2 5" xfId="824" xr:uid="{00000000-0005-0000-0000-000059050000}"/>
    <cellStyle name="Percent 2 5 2" xfId="825" xr:uid="{00000000-0005-0000-0000-00005A050000}"/>
    <cellStyle name="Percent 2 5 3" xfId="826" xr:uid="{00000000-0005-0000-0000-00005B050000}"/>
    <cellStyle name="Percent 2 6" xfId="827" xr:uid="{00000000-0005-0000-0000-00005C050000}"/>
    <cellStyle name="Percent 2 6 2" xfId="828" xr:uid="{00000000-0005-0000-0000-00005D050000}"/>
    <cellStyle name="Percent 2 6 3" xfId="829" xr:uid="{00000000-0005-0000-0000-00005E050000}"/>
    <cellStyle name="Percent 2 7" xfId="830" xr:uid="{00000000-0005-0000-0000-00005F050000}"/>
    <cellStyle name="Percent 2 7 2" xfId="831" xr:uid="{00000000-0005-0000-0000-000060050000}"/>
    <cellStyle name="Percent 2 7 3" xfId="832" xr:uid="{00000000-0005-0000-0000-000061050000}"/>
    <cellStyle name="Percent 2 8" xfId="833" xr:uid="{00000000-0005-0000-0000-000062050000}"/>
    <cellStyle name="Percent 2 8 2" xfId="834" xr:uid="{00000000-0005-0000-0000-000063050000}"/>
    <cellStyle name="Percent 2 8 3" xfId="835" xr:uid="{00000000-0005-0000-0000-000064050000}"/>
    <cellStyle name="Percent 2 9" xfId="836" xr:uid="{00000000-0005-0000-0000-000065050000}"/>
    <cellStyle name="Percent 2 9 2" xfId="837" xr:uid="{00000000-0005-0000-0000-000066050000}"/>
    <cellStyle name="Percent 2 9 3" xfId="838" xr:uid="{00000000-0005-0000-0000-000067050000}"/>
    <cellStyle name="Percent 3" xfId="839" xr:uid="{00000000-0005-0000-0000-000068050000}"/>
    <cellStyle name="Percent 4" xfId="861" xr:uid="{00000000-0005-0000-0000-000069050000}"/>
    <cellStyle name="Title" xfId="2" builtinId="15" customBuiltin="1"/>
    <cellStyle name="Title 2" xfId="840" xr:uid="{00000000-0005-0000-0000-00006B050000}"/>
    <cellStyle name="Title 2 2" xfId="1400" xr:uid="{00000000-0005-0000-0000-00006C050000}"/>
    <cellStyle name="Title 2 3" xfId="1401" xr:uid="{00000000-0005-0000-0000-00006D050000}"/>
    <cellStyle name="Title 2 4" xfId="1402" xr:uid="{00000000-0005-0000-0000-00006E050000}"/>
    <cellStyle name="Title 2 5" xfId="1399" xr:uid="{00000000-0005-0000-0000-00006F050000}"/>
    <cellStyle name="Title 3" xfId="841" xr:uid="{00000000-0005-0000-0000-000070050000}"/>
    <cellStyle name="Title 3 2" xfId="1404" xr:uid="{00000000-0005-0000-0000-000071050000}"/>
    <cellStyle name="Title 3 3" xfId="1405" xr:uid="{00000000-0005-0000-0000-000072050000}"/>
    <cellStyle name="Title 3 4" xfId="1403" xr:uid="{00000000-0005-0000-0000-000073050000}"/>
    <cellStyle name="Title 4" xfId="842" xr:uid="{00000000-0005-0000-0000-000074050000}"/>
    <cellStyle name="Title 5" xfId="849" xr:uid="{00000000-0005-0000-0000-000075050000}"/>
    <cellStyle name="Total" xfId="17" builtinId="25" customBuiltin="1"/>
    <cellStyle name="Total 2" xfId="843" xr:uid="{00000000-0005-0000-0000-000077050000}"/>
    <cellStyle name="Total 2 2" xfId="1406" xr:uid="{00000000-0005-0000-0000-000078050000}"/>
    <cellStyle name="Total 2 3" xfId="1407" xr:uid="{00000000-0005-0000-0000-000079050000}"/>
    <cellStyle name="Total 3" xfId="844" xr:uid="{00000000-0005-0000-0000-00007A050000}"/>
    <cellStyle name="Total 3 2" xfId="1408" xr:uid="{00000000-0005-0000-0000-00007B050000}"/>
    <cellStyle name="Total 4" xfId="845" xr:uid="{00000000-0005-0000-0000-00007C050000}"/>
    <cellStyle name="Warning Text" xfId="15" builtinId="11" customBuiltin="1"/>
    <cellStyle name="Warning Text 2" xfId="846" xr:uid="{00000000-0005-0000-0000-00007E050000}"/>
    <cellStyle name="Warning Text 2 2" xfId="1409" xr:uid="{00000000-0005-0000-0000-00007F050000}"/>
    <cellStyle name="Warning Text 2 3" xfId="1410" xr:uid="{00000000-0005-0000-0000-000080050000}"/>
    <cellStyle name="Warning Text 3" xfId="847" xr:uid="{00000000-0005-0000-0000-000081050000}"/>
    <cellStyle name="Warning Text 3 2" xfId="1411" xr:uid="{00000000-0005-0000-0000-000082050000}"/>
    <cellStyle name="Warning Text 4" xfId="848" xr:uid="{00000000-0005-0000-0000-000083050000}"/>
  </cellStyles>
  <dxfs count="0"/>
  <tableStyles count="0" defaultTableStyle="TableStyleMedium2" defaultPivotStyle="PivotStyleLight16"/>
  <colors>
    <mruColors>
      <color rgb="FF000000"/>
      <color rgb="FF3787AB"/>
      <color rgb="FF99C8DE"/>
      <color rgb="FFADD4E5"/>
      <color rgb="FFC5E1ED"/>
      <color rgb="FF77B0DB"/>
      <color rgb="FF94C4E8"/>
      <color rgb="FF7AA4BC"/>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40640</xdr:colOff>
      <xdr:row>0</xdr:row>
      <xdr:rowOff>86360</xdr:rowOff>
    </xdr:from>
    <xdr:to>
      <xdr:col>2</xdr:col>
      <xdr:colOff>497840</xdr:colOff>
      <xdr:row>2</xdr:row>
      <xdr:rowOff>127000</xdr:rowOff>
    </xdr:to>
    <xdr:pic>
      <xdr:nvPicPr>
        <xdr:cNvPr id="2" name="Picture 1">
          <a:extLst>
            <a:ext uri="{FF2B5EF4-FFF2-40B4-BE49-F238E27FC236}">
              <a16:creationId xmlns:a16="http://schemas.microsoft.com/office/drawing/2014/main" id="{AE032897-E06B-6D95-D603-23EE401EA279}"/>
            </a:ext>
          </a:extLst>
        </xdr:cNvPr>
        <xdr:cNvPicPr>
          <a:picLocks noChangeAspect="1"/>
        </xdr:cNvPicPr>
      </xdr:nvPicPr>
      <xdr:blipFill>
        <a:blip xmlns:r="http://schemas.openxmlformats.org/officeDocument/2006/relationships" r:embed="rId1"/>
        <a:stretch>
          <a:fillRect/>
        </a:stretch>
      </xdr:blipFill>
      <xdr:spPr>
        <a:xfrm>
          <a:off x="416560" y="86360"/>
          <a:ext cx="457200" cy="457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40640</xdr:colOff>
      <xdr:row>0</xdr:row>
      <xdr:rowOff>91440</xdr:rowOff>
    </xdr:from>
    <xdr:to>
      <xdr:col>2</xdr:col>
      <xdr:colOff>497840</xdr:colOff>
      <xdr:row>2</xdr:row>
      <xdr:rowOff>162560</xdr:rowOff>
    </xdr:to>
    <xdr:pic>
      <xdr:nvPicPr>
        <xdr:cNvPr id="2" name="Picture 1">
          <a:extLst>
            <a:ext uri="{FF2B5EF4-FFF2-40B4-BE49-F238E27FC236}">
              <a16:creationId xmlns:a16="http://schemas.microsoft.com/office/drawing/2014/main" id="{CC30C97B-411A-4067-A03F-28A47F96A066}"/>
            </a:ext>
          </a:extLst>
        </xdr:cNvPr>
        <xdr:cNvPicPr>
          <a:picLocks noChangeAspect="1"/>
        </xdr:cNvPicPr>
      </xdr:nvPicPr>
      <xdr:blipFill>
        <a:blip xmlns:r="http://schemas.openxmlformats.org/officeDocument/2006/relationships" r:embed="rId1"/>
        <a:stretch>
          <a:fillRect/>
        </a:stretch>
      </xdr:blipFill>
      <xdr:spPr>
        <a:xfrm>
          <a:off x="416560" y="91440"/>
          <a:ext cx="457200" cy="4876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40640</xdr:colOff>
      <xdr:row>0</xdr:row>
      <xdr:rowOff>76200</xdr:rowOff>
    </xdr:from>
    <xdr:to>
      <xdr:col>2</xdr:col>
      <xdr:colOff>497840</xdr:colOff>
      <xdr:row>2</xdr:row>
      <xdr:rowOff>116840</xdr:rowOff>
    </xdr:to>
    <xdr:pic>
      <xdr:nvPicPr>
        <xdr:cNvPr id="2" name="Picture 1">
          <a:extLst>
            <a:ext uri="{FF2B5EF4-FFF2-40B4-BE49-F238E27FC236}">
              <a16:creationId xmlns:a16="http://schemas.microsoft.com/office/drawing/2014/main" id="{A53E3563-8871-BF59-9D23-C657B83F1399}"/>
            </a:ext>
          </a:extLst>
        </xdr:cNvPr>
        <xdr:cNvPicPr>
          <a:picLocks noChangeAspect="1"/>
        </xdr:cNvPicPr>
      </xdr:nvPicPr>
      <xdr:blipFill>
        <a:blip xmlns:r="http://schemas.openxmlformats.org/officeDocument/2006/relationships" r:embed="rId1"/>
        <a:stretch>
          <a:fillRect/>
        </a:stretch>
      </xdr:blipFill>
      <xdr:spPr>
        <a:xfrm>
          <a:off x="416560" y="76200"/>
          <a:ext cx="457200" cy="4572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35560</xdr:colOff>
      <xdr:row>0</xdr:row>
      <xdr:rowOff>96520</xdr:rowOff>
    </xdr:from>
    <xdr:to>
      <xdr:col>2</xdr:col>
      <xdr:colOff>492760</xdr:colOff>
      <xdr:row>2</xdr:row>
      <xdr:rowOff>137160</xdr:rowOff>
    </xdr:to>
    <xdr:pic>
      <xdr:nvPicPr>
        <xdr:cNvPr id="2" name="Picture 1">
          <a:extLst>
            <a:ext uri="{FF2B5EF4-FFF2-40B4-BE49-F238E27FC236}">
              <a16:creationId xmlns:a16="http://schemas.microsoft.com/office/drawing/2014/main" id="{D2C2A2A2-E32A-4CEC-87E2-1D43EAA0E825}"/>
            </a:ext>
          </a:extLst>
        </xdr:cNvPr>
        <xdr:cNvPicPr>
          <a:picLocks noChangeAspect="1"/>
        </xdr:cNvPicPr>
      </xdr:nvPicPr>
      <xdr:blipFill>
        <a:blip xmlns:r="http://schemas.openxmlformats.org/officeDocument/2006/relationships" r:embed="rId1"/>
        <a:stretch>
          <a:fillRect/>
        </a:stretch>
      </xdr:blipFill>
      <xdr:spPr>
        <a:xfrm>
          <a:off x="416560" y="96520"/>
          <a:ext cx="457200" cy="4559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F2A20-F284-48A7-9CC8-2B21E7F42105}">
  <sheetPr>
    <pageSetUpPr fitToPage="1"/>
  </sheetPr>
  <dimension ref="C1:U205"/>
  <sheetViews>
    <sheetView tabSelected="1" zoomScale="75" zoomScaleNormal="75" workbookViewId="0">
      <pane ySplit="3" topLeftCell="A4" activePane="bottomLeft" state="frozen"/>
      <selection activeCell="D28" sqref="A1:XFD1048576"/>
      <selection pane="bottomLeft" activeCell="E7" sqref="E7:F7"/>
    </sheetView>
  </sheetViews>
  <sheetFormatPr defaultColWidth="8.83984375" defaultRowHeight="14.4"/>
  <cols>
    <col min="1" max="2" width="2.68359375" customWidth="1"/>
    <col min="3" max="3" width="7.68359375" customWidth="1"/>
    <col min="4" max="4" width="25.68359375" style="4" customWidth="1"/>
    <col min="5" max="5" width="39.68359375" customWidth="1"/>
    <col min="6" max="10" width="13.47265625" style="4" customWidth="1"/>
    <col min="11" max="11" width="4.83984375" customWidth="1"/>
    <col min="12" max="12" width="57.15625" customWidth="1"/>
    <col min="13" max="13" width="3.15625" customWidth="1"/>
    <col min="14" max="14" width="8.83984375" hidden="1" customWidth="1"/>
    <col min="15" max="16" width="11" hidden="1" customWidth="1"/>
    <col min="17" max="18" width="8.83984375" hidden="1" customWidth="1"/>
    <col min="19" max="19" width="34.83984375" hidden="1" customWidth="1"/>
    <col min="20" max="21" width="8.83984375" hidden="1" customWidth="1"/>
  </cols>
  <sheetData>
    <row r="1" spans="3:12" s="2" customFormat="1"/>
    <row r="2" spans="3:12" s="2" customFormat="1" ht="18.3">
      <c r="D2" s="21" t="s">
        <v>705</v>
      </c>
    </row>
    <row r="3" spans="3:12" s="22" customFormat="1" ht="15" customHeight="1" thickBot="1"/>
    <row r="4" spans="3:12" ht="14.7" thickBot="1">
      <c r="D4" s="5"/>
      <c r="E4" s="1"/>
      <c r="F4" s="5"/>
      <c r="G4" s="5"/>
      <c r="H4" s="5"/>
      <c r="I4" s="5"/>
      <c r="J4" s="5"/>
    </row>
    <row r="5" spans="3:12" ht="18.600000000000001" thickBot="1">
      <c r="C5" s="142"/>
      <c r="D5" s="143" t="s">
        <v>39</v>
      </c>
      <c r="E5" s="232"/>
      <c r="F5" s="233"/>
      <c r="H5" s="5"/>
      <c r="I5" s="5"/>
      <c r="J5" s="5"/>
      <c r="K5" s="5"/>
      <c r="L5" s="205" t="s">
        <v>17</v>
      </c>
    </row>
    <row r="6" spans="3:12">
      <c r="C6" s="140" t="s">
        <v>0</v>
      </c>
      <c r="D6" s="141" t="s">
        <v>4</v>
      </c>
      <c r="E6" s="234"/>
      <c r="F6" s="235"/>
      <c r="H6" s="5"/>
      <c r="I6" s="5"/>
      <c r="J6" s="5"/>
      <c r="K6" s="5"/>
      <c r="L6" s="95"/>
    </row>
    <row r="7" spans="3:12">
      <c r="C7" s="19" t="s">
        <v>5</v>
      </c>
      <c r="D7" s="6" t="s">
        <v>15</v>
      </c>
      <c r="E7" s="236" t="s">
        <v>364</v>
      </c>
      <c r="F7" s="237"/>
      <c r="H7" s="5"/>
      <c r="I7" s="5"/>
      <c r="J7" s="5"/>
      <c r="K7" s="5"/>
      <c r="L7" s="96"/>
    </row>
    <row r="8" spans="3:12">
      <c r="C8" s="19" t="s">
        <v>6</v>
      </c>
      <c r="D8" s="6" t="s">
        <v>16</v>
      </c>
      <c r="E8" s="236">
        <v>2023</v>
      </c>
      <c r="F8" s="237"/>
      <c r="H8" s="5"/>
      <c r="I8" s="5"/>
      <c r="J8" s="5"/>
      <c r="K8" s="5"/>
      <c r="L8" s="96"/>
    </row>
    <row r="9" spans="3:12" ht="14.7" thickBot="1">
      <c r="C9" s="20" t="s">
        <v>51</v>
      </c>
      <c r="D9" s="28" t="s">
        <v>50</v>
      </c>
      <c r="E9" s="238">
        <v>66052615</v>
      </c>
      <c r="F9" s="239"/>
      <c r="H9" s="5"/>
      <c r="I9" s="5"/>
      <c r="J9" s="5"/>
      <c r="K9" s="5"/>
      <c r="L9" s="97"/>
    </row>
    <row r="10" spans="3:12" ht="6" customHeight="1" thickBot="1">
      <c r="D10" s="5"/>
      <c r="E10" s="1"/>
      <c r="F10" s="5"/>
      <c r="G10" s="5"/>
      <c r="H10" s="5"/>
      <c r="I10" s="5"/>
      <c r="J10" s="5"/>
    </row>
    <row r="11" spans="3:12" ht="14.7" thickBot="1">
      <c r="C11" s="147" t="s">
        <v>714</v>
      </c>
      <c r="D11" s="231" t="s">
        <v>742</v>
      </c>
      <c r="E11" s="231"/>
      <c r="F11" s="148" t="s">
        <v>719</v>
      </c>
      <c r="G11" s="5"/>
      <c r="H11" s="5"/>
      <c r="I11" s="5"/>
      <c r="J11" s="5"/>
      <c r="L11" s="95"/>
    </row>
    <row r="12" spans="3:12">
      <c r="C12" s="146" t="s">
        <v>715</v>
      </c>
      <c r="D12" s="240" t="s">
        <v>827</v>
      </c>
      <c r="E12" s="240"/>
      <c r="F12" s="204">
        <v>2017</v>
      </c>
      <c r="G12" s="5"/>
      <c r="H12" s="5"/>
      <c r="I12" s="5"/>
      <c r="J12" s="5"/>
      <c r="L12" s="96"/>
    </row>
    <row r="13" spans="3:12">
      <c r="C13" s="19" t="s">
        <v>716</v>
      </c>
      <c r="D13" s="229" t="s">
        <v>828</v>
      </c>
      <c r="E13" s="229"/>
      <c r="F13" s="203">
        <v>1999</v>
      </c>
      <c r="G13" s="5"/>
      <c r="H13" s="5"/>
      <c r="I13" s="5"/>
      <c r="J13" s="5"/>
      <c r="L13" s="96"/>
    </row>
    <row r="14" spans="3:12">
      <c r="C14" s="19" t="s">
        <v>717</v>
      </c>
      <c r="D14" s="229" t="s">
        <v>829</v>
      </c>
      <c r="E14" s="229"/>
      <c r="F14" s="203">
        <v>1999</v>
      </c>
      <c r="G14" s="5"/>
      <c r="H14" s="5"/>
      <c r="I14" s="5"/>
      <c r="J14" s="5"/>
      <c r="L14" s="96"/>
    </row>
    <row r="15" spans="3:12" ht="14.7" thickBot="1">
      <c r="C15" s="20" t="s">
        <v>718</v>
      </c>
      <c r="D15" s="230" t="s">
        <v>830</v>
      </c>
      <c r="E15" s="230"/>
      <c r="F15" s="221" t="s">
        <v>831</v>
      </c>
      <c r="G15" s="5"/>
      <c r="H15" s="5"/>
      <c r="I15" s="5"/>
      <c r="J15" s="5"/>
      <c r="L15" s="97"/>
    </row>
    <row r="16" spans="3:12">
      <c r="D16" s="5"/>
      <c r="E16" s="1"/>
      <c r="F16" s="5"/>
      <c r="G16" s="5"/>
      <c r="H16" s="5"/>
      <c r="I16" s="5"/>
      <c r="J16" s="5"/>
    </row>
    <row r="17" spans="3:21" s="7" customFormat="1" ht="14.7" thickBot="1">
      <c r="D17" s="82"/>
      <c r="E17" s="83"/>
      <c r="F17" s="82"/>
      <c r="G17" s="82"/>
      <c r="H17" s="82"/>
      <c r="I17" s="82"/>
      <c r="J17" s="82"/>
    </row>
    <row r="18" spans="3:21" ht="14.7" thickBot="1">
      <c r="D18" s="5"/>
      <c r="E18" s="1"/>
      <c r="F18" s="5"/>
      <c r="G18" s="5"/>
      <c r="H18" s="5"/>
      <c r="I18" s="5"/>
      <c r="J18" s="5"/>
    </row>
    <row r="19" spans="3:21" ht="107.25" customHeight="1" thickBot="1">
      <c r="C19" s="8"/>
      <c r="D19" s="8" t="s">
        <v>28</v>
      </c>
      <c r="E19" s="8" t="s">
        <v>52</v>
      </c>
      <c r="F19" s="9" t="s">
        <v>14</v>
      </c>
      <c r="G19" s="9" t="s">
        <v>27</v>
      </c>
      <c r="H19" s="9" t="s">
        <v>32</v>
      </c>
      <c r="I19" s="9" t="s">
        <v>785</v>
      </c>
      <c r="J19" s="9" t="str">
        <f>"Population of "&amp;CHAR(10)&amp;"level / tier / type"</f>
        <v>Population of 
level / tier / type</v>
      </c>
      <c r="L19" s="205" t="s">
        <v>17</v>
      </c>
    </row>
    <row r="20" spans="3:21" ht="13.75" customHeight="1" thickBot="1">
      <c r="D20"/>
      <c r="F20"/>
      <c r="G20"/>
      <c r="H20"/>
      <c r="I20"/>
      <c r="J20"/>
      <c r="N20" s="195"/>
      <c r="O20" s="193" t="s">
        <v>3</v>
      </c>
      <c r="P20" s="194"/>
    </row>
    <row r="21" spans="3:21">
      <c r="C21" s="84" t="s">
        <v>73</v>
      </c>
      <c r="D21" s="85" t="s">
        <v>26</v>
      </c>
      <c r="E21" s="88" t="s">
        <v>810</v>
      </c>
      <c r="F21" s="101">
        <v>1</v>
      </c>
      <c r="G21" s="86"/>
      <c r="H21" s="86"/>
      <c r="I21" s="86"/>
      <c r="J21" s="102">
        <f>E9</f>
        <v>66052615</v>
      </c>
      <c r="L21" s="95"/>
      <c r="N21" s="196" t="s">
        <v>710</v>
      </c>
      <c r="O21" s="189" t="s">
        <v>746</v>
      </c>
      <c r="P21" s="190" t="s">
        <v>751</v>
      </c>
      <c r="Q21" s="175"/>
      <c r="R21" s="175"/>
      <c r="S21" s="176" t="str">
        <f t="shared" ref="S21" si="0">E21</f>
        <v>National government</v>
      </c>
      <c r="T21" s="177">
        <f>F21</f>
        <v>1</v>
      </c>
      <c r="U21" s="178">
        <f>$J$21/T21</f>
        <v>66052615</v>
      </c>
    </row>
    <row r="22" spans="3:21" ht="14.8" customHeight="1">
      <c r="C22" s="19" t="s">
        <v>41</v>
      </c>
      <c r="D22" s="51" t="s">
        <v>29</v>
      </c>
      <c r="E22" s="89" t="s">
        <v>822</v>
      </c>
      <c r="F22" s="103">
        <v>76</v>
      </c>
      <c r="G22" s="91" t="s">
        <v>2</v>
      </c>
      <c r="H22" s="91" t="s">
        <v>2</v>
      </c>
      <c r="I22" s="92" t="s">
        <v>746</v>
      </c>
      <c r="J22" s="99">
        <v>60581027</v>
      </c>
      <c r="K22" s="50"/>
      <c r="L22" s="96" t="s">
        <v>812</v>
      </c>
      <c r="N22" s="196" t="s">
        <v>711</v>
      </c>
      <c r="O22" s="189" t="s">
        <v>743</v>
      </c>
      <c r="P22" s="190" t="s">
        <v>754</v>
      </c>
      <c r="Q22" s="175" t="str">
        <f>IF(F22&gt;2,"YES","NO")</f>
        <v>YES</v>
      </c>
      <c r="R22" s="175" t="str">
        <f>LEFT(I22,1)</f>
        <v>1</v>
      </c>
      <c r="S22" s="176" t="str">
        <f>E22</f>
        <v>Provincial Administrative Organizations (PAO) &amp; Bangkok Metrolpolitan Administration</v>
      </c>
      <c r="T22" s="177">
        <f>F22</f>
        <v>76</v>
      </c>
      <c r="U22" s="178">
        <f>IF(J22&gt;0,J22/T22,$J$21/T22)</f>
        <v>797118.77631578944</v>
      </c>
    </row>
    <row r="23" spans="3:21" ht="14.8" customHeight="1">
      <c r="C23" s="19" t="s">
        <v>42</v>
      </c>
      <c r="D23" s="51" t="s">
        <v>30</v>
      </c>
      <c r="E23" s="89" t="s">
        <v>811</v>
      </c>
      <c r="F23" s="103">
        <v>7772</v>
      </c>
      <c r="G23" s="91" t="s">
        <v>2</v>
      </c>
      <c r="H23" s="91" t="s">
        <v>2</v>
      </c>
      <c r="I23" s="92" t="s">
        <v>743</v>
      </c>
      <c r="J23" s="99">
        <v>60581027</v>
      </c>
      <c r="K23" s="50"/>
      <c r="L23" s="96" t="s">
        <v>813</v>
      </c>
      <c r="N23" s="196" t="s">
        <v>712</v>
      </c>
      <c r="O23" s="189" t="s">
        <v>744</v>
      </c>
      <c r="P23" s="190" t="s">
        <v>755</v>
      </c>
      <c r="Q23" s="179" t="str">
        <f>IF(F23&gt;2,"YES","NO")</f>
        <v>YES</v>
      </c>
      <c r="R23" s="179" t="str">
        <f>LEFT(I23,1)</f>
        <v>2</v>
      </c>
      <c r="S23" s="2" t="str">
        <f>E23</f>
        <v>Municipalties, Sub-district Administrative Organization (SAO), &amp; Pattaya City</v>
      </c>
      <c r="T23" s="180">
        <f>F23</f>
        <v>7772</v>
      </c>
      <c r="U23" s="181">
        <f t="shared" ref="U23:U25" si="1">IF(J23&gt;0,J23/T23,$J$21/T23)</f>
        <v>7794.7795934122487</v>
      </c>
    </row>
    <row r="24" spans="3:21" ht="14.8" customHeight="1">
      <c r="C24" s="19" t="s">
        <v>43</v>
      </c>
      <c r="D24" s="51" t="s">
        <v>31</v>
      </c>
      <c r="E24" s="89" t="s">
        <v>780</v>
      </c>
      <c r="F24" s="103"/>
      <c r="G24" s="91" t="s">
        <v>33</v>
      </c>
      <c r="H24" s="91" t="s">
        <v>33</v>
      </c>
      <c r="I24" s="92" t="s">
        <v>3</v>
      </c>
      <c r="J24" s="99"/>
      <c r="K24" s="50"/>
      <c r="L24" s="96"/>
      <c r="N24" s="196" t="s">
        <v>713</v>
      </c>
      <c r="O24" s="189" t="s">
        <v>745</v>
      </c>
      <c r="P24" s="190" t="s">
        <v>756</v>
      </c>
      <c r="Q24" s="179" t="str">
        <f>IF(F24&gt;2,"YES","NO")</f>
        <v>NO</v>
      </c>
      <c r="R24" s="179" t="str">
        <f>LEFT(I24,1)</f>
        <v>…</v>
      </c>
      <c r="S24" s="2" t="str">
        <f>E24</f>
        <v>[Third level / tier /type]</v>
      </c>
      <c r="T24" s="180">
        <f>F24</f>
        <v>0</v>
      </c>
      <c r="U24" s="181" t="e">
        <f t="shared" si="1"/>
        <v>#DIV/0!</v>
      </c>
    </row>
    <row r="25" spans="3:21" ht="14.8" customHeight="1" thickBot="1">
      <c r="C25" s="20" t="s">
        <v>44</v>
      </c>
      <c r="D25" s="52" t="s">
        <v>191</v>
      </c>
      <c r="E25" s="90" t="s">
        <v>781</v>
      </c>
      <c r="F25" s="104"/>
      <c r="G25" s="93" t="s">
        <v>33</v>
      </c>
      <c r="H25" s="93" t="s">
        <v>33</v>
      </c>
      <c r="I25" s="94" t="s">
        <v>3</v>
      </c>
      <c r="J25" s="100"/>
      <c r="K25" s="50"/>
      <c r="L25" s="97"/>
      <c r="N25" s="196" t="s">
        <v>757</v>
      </c>
      <c r="O25" s="189" t="s">
        <v>747</v>
      </c>
      <c r="P25" s="190" t="s">
        <v>752</v>
      </c>
      <c r="Q25" s="182" t="str">
        <f>IF(F25&gt;2,"YES","NO")</f>
        <v>NO</v>
      </c>
      <c r="R25" s="182" t="str">
        <f>LEFT(I25,1)</f>
        <v>…</v>
      </c>
      <c r="S25" s="23" t="str">
        <f>E25</f>
        <v>[Fourth level / tier / type]</v>
      </c>
      <c r="T25" s="183">
        <f>F25</f>
        <v>0</v>
      </c>
      <c r="U25" s="184" t="e">
        <f t="shared" si="1"/>
        <v>#DIV/0!</v>
      </c>
    </row>
    <row r="26" spans="3:21" ht="14.7" thickBot="1">
      <c r="N26" s="197" t="s">
        <v>758</v>
      </c>
      <c r="O26" s="191" t="s">
        <v>748</v>
      </c>
      <c r="P26" s="192" t="s">
        <v>753</v>
      </c>
      <c r="Q26" s="182">
        <f>COUNTIF(Q22:Q25,"YES")</f>
        <v>2</v>
      </c>
      <c r="R26" s="182"/>
      <c r="S26" s="23"/>
      <c r="T26" s="23"/>
      <c r="U26" s="120"/>
    </row>
    <row r="27" spans="3:21" s="7" customFormat="1" ht="14.7" thickBot="1">
      <c r="D27" s="10"/>
      <c r="F27" s="10"/>
      <c r="G27" s="10"/>
      <c r="H27" s="10"/>
      <c r="I27" s="10"/>
      <c r="J27" s="10"/>
    </row>
    <row r="28" spans="3:21">
      <c r="C28" s="188" t="s">
        <v>798</v>
      </c>
    </row>
    <row r="29" spans="3:21" hidden="1">
      <c r="D29" s="29" t="s">
        <v>7</v>
      </c>
      <c r="E29" s="2" t="s">
        <v>3</v>
      </c>
      <c r="F29" s="29" t="s">
        <v>3</v>
      </c>
    </row>
    <row r="30" spans="3:21" hidden="1">
      <c r="D30" s="2" t="s">
        <v>211</v>
      </c>
      <c r="E30" s="2" t="s">
        <v>399</v>
      </c>
      <c r="F30" s="2" t="s">
        <v>400</v>
      </c>
    </row>
    <row r="31" spans="3:21" hidden="1">
      <c r="D31" s="2" t="s">
        <v>212</v>
      </c>
      <c r="E31" s="2" t="s">
        <v>401</v>
      </c>
      <c r="F31" s="2" t="s">
        <v>402</v>
      </c>
    </row>
    <row r="32" spans="3:21" hidden="1">
      <c r="D32" s="2" t="s">
        <v>213</v>
      </c>
      <c r="E32" s="2" t="s">
        <v>403</v>
      </c>
      <c r="F32" s="2" t="s">
        <v>404</v>
      </c>
    </row>
    <row r="33" spans="4:10" hidden="1">
      <c r="D33" s="2" t="s">
        <v>214</v>
      </c>
      <c r="E33" s="2" t="s">
        <v>405</v>
      </c>
      <c r="F33" s="2" t="s">
        <v>406</v>
      </c>
    </row>
    <row r="34" spans="4:10" hidden="1">
      <c r="D34" s="2" t="s">
        <v>215</v>
      </c>
      <c r="E34" s="2" t="s">
        <v>154</v>
      </c>
      <c r="F34" s="2" t="s">
        <v>153</v>
      </c>
    </row>
    <row r="35" spans="4:10" hidden="1">
      <c r="D35" s="2" t="s">
        <v>216</v>
      </c>
      <c r="E35" s="2" t="s">
        <v>407</v>
      </c>
      <c r="F35" s="2" t="s">
        <v>408</v>
      </c>
    </row>
    <row r="36" spans="4:10" hidden="1">
      <c r="D36" s="2" t="s">
        <v>217</v>
      </c>
      <c r="E36" s="2" t="s">
        <v>409</v>
      </c>
      <c r="F36" s="2" t="s">
        <v>410</v>
      </c>
      <c r="G36"/>
      <c r="H36"/>
      <c r="I36"/>
      <c r="J36"/>
    </row>
    <row r="37" spans="4:10" hidden="1">
      <c r="D37" s="2" t="s">
        <v>218</v>
      </c>
      <c r="E37" s="2" t="s">
        <v>411</v>
      </c>
      <c r="F37" s="2" t="s">
        <v>412</v>
      </c>
      <c r="G37"/>
      <c r="H37"/>
      <c r="I37"/>
      <c r="J37"/>
    </row>
    <row r="38" spans="4:10" hidden="1">
      <c r="D38" s="2" t="s">
        <v>219</v>
      </c>
      <c r="E38" s="2" t="s">
        <v>413</v>
      </c>
      <c r="F38" s="2" t="s">
        <v>414</v>
      </c>
      <c r="G38"/>
      <c r="H38"/>
      <c r="I38"/>
      <c r="J38"/>
    </row>
    <row r="39" spans="4:10" hidden="1">
      <c r="D39" s="2" t="s">
        <v>220</v>
      </c>
      <c r="E39" s="2" t="s">
        <v>415</v>
      </c>
      <c r="F39" s="2" t="s">
        <v>416</v>
      </c>
      <c r="G39"/>
      <c r="H39"/>
      <c r="I39"/>
      <c r="J39"/>
    </row>
    <row r="40" spans="4:10" hidden="1">
      <c r="D40" s="2" t="s">
        <v>221</v>
      </c>
      <c r="E40" s="2" t="s">
        <v>417</v>
      </c>
      <c r="F40" s="2" t="s">
        <v>418</v>
      </c>
    </row>
    <row r="41" spans="4:10" hidden="1">
      <c r="D41" s="2" t="s">
        <v>222</v>
      </c>
      <c r="E41" s="2" t="s">
        <v>419</v>
      </c>
      <c r="F41" s="2" t="s">
        <v>420</v>
      </c>
    </row>
    <row r="42" spans="4:10" hidden="1">
      <c r="D42" s="2" t="s">
        <v>223</v>
      </c>
      <c r="E42" s="2" t="s">
        <v>421</v>
      </c>
      <c r="F42" s="2" t="s">
        <v>422</v>
      </c>
    </row>
    <row r="43" spans="4:10" hidden="1">
      <c r="D43" s="2" t="s">
        <v>224</v>
      </c>
      <c r="E43" s="2" t="s">
        <v>423</v>
      </c>
      <c r="F43" s="2" t="s">
        <v>424</v>
      </c>
    </row>
    <row r="44" spans="4:10" hidden="1">
      <c r="D44" s="2" t="s">
        <v>225</v>
      </c>
      <c r="E44" s="2" t="s">
        <v>138</v>
      </c>
      <c r="F44" s="2" t="s">
        <v>137</v>
      </c>
    </row>
    <row r="45" spans="4:10" hidden="1">
      <c r="D45" s="2" t="s">
        <v>226</v>
      </c>
      <c r="E45" s="2" t="s">
        <v>425</v>
      </c>
      <c r="F45" s="2" t="s">
        <v>426</v>
      </c>
    </row>
    <row r="46" spans="4:10" hidden="1">
      <c r="D46" s="2" t="s">
        <v>227</v>
      </c>
      <c r="E46" s="2" t="s">
        <v>427</v>
      </c>
      <c r="F46" s="2" t="s">
        <v>428</v>
      </c>
    </row>
    <row r="47" spans="4:10" hidden="1">
      <c r="D47" s="2" t="s">
        <v>228</v>
      </c>
      <c r="E47" s="2" t="s">
        <v>156</v>
      </c>
      <c r="F47" s="2" t="s">
        <v>155</v>
      </c>
    </row>
    <row r="48" spans="4:10" hidden="1">
      <c r="D48" s="2" t="s">
        <v>229</v>
      </c>
      <c r="E48" s="2" t="s">
        <v>429</v>
      </c>
      <c r="F48" s="2" t="s">
        <v>430</v>
      </c>
    </row>
    <row r="49" spans="4:6" hidden="1">
      <c r="D49" s="2" t="s">
        <v>230</v>
      </c>
      <c r="E49" s="2" t="s">
        <v>431</v>
      </c>
      <c r="F49" s="2" t="s">
        <v>432</v>
      </c>
    </row>
    <row r="50" spans="4:6" hidden="1">
      <c r="D50" s="2" t="s">
        <v>231</v>
      </c>
      <c r="E50" s="2" t="s">
        <v>158</v>
      </c>
      <c r="F50" s="2" t="s">
        <v>157</v>
      </c>
    </row>
    <row r="51" spans="4:6" hidden="1">
      <c r="D51" s="2" t="s">
        <v>232</v>
      </c>
      <c r="E51" s="2" t="s">
        <v>433</v>
      </c>
      <c r="F51" s="2" t="s">
        <v>434</v>
      </c>
    </row>
    <row r="52" spans="4:6" hidden="1">
      <c r="D52" s="2" t="s">
        <v>233</v>
      </c>
      <c r="E52" s="2" t="s">
        <v>435</v>
      </c>
      <c r="F52" s="2" t="s">
        <v>436</v>
      </c>
    </row>
    <row r="53" spans="4:6" hidden="1">
      <c r="D53" s="2" t="s">
        <v>234</v>
      </c>
      <c r="E53" s="2" t="s">
        <v>437</v>
      </c>
      <c r="F53" s="2" t="s">
        <v>438</v>
      </c>
    </row>
    <row r="54" spans="4:6" hidden="1">
      <c r="D54" s="2" t="s">
        <v>235</v>
      </c>
      <c r="E54" s="2" t="s">
        <v>439</v>
      </c>
      <c r="F54" s="2" t="s">
        <v>440</v>
      </c>
    </row>
    <row r="55" spans="4:6" hidden="1">
      <c r="D55" s="2" t="s">
        <v>236</v>
      </c>
      <c r="E55" s="2" t="s">
        <v>441</v>
      </c>
      <c r="F55" s="2" t="s">
        <v>442</v>
      </c>
    </row>
    <row r="56" spans="4:6" hidden="1">
      <c r="D56" s="2" t="s">
        <v>237</v>
      </c>
      <c r="E56" s="2" t="s">
        <v>443</v>
      </c>
      <c r="F56" s="2" t="s">
        <v>444</v>
      </c>
    </row>
    <row r="57" spans="4:6" hidden="1">
      <c r="D57" s="2" t="s">
        <v>238</v>
      </c>
      <c r="E57" s="2" t="s">
        <v>445</v>
      </c>
      <c r="F57" s="2" t="s">
        <v>446</v>
      </c>
    </row>
    <row r="58" spans="4:6" hidden="1">
      <c r="D58" s="2" t="s">
        <v>239</v>
      </c>
      <c r="E58" s="2" t="s">
        <v>447</v>
      </c>
      <c r="F58" s="2" t="s">
        <v>448</v>
      </c>
    </row>
    <row r="59" spans="4:6" hidden="1">
      <c r="D59" s="2" t="s">
        <v>240</v>
      </c>
      <c r="E59" s="2" t="s">
        <v>449</v>
      </c>
      <c r="F59" s="2" t="s">
        <v>450</v>
      </c>
    </row>
    <row r="60" spans="4:6" hidden="1">
      <c r="D60" s="2" t="s">
        <v>241</v>
      </c>
      <c r="E60" s="2" t="s">
        <v>451</v>
      </c>
      <c r="F60" s="2" t="s">
        <v>452</v>
      </c>
    </row>
    <row r="61" spans="4:6" hidden="1">
      <c r="D61" s="2" t="s">
        <v>242</v>
      </c>
      <c r="E61" s="2" t="s">
        <v>160</v>
      </c>
      <c r="F61" s="2" t="s">
        <v>159</v>
      </c>
    </row>
    <row r="62" spans="4:6" hidden="1">
      <c r="D62" s="2" t="s">
        <v>243</v>
      </c>
      <c r="E62" s="2" t="s">
        <v>453</v>
      </c>
      <c r="F62" s="2" t="s">
        <v>454</v>
      </c>
    </row>
    <row r="63" spans="4:6" hidden="1">
      <c r="D63" s="2" t="s">
        <v>244</v>
      </c>
      <c r="E63" s="2" t="s">
        <v>162</v>
      </c>
      <c r="F63" s="2" t="s">
        <v>161</v>
      </c>
    </row>
    <row r="64" spans="4:6" hidden="1">
      <c r="D64" s="2" t="s">
        <v>245</v>
      </c>
      <c r="E64" s="2" t="s">
        <v>455</v>
      </c>
      <c r="F64" s="2" t="s">
        <v>456</v>
      </c>
    </row>
    <row r="65" spans="4:6" hidden="1">
      <c r="D65" s="2" t="s">
        <v>246</v>
      </c>
      <c r="E65" s="2" t="s">
        <v>457</v>
      </c>
      <c r="F65" s="2" t="s">
        <v>458</v>
      </c>
    </row>
    <row r="66" spans="4:6" hidden="1">
      <c r="D66" s="2" t="s">
        <v>247</v>
      </c>
      <c r="E66" s="2" t="s">
        <v>140</v>
      </c>
      <c r="F66" s="2" t="s">
        <v>139</v>
      </c>
    </row>
    <row r="67" spans="4:6" hidden="1">
      <c r="D67" s="2" t="s">
        <v>248</v>
      </c>
      <c r="E67" s="2" t="s">
        <v>459</v>
      </c>
      <c r="F67" s="2" t="s">
        <v>460</v>
      </c>
    </row>
    <row r="68" spans="4:6" hidden="1">
      <c r="D68" s="2" t="s">
        <v>249</v>
      </c>
      <c r="E68" s="2" t="s">
        <v>461</v>
      </c>
      <c r="F68" s="2" t="s">
        <v>462</v>
      </c>
    </row>
    <row r="69" spans="4:6" hidden="1">
      <c r="D69" s="2" t="s">
        <v>250</v>
      </c>
      <c r="E69" s="2" t="s">
        <v>178</v>
      </c>
      <c r="F69" s="2" t="s">
        <v>177</v>
      </c>
    </row>
    <row r="70" spans="4:6" hidden="1">
      <c r="D70" s="2" t="s">
        <v>251</v>
      </c>
      <c r="E70" s="2" t="s">
        <v>463</v>
      </c>
      <c r="F70" s="2" t="s">
        <v>464</v>
      </c>
    </row>
    <row r="71" spans="4:6" hidden="1">
      <c r="D71" s="2" t="s">
        <v>252</v>
      </c>
      <c r="E71" s="2" t="s">
        <v>465</v>
      </c>
      <c r="F71" s="2" t="s">
        <v>466</v>
      </c>
    </row>
    <row r="72" spans="4:6" hidden="1">
      <c r="D72" s="2" t="s">
        <v>253</v>
      </c>
      <c r="E72" s="2" t="s">
        <v>467</v>
      </c>
      <c r="F72" s="2" t="s">
        <v>468</v>
      </c>
    </row>
    <row r="73" spans="4:6" hidden="1">
      <c r="D73" s="2" t="s">
        <v>254</v>
      </c>
      <c r="E73" s="2" t="s">
        <v>469</v>
      </c>
      <c r="F73" s="2" t="s">
        <v>470</v>
      </c>
    </row>
    <row r="74" spans="4:6" hidden="1">
      <c r="D74" s="2" t="s">
        <v>255</v>
      </c>
      <c r="E74" s="2" t="s">
        <v>471</v>
      </c>
      <c r="F74" s="2" t="s">
        <v>472</v>
      </c>
    </row>
    <row r="75" spans="4:6" hidden="1">
      <c r="D75" s="2" t="s">
        <v>256</v>
      </c>
      <c r="E75" s="2" t="s">
        <v>473</v>
      </c>
      <c r="F75" s="2" t="s">
        <v>179</v>
      </c>
    </row>
    <row r="76" spans="4:6" hidden="1">
      <c r="D76" s="2" t="s">
        <v>257</v>
      </c>
      <c r="E76" s="2" t="s">
        <v>164</v>
      </c>
      <c r="F76" s="2" t="s">
        <v>163</v>
      </c>
    </row>
    <row r="77" spans="4:6" hidden="1">
      <c r="D77" s="2" t="s">
        <v>258</v>
      </c>
      <c r="E77" s="2" t="s">
        <v>474</v>
      </c>
      <c r="F77" s="2" t="s">
        <v>475</v>
      </c>
    </row>
    <row r="78" spans="4:6" hidden="1">
      <c r="D78" s="2" t="s">
        <v>259</v>
      </c>
      <c r="E78" s="2" t="s">
        <v>152</v>
      </c>
      <c r="F78" s="2" t="s">
        <v>151</v>
      </c>
    </row>
    <row r="79" spans="4:6" hidden="1">
      <c r="D79" s="2" t="s">
        <v>260</v>
      </c>
      <c r="E79" s="2" t="s">
        <v>476</v>
      </c>
      <c r="F79" s="2" t="s">
        <v>477</v>
      </c>
    </row>
    <row r="80" spans="4:6" hidden="1">
      <c r="D80" s="2" t="s">
        <v>261</v>
      </c>
      <c r="E80" s="2" t="s">
        <v>478</v>
      </c>
      <c r="F80" s="2" t="s">
        <v>479</v>
      </c>
    </row>
    <row r="81" spans="4:6" hidden="1">
      <c r="D81" s="2" t="s">
        <v>262</v>
      </c>
      <c r="E81" s="2" t="s">
        <v>480</v>
      </c>
      <c r="F81" s="2" t="s">
        <v>481</v>
      </c>
    </row>
    <row r="82" spans="4:6" hidden="1">
      <c r="D82" s="2" t="s">
        <v>263</v>
      </c>
      <c r="E82" s="2" t="s">
        <v>482</v>
      </c>
      <c r="F82" s="2" t="s">
        <v>483</v>
      </c>
    </row>
    <row r="83" spans="4:6" hidden="1">
      <c r="D83" s="2" t="s">
        <v>264</v>
      </c>
      <c r="E83" s="2" t="s">
        <v>484</v>
      </c>
      <c r="F83" s="2" t="s">
        <v>485</v>
      </c>
    </row>
    <row r="84" spans="4:6" hidden="1">
      <c r="D84" s="2" t="s">
        <v>265</v>
      </c>
      <c r="E84" s="2" t="s">
        <v>486</v>
      </c>
      <c r="F84" s="2" t="s">
        <v>487</v>
      </c>
    </row>
    <row r="85" spans="4:6" hidden="1">
      <c r="D85" s="2" t="s">
        <v>266</v>
      </c>
      <c r="E85" s="2" t="s">
        <v>488</v>
      </c>
      <c r="F85" s="2" t="s">
        <v>489</v>
      </c>
    </row>
    <row r="86" spans="4:6" hidden="1">
      <c r="D86" s="2" t="s">
        <v>267</v>
      </c>
      <c r="E86" s="2" t="s">
        <v>490</v>
      </c>
      <c r="F86" s="2" t="s">
        <v>491</v>
      </c>
    </row>
    <row r="87" spans="4:6" hidden="1">
      <c r="D87" s="2" t="s">
        <v>268</v>
      </c>
      <c r="E87" s="2" t="s">
        <v>492</v>
      </c>
      <c r="F87" s="2" t="s">
        <v>493</v>
      </c>
    </row>
    <row r="88" spans="4:6" hidden="1">
      <c r="D88" s="2" t="s">
        <v>269</v>
      </c>
      <c r="E88" s="2" t="s">
        <v>494</v>
      </c>
      <c r="F88" s="2" t="s">
        <v>495</v>
      </c>
    </row>
    <row r="89" spans="4:6" hidden="1">
      <c r="D89" s="2" t="s">
        <v>270</v>
      </c>
      <c r="E89" s="2" t="s">
        <v>496</v>
      </c>
      <c r="F89" s="2" t="s">
        <v>497</v>
      </c>
    </row>
    <row r="90" spans="4:6" hidden="1">
      <c r="D90" s="2" t="s">
        <v>271</v>
      </c>
      <c r="E90" s="2" t="s">
        <v>498</v>
      </c>
      <c r="F90" s="2" t="s">
        <v>499</v>
      </c>
    </row>
    <row r="91" spans="4:6" hidden="1">
      <c r="D91" s="2" t="s">
        <v>272</v>
      </c>
      <c r="E91" s="2" t="s">
        <v>500</v>
      </c>
      <c r="F91" s="2" t="s">
        <v>501</v>
      </c>
    </row>
    <row r="92" spans="4:6" hidden="1">
      <c r="D92" s="2" t="s">
        <v>273</v>
      </c>
      <c r="E92" s="2" t="s">
        <v>502</v>
      </c>
      <c r="F92" s="2" t="s">
        <v>503</v>
      </c>
    </row>
    <row r="93" spans="4:6" hidden="1">
      <c r="D93" s="2" t="s">
        <v>274</v>
      </c>
      <c r="E93" s="2" t="s">
        <v>142</v>
      </c>
      <c r="F93" s="2" t="s">
        <v>141</v>
      </c>
    </row>
    <row r="94" spans="4:6" hidden="1">
      <c r="D94" s="2" t="s">
        <v>275</v>
      </c>
      <c r="E94" s="2" t="s">
        <v>504</v>
      </c>
      <c r="F94" s="2" t="s">
        <v>505</v>
      </c>
    </row>
    <row r="95" spans="4:6" hidden="1">
      <c r="D95" s="2" t="s">
        <v>276</v>
      </c>
      <c r="E95" s="2" t="s">
        <v>506</v>
      </c>
      <c r="F95" s="2" t="s">
        <v>507</v>
      </c>
    </row>
    <row r="96" spans="4:6" hidden="1">
      <c r="D96" s="2" t="s">
        <v>277</v>
      </c>
      <c r="E96" s="2" t="s">
        <v>166</v>
      </c>
      <c r="F96" s="2" t="s">
        <v>165</v>
      </c>
    </row>
    <row r="97" spans="4:6" hidden="1">
      <c r="D97" s="2" t="s">
        <v>278</v>
      </c>
      <c r="E97" s="2" t="s">
        <v>181</v>
      </c>
      <c r="F97" s="2" t="s">
        <v>180</v>
      </c>
    </row>
    <row r="98" spans="4:6" hidden="1">
      <c r="D98" s="2" t="s">
        <v>279</v>
      </c>
      <c r="E98" s="2" t="s">
        <v>144</v>
      </c>
      <c r="F98" s="2" t="s">
        <v>143</v>
      </c>
    </row>
    <row r="99" spans="4:6" hidden="1">
      <c r="D99" s="2" t="s">
        <v>280</v>
      </c>
      <c r="E99" s="2" t="s">
        <v>508</v>
      </c>
      <c r="F99" s="2" t="s">
        <v>509</v>
      </c>
    </row>
    <row r="100" spans="4:6" hidden="1">
      <c r="D100" s="2" t="s">
        <v>281</v>
      </c>
      <c r="E100" s="2" t="s">
        <v>510</v>
      </c>
      <c r="F100" s="2" t="s">
        <v>511</v>
      </c>
    </row>
    <row r="101" spans="4:6" hidden="1">
      <c r="D101" s="2" t="s">
        <v>282</v>
      </c>
      <c r="E101" s="2" t="s">
        <v>512</v>
      </c>
      <c r="F101" s="2" t="s">
        <v>513</v>
      </c>
    </row>
    <row r="102" spans="4:6" hidden="1">
      <c r="D102" s="2" t="s">
        <v>283</v>
      </c>
      <c r="E102" s="2" t="s">
        <v>514</v>
      </c>
      <c r="F102" s="2" t="s">
        <v>515</v>
      </c>
    </row>
    <row r="103" spans="4:6" hidden="1">
      <c r="D103" s="2" t="s">
        <v>284</v>
      </c>
      <c r="E103" s="2" t="s">
        <v>516</v>
      </c>
      <c r="F103" s="2" t="s">
        <v>517</v>
      </c>
    </row>
    <row r="104" spans="4:6" hidden="1">
      <c r="D104" s="2" t="s">
        <v>285</v>
      </c>
      <c r="E104" s="2" t="s">
        <v>518</v>
      </c>
      <c r="F104" s="2" t="s">
        <v>519</v>
      </c>
    </row>
    <row r="105" spans="4:6" hidden="1">
      <c r="D105" s="2" t="s">
        <v>286</v>
      </c>
      <c r="E105" s="2" t="s">
        <v>520</v>
      </c>
      <c r="F105" s="2" t="s">
        <v>521</v>
      </c>
    </row>
    <row r="106" spans="4:6" hidden="1">
      <c r="D106" s="2" t="s">
        <v>287</v>
      </c>
      <c r="E106" s="2" t="s">
        <v>522</v>
      </c>
      <c r="F106" s="2" t="s">
        <v>523</v>
      </c>
    </row>
    <row r="107" spans="4:6" hidden="1">
      <c r="D107" s="2" t="s">
        <v>288</v>
      </c>
      <c r="E107" s="2" t="s">
        <v>524</v>
      </c>
      <c r="F107" s="2" t="s">
        <v>525</v>
      </c>
    </row>
    <row r="108" spans="4:6" hidden="1">
      <c r="D108" s="2" t="s">
        <v>289</v>
      </c>
      <c r="E108" s="2" t="s">
        <v>183</v>
      </c>
      <c r="F108" s="2" t="s">
        <v>182</v>
      </c>
    </row>
    <row r="109" spans="4:6" hidden="1">
      <c r="D109" s="2" t="s">
        <v>290</v>
      </c>
      <c r="E109" s="2" t="s">
        <v>526</v>
      </c>
      <c r="F109" s="2" t="s">
        <v>527</v>
      </c>
    </row>
    <row r="110" spans="4:6" hidden="1">
      <c r="D110" s="2" t="s">
        <v>291</v>
      </c>
      <c r="E110" s="2" t="s">
        <v>528</v>
      </c>
      <c r="F110" s="2" t="s">
        <v>529</v>
      </c>
    </row>
    <row r="111" spans="4:6" hidden="1">
      <c r="D111" s="2" t="s">
        <v>292</v>
      </c>
      <c r="E111" s="2" t="s">
        <v>530</v>
      </c>
      <c r="F111" s="2" t="s">
        <v>531</v>
      </c>
    </row>
    <row r="112" spans="4:6" hidden="1">
      <c r="D112" s="2" t="s">
        <v>293</v>
      </c>
      <c r="E112" s="2" t="s">
        <v>532</v>
      </c>
      <c r="F112" s="2" t="s">
        <v>533</v>
      </c>
    </row>
    <row r="113" spans="4:6" hidden="1">
      <c r="D113" s="2" t="s">
        <v>294</v>
      </c>
      <c r="E113" s="2" t="s">
        <v>534</v>
      </c>
      <c r="F113" s="2" t="s">
        <v>535</v>
      </c>
    </row>
    <row r="114" spans="4:6" hidden="1">
      <c r="D114" s="2" t="s">
        <v>295</v>
      </c>
      <c r="E114" s="2" t="s">
        <v>536</v>
      </c>
      <c r="F114" s="2" t="s">
        <v>537</v>
      </c>
    </row>
    <row r="115" spans="4:6" hidden="1">
      <c r="D115" s="2" t="s">
        <v>296</v>
      </c>
      <c r="E115" s="2" t="s">
        <v>538</v>
      </c>
      <c r="F115" s="2" t="s">
        <v>539</v>
      </c>
    </row>
    <row r="116" spans="4:6" hidden="1">
      <c r="D116" s="2" t="s">
        <v>297</v>
      </c>
      <c r="E116" s="2" t="s">
        <v>540</v>
      </c>
      <c r="F116" s="2" t="s">
        <v>541</v>
      </c>
    </row>
    <row r="117" spans="4:6" hidden="1">
      <c r="D117" s="2" t="s">
        <v>298</v>
      </c>
      <c r="E117" s="2" t="s">
        <v>542</v>
      </c>
      <c r="F117" s="2" t="s">
        <v>543</v>
      </c>
    </row>
    <row r="118" spans="4:6" hidden="1">
      <c r="D118" s="2" t="s">
        <v>299</v>
      </c>
      <c r="E118" s="2" t="s">
        <v>544</v>
      </c>
      <c r="F118" s="2" t="s">
        <v>545</v>
      </c>
    </row>
    <row r="119" spans="4:6" hidden="1">
      <c r="D119" s="2" t="s">
        <v>300</v>
      </c>
      <c r="E119" s="2" t="s">
        <v>546</v>
      </c>
      <c r="F119" s="2" t="s">
        <v>547</v>
      </c>
    </row>
    <row r="120" spans="4:6" hidden="1">
      <c r="D120" s="2" t="s">
        <v>301</v>
      </c>
      <c r="E120" s="2" t="s">
        <v>548</v>
      </c>
      <c r="F120" s="2" t="s">
        <v>549</v>
      </c>
    </row>
    <row r="121" spans="4:6" hidden="1">
      <c r="D121" s="2" t="s">
        <v>302</v>
      </c>
      <c r="E121" s="2" t="s">
        <v>550</v>
      </c>
      <c r="F121" s="2" t="s">
        <v>551</v>
      </c>
    </row>
    <row r="122" spans="4:6" hidden="1">
      <c r="D122" s="2" t="s">
        <v>303</v>
      </c>
      <c r="E122" s="2" t="s">
        <v>552</v>
      </c>
      <c r="F122" s="2" t="s">
        <v>553</v>
      </c>
    </row>
    <row r="123" spans="4:6" hidden="1">
      <c r="D123" s="2" t="s">
        <v>304</v>
      </c>
      <c r="E123" s="2" t="s">
        <v>554</v>
      </c>
      <c r="F123" s="2" t="s">
        <v>555</v>
      </c>
    </row>
    <row r="124" spans="4:6" hidden="1">
      <c r="D124" s="2" t="s">
        <v>305</v>
      </c>
      <c r="E124" s="2" t="s">
        <v>556</v>
      </c>
      <c r="F124" s="2" t="s">
        <v>557</v>
      </c>
    </row>
    <row r="125" spans="4:6" hidden="1">
      <c r="D125" s="2" t="s">
        <v>306</v>
      </c>
      <c r="E125" s="2" t="s">
        <v>558</v>
      </c>
      <c r="F125" s="2" t="s">
        <v>559</v>
      </c>
    </row>
    <row r="126" spans="4:6" hidden="1">
      <c r="D126" s="2" t="s">
        <v>307</v>
      </c>
      <c r="E126" s="2" t="s">
        <v>560</v>
      </c>
      <c r="F126" s="2" t="s">
        <v>561</v>
      </c>
    </row>
    <row r="127" spans="4:6" hidden="1">
      <c r="D127" s="2" t="s">
        <v>308</v>
      </c>
      <c r="E127" s="2" t="s">
        <v>562</v>
      </c>
      <c r="F127" s="2" t="s">
        <v>563</v>
      </c>
    </row>
    <row r="128" spans="4:6" hidden="1">
      <c r="D128" s="2" t="s">
        <v>309</v>
      </c>
      <c r="E128" s="2" t="s">
        <v>564</v>
      </c>
      <c r="F128" s="2" t="s">
        <v>565</v>
      </c>
    </row>
    <row r="129" spans="4:6" hidden="1">
      <c r="D129" s="2" t="s">
        <v>310</v>
      </c>
      <c r="E129" s="2" t="s">
        <v>566</v>
      </c>
      <c r="F129" s="2" t="s">
        <v>567</v>
      </c>
    </row>
    <row r="130" spans="4:6" hidden="1">
      <c r="D130" s="2" t="s">
        <v>311</v>
      </c>
      <c r="E130" s="2" t="s">
        <v>568</v>
      </c>
      <c r="F130" s="2" t="s">
        <v>569</v>
      </c>
    </row>
    <row r="131" spans="4:6" hidden="1">
      <c r="D131" s="2" t="s">
        <v>312</v>
      </c>
      <c r="E131" s="2" t="s">
        <v>570</v>
      </c>
      <c r="F131" s="2" t="s">
        <v>571</v>
      </c>
    </row>
    <row r="132" spans="4:6" hidden="1">
      <c r="D132" s="2" t="s">
        <v>313</v>
      </c>
      <c r="E132" s="2" t="s">
        <v>146</v>
      </c>
      <c r="F132" s="2" t="s">
        <v>145</v>
      </c>
    </row>
    <row r="133" spans="4:6" hidden="1">
      <c r="D133" s="2" t="s">
        <v>314</v>
      </c>
      <c r="E133" s="2" t="s">
        <v>572</v>
      </c>
      <c r="F133" s="2" t="s">
        <v>573</v>
      </c>
    </row>
    <row r="134" spans="4:6" hidden="1">
      <c r="D134" s="2" t="s">
        <v>315</v>
      </c>
      <c r="E134" s="2" t="s">
        <v>574</v>
      </c>
      <c r="F134" s="2" t="s">
        <v>575</v>
      </c>
    </row>
    <row r="135" spans="4:6" hidden="1">
      <c r="D135" s="2" t="s">
        <v>316</v>
      </c>
      <c r="E135" s="2" t="s">
        <v>576</v>
      </c>
      <c r="F135" s="2" t="s">
        <v>577</v>
      </c>
    </row>
    <row r="136" spans="4:6" hidden="1">
      <c r="D136" s="2" t="s">
        <v>317</v>
      </c>
      <c r="E136" s="2" t="s">
        <v>578</v>
      </c>
      <c r="F136" s="2" t="s">
        <v>579</v>
      </c>
    </row>
    <row r="137" spans="4:6" hidden="1">
      <c r="D137" s="2" t="s">
        <v>318</v>
      </c>
      <c r="E137" s="2" t="s">
        <v>580</v>
      </c>
      <c r="F137" s="2" t="s">
        <v>581</v>
      </c>
    </row>
    <row r="138" spans="4:6" hidden="1">
      <c r="D138" s="2" t="s">
        <v>319</v>
      </c>
      <c r="E138" s="2" t="s">
        <v>582</v>
      </c>
      <c r="F138" s="2" t="s">
        <v>583</v>
      </c>
    </row>
    <row r="139" spans="4:6" hidden="1">
      <c r="D139" s="2" t="s">
        <v>320</v>
      </c>
      <c r="E139" s="2" t="s">
        <v>584</v>
      </c>
      <c r="F139" s="2" t="s">
        <v>585</v>
      </c>
    </row>
    <row r="140" spans="4:6" hidden="1">
      <c r="D140" s="2" t="s">
        <v>321</v>
      </c>
      <c r="E140" s="2" t="s">
        <v>586</v>
      </c>
      <c r="F140" s="2" t="s">
        <v>587</v>
      </c>
    </row>
    <row r="141" spans="4:6" hidden="1">
      <c r="D141" s="2" t="s">
        <v>322</v>
      </c>
      <c r="E141" s="2" t="s">
        <v>588</v>
      </c>
      <c r="F141" s="2" t="s">
        <v>589</v>
      </c>
    </row>
    <row r="142" spans="4:6" hidden="1">
      <c r="D142" s="2" t="s">
        <v>323</v>
      </c>
      <c r="E142" s="2" t="s">
        <v>590</v>
      </c>
      <c r="F142" s="2" t="s">
        <v>591</v>
      </c>
    </row>
    <row r="143" spans="4:6" hidden="1">
      <c r="D143" s="2" t="s">
        <v>324</v>
      </c>
      <c r="E143" s="2" t="s">
        <v>148</v>
      </c>
      <c r="F143" s="2" t="s">
        <v>147</v>
      </c>
    </row>
    <row r="144" spans="4:6" hidden="1">
      <c r="D144" s="2" t="s">
        <v>325</v>
      </c>
      <c r="E144" s="2" t="s">
        <v>592</v>
      </c>
      <c r="F144" s="2" t="s">
        <v>593</v>
      </c>
    </row>
    <row r="145" spans="4:6" hidden="1">
      <c r="D145" s="2" t="s">
        <v>326</v>
      </c>
      <c r="E145" s="2" t="s">
        <v>594</v>
      </c>
      <c r="F145" s="2" t="s">
        <v>595</v>
      </c>
    </row>
    <row r="146" spans="4:6" hidden="1">
      <c r="D146" s="2" t="s">
        <v>327</v>
      </c>
      <c r="E146" s="2" t="s">
        <v>596</v>
      </c>
      <c r="F146" s="2" t="s">
        <v>597</v>
      </c>
    </row>
    <row r="147" spans="4:6" hidden="1">
      <c r="D147" s="2" t="s">
        <v>328</v>
      </c>
      <c r="E147" s="2" t="s">
        <v>598</v>
      </c>
      <c r="F147" s="2" t="s">
        <v>599</v>
      </c>
    </row>
    <row r="148" spans="4:6" hidden="1">
      <c r="D148" s="2" t="s">
        <v>329</v>
      </c>
      <c r="E148" s="2" t="s">
        <v>600</v>
      </c>
      <c r="F148" s="2" t="s">
        <v>601</v>
      </c>
    </row>
    <row r="149" spans="4:6" hidden="1">
      <c r="D149" s="2" t="s">
        <v>695</v>
      </c>
      <c r="E149" s="2" t="s">
        <v>697</v>
      </c>
      <c r="F149" s="2" t="s">
        <v>696</v>
      </c>
    </row>
    <row r="150" spans="4:6" hidden="1">
      <c r="D150" s="2" t="s">
        <v>330</v>
      </c>
      <c r="E150" s="2" t="s">
        <v>602</v>
      </c>
      <c r="F150" s="2" t="s">
        <v>603</v>
      </c>
    </row>
    <row r="151" spans="4:6" hidden="1">
      <c r="D151" s="2" t="s">
        <v>331</v>
      </c>
      <c r="E151" s="2" t="s">
        <v>150</v>
      </c>
      <c r="F151" s="2" t="s">
        <v>149</v>
      </c>
    </row>
    <row r="152" spans="4:6" hidden="1">
      <c r="D152" s="2" t="s">
        <v>332</v>
      </c>
      <c r="E152" s="2" t="s">
        <v>604</v>
      </c>
      <c r="F152" s="2" t="s">
        <v>605</v>
      </c>
    </row>
    <row r="153" spans="4:6" hidden="1">
      <c r="D153" s="2" t="s">
        <v>333</v>
      </c>
      <c r="E153" s="2" t="s">
        <v>170</v>
      </c>
      <c r="F153" s="2" t="s">
        <v>169</v>
      </c>
    </row>
    <row r="154" spans="4:6" hidden="1">
      <c r="D154" s="2" t="s">
        <v>334</v>
      </c>
      <c r="E154" s="2" t="s">
        <v>168</v>
      </c>
      <c r="F154" s="2" t="s">
        <v>167</v>
      </c>
    </row>
    <row r="155" spans="4:6" hidden="1">
      <c r="D155" s="2" t="s">
        <v>335</v>
      </c>
      <c r="E155" s="2" t="s">
        <v>606</v>
      </c>
      <c r="F155" s="2" t="s">
        <v>607</v>
      </c>
    </row>
    <row r="156" spans="4:6" hidden="1">
      <c r="D156" s="2" t="s">
        <v>336</v>
      </c>
      <c r="E156" s="2" t="s">
        <v>608</v>
      </c>
      <c r="F156" s="2" t="s">
        <v>609</v>
      </c>
    </row>
    <row r="157" spans="4:6" hidden="1">
      <c r="D157" s="2" t="s">
        <v>337</v>
      </c>
      <c r="E157" s="2" t="s">
        <v>610</v>
      </c>
      <c r="F157" s="2" t="s">
        <v>611</v>
      </c>
    </row>
    <row r="158" spans="4:6" hidden="1">
      <c r="D158" s="2" t="s">
        <v>338</v>
      </c>
      <c r="E158" s="2" t="s">
        <v>612</v>
      </c>
      <c r="F158" s="2" t="s">
        <v>613</v>
      </c>
    </row>
    <row r="159" spans="4:6" hidden="1">
      <c r="D159" s="2" t="s">
        <v>339</v>
      </c>
      <c r="E159" s="2" t="s">
        <v>614</v>
      </c>
      <c r="F159" s="2" t="s">
        <v>615</v>
      </c>
    </row>
    <row r="160" spans="4:6" hidden="1">
      <c r="D160" s="2" t="s">
        <v>340</v>
      </c>
      <c r="E160" s="2" t="s">
        <v>616</v>
      </c>
      <c r="F160" s="2" t="s">
        <v>617</v>
      </c>
    </row>
    <row r="161" spans="4:6" hidden="1">
      <c r="D161" s="2" t="s">
        <v>341</v>
      </c>
      <c r="E161" s="2" t="s">
        <v>618</v>
      </c>
      <c r="F161" s="2" t="s">
        <v>619</v>
      </c>
    </row>
    <row r="162" spans="4:6" hidden="1">
      <c r="D162" s="2" t="s">
        <v>342</v>
      </c>
      <c r="E162" s="2" t="s">
        <v>620</v>
      </c>
      <c r="F162" s="2" t="s">
        <v>621</v>
      </c>
    </row>
    <row r="163" spans="4:6" hidden="1">
      <c r="D163" s="2" t="s">
        <v>343</v>
      </c>
      <c r="E163" s="2" t="s">
        <v>622</v>
      </c>
      <c r="F163" s="2" t="s">
        <v>623</v>
      </c>
    </row>
    <row r="164" spans="4:6" hidden="1">
      <c r="D164" s="2" t="s">
        <v>344</v>
      </c>
      <c r="E164" s="2" t="s">
        <v>624</v>
      </c>
      <c r="F164" s="2" t="s">
        <v>625</v>
      </c>
    </row>
    <row r="165" spans="4:6" hidden="1">
      <c r="D165" s="2" t="s">
        <v>345</v>
      </c>
      <c r="E165" s="2" t="s">
        <v>626</v>
      </c>
      <c r="F165" s="2" t="s">
        <v>627</v>
      </c>
    </row>
    <row r="166" spans="4:6" hidden="1">
      <c r="D166" s="2" t="s">
        <v>346</v>
      </c>
      <c r="E166" s="2" t="s">
        <v>628</v>
      </c>
      <c r="F166" s="2" t="s">
        <v>629</v>
      </c>
    </row>
    <row r="167" spans="4:6" hidden="1">
      <c r="D167" s="2" t="s">
        <v>347</v>
      </c>
      <c r="E167" s="2" t="s">
        <v>630</v>
      </c>
      <c r="F167" s="2" t="s">
        <v>631</v>
      </c>
    </row>
    <row r="168" spans="4:6" hidden="1">
      <c r="D168" s="2" t="s">
        <v>348</v>
      </c>
      <c r="E168" s="2" t="s">
        <v>632</v>
      </c>
      <c r="F168" s="2" t="s">
        <v>633</v>
      </c>
    </row>
    <row r="169" spans="4:6" hidden="1">
      <c r="D169" s="2" t="s">
        <v>349</v>
      </c>
      <c r="E169" s="2" t="s">
        <v>634</v>
      </c>
      <c r="F169" s="2" t="s">
        <v>635</v>
      </c>
    </row>
    <row r="170" spans="4:6" hidden="1">
      <c r="D170" s="2" t="s">
        <v>350</v>
      </c>
      <c r="E170" s="2" t="s">
        <v>636</v>
      </c>
      <c r="F170" s="2" t="s">
        <v>637</v>
      </c>
    </row>
    <row r="171" spans="4:6" hidden="1">
      <c r="D171" s="2" t="s">
        <v>351</v>
      </c>
      <c r="E171" s="2" t="s">
        <v>638</v>
      </c>
      <c r="F171" s="2" t="s">
        <v>639</v>
      </c>
    </row>
    <row r="172" spans="4:6" hidden="1">
      <c r="D172" s="2" t="s">
        <v>352</v>
      </c>
      <c r="E172" s="2" t="s">
        <v>640</v>
      </c>
      <c r="F172" s="2" t="s">
        <v>641</v>
      </c>
    </row>
    <row r="173" spans="4:6" hidden="1">
      <c r="D173" s="2" t="s">
        <v>353</v>
      </c>
      <c r="E173" s="2" t="s">
        <v>642</v>
      </c>
      <c r="F173" s="2" t="s">
        <v>643</v>
      </c>
    </row>
    <row r="174" spans="4:6" hidden="1">
      <c r="D174" s="2" t="s">
        <v>354</v>
      </c>
      <c r="E174" s="2" t="s">
        <v>644</v>
      </c>
      <c r="F174" s="2" t="s">
        <v>645</v>
      </c>
    </row>
    <row r="175" spans="4:6" hidden="1">
      <c r="D175" s="2" t="s">
        <v>355</v>
      </c>
      <c r="E175" s="2" t="s">
        <v>646</v>
      </c>
      <c r="F175" s="2" t="s">
        <v>647</v>
      </c>
    </row>
    <row r="176" spans="4:6" hidden="1">
      <c r="D176" s="2" t="s">
        <v>356</v>
      </c>
      <c r="E176" s="2" t="s">
        <v>648</v>
      </c>
      <c r="F176" s="2" t="s">
        <v>649</v>
      </c>
    </row>
    <row r="177" spans="4:6" hidden="1">
      <c r="D177" s="2" t="s">
        <v>357</v>
      </c>
      <c r="E177" s="2" t="s">
        <v>172</v>
      </c>
      <c r="F177" s="2" t="s">
        <v>171</v>
      </c>
    </row>
    <row r="178" spans="4:6" hidden="1">
      <c r="D178" s="2" t="s">
        <v>358</v>
      </c>
      <c r="E178" s="2" t="s">
        <v>650</v>
      </c>
      <c r="F178" s="2" t="s">
        <v>651</v>
      </c>
    </row>
    <row r="179" spans="4:6" hidden="1">
      <c r="D179" s="2" t="s">
        <v>359</v>
      </c>
      <c r="E179" s="2" t="s">
        <v>652</v>
      </c>
      <c r="F179" s="2" t="s">
        <v>653</v>
      </c>
    </row>
    <row r="180" spans="4:6" hidden="1">
      <c r="D180" s="2" t="s">
        <v>360</v>
      </c>
      <c r="E180" s="2" t="s">
        <v>654</v>
      </c>
      <c r="F180" s="2" t="s">
        <v>655</v>
      </c>
    </row>
    <row r="181" spans="4:6" hidden="1">
      <c r="D181" s="2" t="s">
        <v>361</v>
      </c>
      <c r="E181" s="2" t="s">
        <v>656</v>
      </c>
      <c r="F181" s="2" t="s">
        <v>657</v>
      </c>
    </row>
    <row r="182" spans="4:6" hidden="1">
      <c r="D182" s="2" t="s">
        <v>362</v>
      </c>
      <c r="E182" s="2" t="s">
        <v>658</v>
      </c>
      <c r="F182" s="2" t="s">
        <v>659</v>
      </c>
    </row>
    <row r="183" spans="4:6" hidden="1">
      <c r="D183" s="2" t="s">
        <v>363</v>
      </c>
      <c r="E183" s="2" t="s">
        <v>660</v>
      </c>
      <c r="F183" s="2" t="s">
        <v>661</v>
      </c>
    </row>
    <row r="184" spans="4:6" hidden="1">
      <c r="D184" s="2" t="s">
        <v>364</v>
      </c>
      <c r="E184" s="2" t="s">
        <v>662</v>
      </c>
      <c r="F184" s="2" t="s">
        <v>663</v>
      </c>
    </row>
    <row r="185" spans="4:6" hidden="1">
      <c r="D185" s="2" t="s">
        <v>365</v>
      </c>
      <c r="E185" s="2" t="s">
        <v>664</v>
      </c>
      <c r="F185" s="2" t="s">
        <v>665</v>
      </c>
    </row>
    <row r="186" spans="4:6" hidden="1">
      <c r="D186" s="2" t="s">
        <v>366</v>
      </c>
      <c r="E186" s="2" t="s">
        <v>666</v>
      </c>
      <c r="F186" s="2" t="s">
        <v>667</v>
      </c>
    </row>
    <row r="187" spans="4:6" hidden="1">
      <c r="D187" s="2" t="s">
        <v>367</v>
      </c>
      <c r="E187" s="2" t="s">
        <v>185</v>
      </c>
      <c r="F187" s="2" t="s">
        <v>184</v>
      </c>
    </row>
    <row r="188" spans="4:6" hidden="1">
      <c r="D188" s="2" t="s">
        <v>368</v>
      </c>
      <c r="E188" s="2" t="s">
        <v>668</v>
      </c>
      <c r="F188" s="2" t="s">
        <v>669</v>
      </c>
    </row>
    <row r="189" spans="4:6" hidden="1">
      <c r="D189" s="2" t="s">
        <v>369</v>
      </c>
      <c r="E189" s="2" t="s">
        <v>670</v>
      </c>
      <c r="F189" s="2" t="s">
        <v>671</v>
      </c>
    </row>
    <row r="190" spans="4:6" hidden="1">
      <c r="D190" s="2" t="s">
        <v>370</v>
      </c>
      <c r="E190" s="2" t="s">
        <v>672</v>
      </c>
      <c r="F190" s="2" t="s">
        <v>673</v>
      </c>
    </row>
    <row r="191" spans="4:6" hidden="1">
      <c r="D191" s="2" t="s">
        <v>371</v>
      </c>
      <c r="E191" s="2" t="s">
        <v>674</v>
      </c>
      <c r="F191" s="2" t="s">
        <v>675</v>
      </c>
    </row>
    <row r="192" spans="4:6" hidden="1">
      <c r="D192" s="2" t="s">
        <v>372</v>
      </c>
      <c r="E192" s="2" t="s">
        <v>676</v>
      </c>
      <c r="F192" s="2" t="s">
        <v>677</v>
      </c>
    </row>
    <row r="193" spans="4:6" hidden="1">
      <c r="D193" s="2" t="s">
        <v>373</v>
      </c>
      <c r="E193" s="2" t="s">
        <v>678</v>
      </c>
      <c r="F193" s="2" t="s">
        <v>679</v>
      </c>
    </row>
    <row r="194" spans="4:6" hidden="1">
      <c r="D194" s="2" t="s">
        <v>771</v>
      </c>
      <c r="E194" s="2" t="s">
        <v>770</v>
      </c>
      <c r="F194" s="2" t="s">
        <v>680</v>
      </c>
    </row>
    <row r="195" spans="4:6" hidden="1">
      <c r="D195" s="2" t="s">
        <v>374</v>
      </c>
      <c r="E195" s="2" t="s">
        <v>681</v>
      </c>
      <c r="F195" s="2" t="s">
        <v>682</v>
      </c>
    </row>
    <row r="196" spans="4:6" hidden="1">
      <c r="D196" s="2" t="s">
        <v>375</v>
      </c>
      <c r="E196" s="2" t="s">
        <v>174</v>
      </c>
      <c r="F196" s="2" t="s">
        <v>173</v>
      </c>
    </row>
    <row r="197" spans="4:6" hidden="1">
      <c r="D197" s="2" t="s">
        <v>376</v>
      </c>
      <c r="E197" s="2" t="s">
        <v>683</v>
      </c>
      <c r="F197" s="2" t="s">
        <v>684</v>
      </c>
    </row>
    <row r="198" spans="4:6" hidden="1">
      <c r="D198" s="2" t="s">
        <v>377</v>
      </c>
      <c r="E198" s="2" t="s">
        <v>685</v>
      </c>
      <c r="F198" s="2" t="s">
        <v>686</v>
      </c>
    </row>
    <row r="199" spans="4:6" hidden="1">
      <c r="D199" s="2" t="s">
        <v>378</v>
      </c>
      <c r="E199" s="2" t="s">
        <v>176</v>
      </c>
      <c r="F199" s="2" t="s">
        <v>175</v>
      </c>
    </row>
    <row r="200" spans="4:6" hidden="1">
      <c r="D200" s="2" t="s">
        <v>379</v>
      </c>
      <c r="E200" s="2" t="s">
        <v>687</v>
      </c>
      <c r="F200" s="2" t="s">
        <v>688</v>
      </c>
    </row>
    <row r="201" spans="4:6" hidden="1">
      <c r="D201" s="2" t="s">
        <v>380</v>
      </c>
      <c r="E201" s="2" t="s">
        <v>689</v>
      </c>
      <c r="F201" s="2" t="s">
        <v>690</v>
      </c>
    </row>
    <row r="202" spans="4:6" hidden="1">
      <c r="D202" s="2" t="s">
        <v>381</v>
      </c>
      <c r="E202" s="2" t="s">
        <v>691</v>
      </c>
      <c r="F202" s="2" t="s">
        <v>692</v>
      </c>
    </row>
    <row r="203" spans="4:6" ht="14.7" hidden="1" thickBot="1">
      <c r="D203" s="2" t="s">
        <v>382</v>
      </c>
      <c r="E203" s="2" t="s">
        <v>693</v>
      </c>
      <c r="F203" s="2" t="s">
        <v>694</v>
      </c>
    </row>
    <row r="204" spans="4:6" ht="14.7" hidden="1" thickBot="1">
      <c r="D204" s="206" t="str">
        <f>E7</f>
        <v>Thailand (THA)</v>
      </c>
      <c r="E204" s="207" t="str">
        <f>VLOOKUP(D204,$D$29:$F$203,2,FALSE)</f>
        <v>Thailand</v>
      </c>
      <c r="F204" s="208" t="str">
        <f>VLOOKUP(D204,$D$29:$F$203,3,FALSE)</f>
        <v>THA</v>
      </c>
    </row>
    <row r="205" spans="4:6" hidden="1"/>
  </sheetData>
  <sheetProtection sheet="1" formatCells="0"/>
  <mergeCells count="10">
    <mergeCell ref="D13:E13"/>
    <mergeCell ref="D14:E14"/>
    <mergeCell ref="D15:E15"/>
    <mergeCell ref="D11:E11"/>
    <mergeCell ref="E5:F5"/>
    <mergeCell ref="E6:F6"/>
    <mergeCell ref="E7:F7"/>
    <mergeCell ref="E8:F8"/>
    <mergeCell ref="E9:F9"/>
    <mergeCell ref="D12:E12"/>
  </mergeCells>
  <dataValidations count="4">
    <dataValidation type="list" allowBlank="1" showInputMessage="1" showErrorMessage="1" sqref="G22:H25" xr:uid="{32B1201C-B123-4E15-831C-87EAA6595B17}">
      <formula1>"...,Yes,No,Partially/Mixed/Other"</formula1>
    </dataValidation>
    <dataValidation type="list" allowBlank="1" showInputMessage="1" showErrorMessage="1" sqref="I22:I25" xr:uid="{3472D613-01C6-4874-B144-E0B7EBB21B70}">
      <formula1>O$20:O$26</formula1>
    </dataValidation>
    <dataValidation type="list" allowBlank="1" showInputMessage="1" showErrorMessage="1" sqref="E7" xr:uid="{D747B0B4-92A4-4E1A-A578-15B30ECC2AED}">
      <formula1>$D$29:$D$203</formula1>
    </dataValidation>
    <dataValidation type="whole" operator="greaterThan" allowBlank="1" showInputMessage="1" showErrorMessage="1" sqref="J22:J25 E9" xr:uid="{6957C243-244E-4B73-8046-BB76C496D527}">
      <formula1>1</formula1>
    </dataValidation>
  </dataValidations>
  <pageMargins left="0.7" right="0.7" top="0.75" bottom="0.75" header="0.3" footer="0.3"/>
  <pageSetup scale="52"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13607-E4E8-430D-A71B-E544F757A8D2}">
  <sheetPr>
    <pageSetUpPr fitToPage="1"/>
  </sheetPr>
  <dimension ref="C1:V79"/>
  <sheetViews>
    <sheetView zoomScale="75" zoomScaleNormal="75" workbookViewId="0">
      <selection activeCell="E8" sqref="E8"/>
    </sheetView>
  </sheetViews>
  <sheetFormatPr defaultColWidth="8.83984375" defaultRowHeight="14.4"/>
  <cols>
    <col min="1" max="2" width="2.68359375" customWidth="1"/>
    <col min="3" max="3" width="7.47265625" style="4" customWidth="1"/>
    <col min="4" max="4" width="90" customWidth="1"/>
    <col min="5" max="8" width="8.47265625" style="4" customWidth="1"/>
    <col min="9" max="9" width="6.83984375" customWidth="1"/>
    <col min="10" max="13" width="44.3125" customWidth="1"/>
    <col min="14" max="14" width="4.15625" customWidth="1"/>
    <col min="15" max="21" width="8.83984375" hidden="1" customWidth="1"/>
    <col min="22" max="22" width="12.3125" hidden="1" customWidth="1"/>
  </cols>
  <sheetData>
    <row r="1" spans="3:22" s="2" customFormat="1"/>
    <row r="2" spans="3:22" s="2" customFormat="1" ht="18.3">
      <c r="C2" s="21"/>
      <c r="D2" s="21" t="s">
        <v>704</v>
      </c>
    </row>
    <row r="3" spans="3:22" s="22" customFormat="1" ht="15" customHeight="1" thickBot="1"/>
    <row r="4" spans="3:22" ht="14.7" thickBot="1">
      <c r="C4" s="5"/>
      <c r="D4" s="1"/>
      <c r="E4" s="5"/>
      <c r="F4" s="5"/>
      <c r="G4" s="5"/>
      <c r="H4" s="5"/>
    </row>
    <row r="5" spans="3:22" ht="113.05" customHeight="1" thickBot="1">
      <c r="C5" s="8"/>
      <c r="D5" s="8" t="s">
        <v>34</v>
      </c>
      <c r="E5" s="9" t="str">
        <f>'IGP1 Structure'!$E$22</f>
        <v>Provincial Administrative Organizations (PAO) &amp; Bangkok Metrolpolitan Administration</v>
      </c>
      <c r="F5" s="9" t="str">
        <f>'IGP1 Structure'!$E$23</f>
        <v>Municipalties, Sub-district Administrative Organization (SAO), &amp; Pattaya City</v>
      </c>
      <c r="G5" s="9" t="str">
        <f>'IGP1 Structure'!$E$24</f>
        <v>[Third level / tier /type]</v>
      </c>
      <c r="H5" s="9" t="str">
        <f>'IGP1 Structure'!$E$25</f>
        <v>[Fourth level / tier / type]</v>
      </c>
      <c r="J5" s="87" t="str">
        <f>"Comments / Clarification: "&amp;CHAR(10)&amp;E5</f>
        <v>Comments / Clarification: 
Provincial Administrative Organizations (PAO) &amp; Bangkok Metrolpolitan Administration</v>
      </c>
      <c r="K5" s="87" t="str">
        <f t="shared" ref="K5:M5" si="0">"Comments / Clarification: "&amp;CHAR(10)&amp;F5</f>
        <v>Comments / Clarification: 
Municipalties, Sub-district Administrative Organization (SAO), &amp; Pattaya City</v>
      </c>
      <c r="L5" s="87" t="str">
        <f t="shared" si="0"/>
        <v>Comments / Clarification: 
[Third level / tier /type]</v>
      </c>
      <c r="M5" s="87" t="str">
        <f t="shared" si="0"/>
        <v>Comments / Clarification: 
[Fourth level / tier / type]</v>
      </c>
      <c r="N5" s="32"/>
    </row>
    <row r="6" spans="3:22" ht="14.7" thickBot="1"/>
    <row r="7" spans="3:22">
      <c r="C7" s="31" t="s">
        <v>761</v>
      </c>
      <c r="D7" s="45" t="s">
        <v>769</v>
      </c>
      <c r="E7" s="34"/>
      <c r="F7" s="34"/>
      <c r="G7" s="35"/>
      <c r="H7" s="36"/>
      <c r="J7" s="95"/>
      <c r="K7" s="95"/>
      <c r="L7" s="95"/>
      <c r="M7" s="95"/>
    </row>
    <row r="8" spans="3:22">
      <c r="C8" s="19" t="s">
        <v>192</v>
      </c>
      <c r="D8" s="46" t="s">
        <v>89</v>
      </c>
      <c r="E8" s="105" t="s">
        <v>2</v>
      </c>
      <c r="F8" s="105" t="s">
        <v>2</v>
      </c>
      <c r="G8" s="105" t="s">
        <v>3</v>
      </c>
      <c r="H8" s="106" t="s">
        <v>3</v>
      </c>
      <c r="J8" s="96" t="s">
        <v>814</v>
      </c>
      <c r="K8" s="96" t="s">
        <v>815</v>
      </c>
      <c r="L8" s="96"/>
      <c r="M8" s="96"/>
      <c r="O8" s="2" t="s">
        <v>3</v>
      </c>
      <c r="P8" s="2" t="s">
        <v>2</v>
      </c>
      <c r="Q8" s="2" t="s">
        <v>1</v>
      </c>
      <c r="R8" s="2" t="s">
        <v>79</v>
      </c>
      <c r="S8" s="2"/>
      <c r="T8" s="2"/>
      <c r="U8" s="2"/>
      <c r="V8" s="2"/>
    </row>
    <row r="9" spans="3:22">
      <c r="C9" s="19" t="s">
        <v>193</v>
      </c>
      <c r="D9" s="46" t="s">
        <v>90</v>
      </c>
      <c r="E9" s="105" t="s">
        <v>2</v>
      </c>
      <c r="F9" s="105" t="s">
        <v>2</v>
      </c>
      <c r="G9" s="105" t="s">
        <v>3</v>
      </c>
      <c r="H9" s="106" t="s">
        <v>3</v>
      </c>
      <c r="J9" s="96"/>
      <c r="K9" s="96"/>
      <c r="L9" s="96"/>
      <c r="M9" s="96"/>
      <c r="O9" s="2" t="s">
        <v>3</v>
      </c>
      <c r="P9" s="2" t="s">
        <v>2</v>
      </c>
      <c r="Q9" s="2" t="s">
        <v>1</v>
      </c>
      <c r="R9" s="2" t="s">
        <v>79</v>
      </c>
      <c r="S9" s="2"/>
      <c r="T9" s="2"/>
      <c r="U9" s="2"/>
      <c r="V9" s="2"/>
    </row>
    <row r="10" spans="3:22">
      <c r="C10" s="19" t="s">
        <v>35</v>
      </c>
      <c r="D10" s="46" t="s">
        <v>796</v>
      </c>
      <c r="E10" s="105" t="s">
        <v>2</v>
      </c>
      <c r="F10" s="105" t="s">
        <v>2</v>
      </c>
      <c r="G10" s="105" t="s">
        <v>3</v>
      </c>
      <c r="H10" s="106" t="s">
        <v>3</v>
      </c>
      <c r="J10" s="96"/>
      <c r="K10" s="96"/>
      <c r="L10" s="96"/>
      <c r="M10" s="96"/>
      <c r="O10" s="2" t="s">
        <v>3</v>
      </c>
      <c r="P10" s="2" t="s">
        <v>2</v>
      </c>
      <c r="Q10" s="2" t="s">
        <v>1</v>
      </c>
      <c r="R10" s="2" t="s">
        <v>79</v>
      </c>
      <c r="S10" s="2"/>
      <c r="T10" s="2"/>
      <c r="U10" s="2"/>
      <c r="V10" s="2"/>
    </row>
    <row r="11" spans="3:22" ht="14.7" thickBot="1">
      <c r="C11" s="20" t="s">
        <v>36</v>
      </c>
      <c r="D11" s="47" t="s">
        <v>797</v>
      </c>
      <c r="E11" s="107" t="s">
        <v>1</v>
      </c>
      <c r="F11" s="107" t="s">
        <v>1</v>
      </c>
      <c r="G11" s="107" t="s">
        <v>3</v>
      </c>
      <c r="H11" s="108" t="s">
        <v>3</v>
      </c>
      <c r="J11" s="97" t="s">
        <v>824</v>
      </c>
      <c r="K11" s="97" t="s">
        <v>825</v>
      </c>
      <c r="L11" s="97"/>
      <c r="M11" s="97"/>
      <c r="O11" s="2" t="s">
        <v>3</v>
      </c>
      <c r="P11" s="2" t="s">
        <v>2</v>
      </c>
      <c r="Q11" s="2" t="s">
        <v>1</v>
      </c>
      <c r="R11" s="2" t="s">
        <v>79</v>
      </c>
      <c r="S11" s="2"/>
      <c r="T11" s="2"/>
      <c r="U11" s="2"/>
      <c r="V11" s="2"/>
    </row>
    <row r="12" spans="3:22" ht="14.7" thickBot="1"/>
    <row r="13" spans="3:22">
      <c r="C13" s="31" t="s">
        <v>762</v>
      </c>
      <c r="D13" s="45" t="s">
        <v>768</v>
      </c>
      <c r="E13" s="37"/>
      <c r="F13" s="37"/>
      <c r="G13" s="37"/>
      <c r="H13" s="38"/>
      <c r="J13" s="95"/>
      <c r="K13" s="95"/>
      <c r="L13" s="95"/>
      <c r="M13" s="95"/>
    </row>
    <row r="14" spans="3:22">
      <c r="C14" s="19" t="s">
        <v>194</v>
      </c>
      <c r="D14" s="46" t="s">
        <v>99</v>
      </c>
      <c r="E14" s="105" t="s">
        <v>2</v>
      </c>
      <c r="F14" s="105" t="s">
        <v>2</v>
      </c>
      <c r="G14" s="105" t="s">
        <v>3</v>
      </c>
      <c r="H14" s="106" t="s">
        <v>3</v>
      </c>
      <c r="J14" s="96"/>
      <c r="K14" s="96"/>
      <c r="L14" s="96"/>
      <c r="M14" s="96"/>
      <c r="O14" s="2" t="s">
        <v>3</v>
      </c>
      <c r="P14" s="2" t="s">
        <v>2</v>
      </c>
      <c r="Q14" s="2" t="s">
        <v>1</v>
      </c>
      <c r="R14" s="2" t="s">
        <v>79</v>
      </c>
      <c r="S14" s="2"/>
      <c r="T14" s="2"/>
      <c r="U14" s="2"/>
      <c r="V14" s="2"/>
    </row>
    <row r="15" spans="3:22">
      <c r="C15" s="19" t="s">
        <v>195</v>
      </c>
      <c r="D15" s="46" t="s">
        <v>124</v>
      </c>
      <c r="E15" s="105" t="s">
        <v>2</v>
      </c>
      <c r="F15" s="105" t="s">
        <v>2</v>
      </c>
      <c r="G15" s="105" t="s">
        <v>3</v>
      </c>
      <c r="H15" s="106" t="s">
        <v>3</v>
      </c>
      <c r="J15" s="96"/>
      <c r="K15" s="96"/>
      <c r="L15" s="96"/>
      <c r="M15" s="96"/>
      <c r="O15" s="2" t="s">
        <v>3</v>
      </c>
      <c r="P15" s="2" t="s">
        <v>2</v>
      </c>
      <c r="Q15" s="2" t="s">
        <v>1</v>
      </c>
      <c r="R15" s="2" t="s">
        <v>79</v>
      </c>
      <c r="S15" s="2"/>
      <c r="T15" s="2"/>
      <c r="U15" s="2"/>
      <c r="V15" s="2"/>
    </row>
    <row r="16" spans="3:22">
      <c r="C16" s="19" t="s">
        <v>196</v>
      </c>
      <c r="D16" s="46" t="s">
        <v>93</v>
      </c>
      <c r="E16" s="105" t="s">
        <v>2</v>
      </c>
      <c r="F16" s="105" t="s">
        <v>2</v>
      </c>
      <c r="G16" s="105" t="s">
        <v>3</v>
      </c>
      <c r="H16" s="106" t="s">
        <v>3</v>
      </c>
      <c r="J16" s="96" t="s">
        <v>817</v>
      </c>
      <c r="K16" s="96" t="s">
        <v>816</v>
      </c>
      <c r="L16" s="96"/>
      <c r="M16" s="96"/>
      <c r="O16" s="2" t="s">
        <v>3</v>
      </c>
      <c r="P16" s="2" t="s">
        <v>2</v>
      </c>
      <c r="Q16" s="2" t="s">
        <v>1</v>
      </c>
      <c r="R16" s="2" t="s">
        <v>79</v>
      </c>
      <c r="S16" s="2"/>
      <c r="T16" s="2"/>
      <c r="U16" s="2"/>
      <c r="V16" s="2"/>
    </row>
    <row r="17" spans="3:22">
      <c r="C17" s="19" t="s">
        <v>197</v>
      </c>
      <c r="D17" s="46" t="s">
        <v>105</v>
      </c>
      <c r="E17" s="105" t="s">
        <v>1</v>
      </c>
      <c r="F17" s="105" t="s">
        <v>1</v>
      </c>
      <c r="G17" s="105" t="s">
        <v>3</v>
      </c>
      <c r="H17" s="106" t="s">
        <v>3</v>
      </c>
      <c r="J17" s="96"/>
      <c r="K17" s="96"/>
      <c r="L17" s="96"/>
      <c r="M17" s="96"/>
      <c r="O17" s="2" t="s">
        <v>3</v>
      </c>
      <c r="P17" s="2" t="s">
        <v>2</v>
      </c>
      <c r="Q17" s="2" t="s">
        <v>1</v>
      </c>
      <c r="R17" s="2" t="s">
        <v>79</v>
      </c>
      <c r="S17" s="2"/>
      <c r="T17" s="2"/>
      <c r="U17" s="2"/>
      <c r="V17" s="2"/>
    </row>
    <row r="18" spans="3:22">
      <c r="C18" s="19" t="s">
        <v>198</v>
      </c>
      <c r="D18" s="46" t="s">
        <v>94</v>
      </c>
      <c r="E18" s="105" t="s">
        <v>2</v>
      </c>
      <c r="F18" s="105" t="s">
        <v>2</v>
      </c>
      <c r="G18" s="105" t="s">
        <v>3</v>
      </c>
      <c r="H18" s="106" t="s">
        <v>3</v>
      </c>
      <c r="J18" s="96"/>
      <c r="K18" s="96"/>
      <c r="L18" s="96"/>
      <c r="M18" s="96"/>
      <c r="O18" s="2" t="s">
        <v>3</v>
      </c>
      <c r="P18" s="2" t="s">
        <v>2</v>
      </c>
      <c r="Q18" s="2" t="s">
        <v>1</v>
      </c>
      <c r="R18" s="2" t="s">
        <v>79</v>
      </c>
      <c r="S18" s="2"/>
      <c r="T18" s="2"/>
      <c r="U18" s="2"/>
      <c r="V18" s="2"/>
    </row>
    <row r="19" spans="3:22" ht="14.7" thickBot="1">
      <c r="C19" s="20" t="s">
        <v>199</v>
      </c>
      <c r="D19" s="47" t="s">
        <v>102</v>
      </c>
      <c r="E19" s="107" t="s">
        <v>1</v>
      </c>
      <c r="F19" s="107" t="s">
        <v>1</v>
      </c>
      <c r="G19" s="107" t="s">
        <v>3</v>
      </c>
      <c r="H19" s="108" t="s">
        <v>3</v>
      </c>
      <c r="J19" s="97"/>
      <c r="K19" s="97"/>
      <c r="L19" s="97"/>
      <c r="M19" s="97"/>
      <c r="O19" s="2" t="s">
        <v>3</v>
      </c>
      <c r="P19" s="2" t="s">
        <v>2</v>
      </c>
      <c r="Q19" s="2" t="s">
        <v>1</v>
      </c>
      <c r="R19" s="2" t="s">
        <v>79</v>
      </c>
      <c r="S19" s="2"/>
      <c r="T19" s="2"/>
      <c r="U19" s="2"/>
      <c r="V19" s="2"/>
    </row>
    <row r="20" spans="3:22" ht="14.7" thickBot="1"/>
    <row r="21" spans="3:22">
      <c r="C21" s="31" t="s">
        <v>763</v>
      </c>
      <c r="D21" s="45" t="s">
        <v>767</v>
      </c>
      <c r="E21" s="37"/>
      <c r="F21" s="37"/>
      <c r="G21" s="37"/>
      <c r="H21" s="38"/>
      <c r="J21" s="95"/>
      <c r="K21" s="95"/>
      <c r="L21" s="95"/>
      <c r="M21" s="95"/>
    </row>
    <row r="22" spans="3:22">
      <c r="C22" s="19" t="s">
        <v>792</v>
      </c>
      <c r="D22" s="46" t="s">
        <v>92</v>
      </c>
      <c r="E22" s="105" t="s">
        <v>2</v>
      </c>
      <c r="F22" s="105" t="s">
        <v>2</v>
      </c>
      <c r="G22" s="105" t="s">
        <v>3</v>
      </c>
      <c r="H22" s="106" t="s">
        <v>3</v>
      </c>
      <c r="J22" s="96"/>
      <c r="K22" s="96"/>
      <c r="L22" s="96"/>
      <c r="M22" s="96"/>
      <c r="O22" s="2" t="s">
        <v>3</v>
      </c>
      <c r="P22" s="2" t="s">
        <v>2</v>
      </c>
      <c r="Q22" s="2" t="s">
        <v>1</v>
      </c>
      <c r="R22" s="2" t="s">
        <v>79</v>
      </c>
      <c r="S22" s="2"/>
      <c r="T22" s="2"/>
      <c r="U22" s="2"/>
      <c r="V22" s="2"/>
    </row>
    <row r="23" spans="3:22">
      <c r="C23" s="19" t="s">
        <v>200</v>
      </c>
      <c r="D23" s="46" t="s">
        <v>97</v>
      </c>
      <c r="E23" s="105" t="s">
        <v>1</v>
      </c>
      <c r="F23" s="105" t="s">
        <v>1</v>
      </c>
      <c r="G23" s="105" t="s">
        <v>3</v>
      </c>
      <c r="H23" s="106" t="s">
        <v>3</v>
      </c>
      <c r="J23" s="96" t="s">
        <v>804</v>
      </c>
      <c r="K23" s="96" t="s">
        <v>804</v>
      </c>
      <c r="L23" s="96"/>
      <c r="M23" s="96"/>
      <c r="O23" s="2" t="s">
        <v>3</v>
      </c>
      <c r="P23" s="2" t="s">
        <v>2</v>
      </c>
      <c r="Q23" s="2" t="s">
        <v>1</v>
      </c>
      <c r="R23" s="2" t="s">
        <v>79</v>
      </c>
      <c r="S23" s="2"/>
      <c r="T23" s="2"/>
      <c r="U23" s="2"/>
      <c r="V23" s="2"/>
    </row>
    <row r="24" spans="3:22">
      <c r="C24" s="19" t="s">
        <v>201</v>
      </c>
      <c r="D24" s="46" t="s">
        <v>794</v>
      </c>
      <c r="E24" s="105" t="s">
        <v>1</v>
      </c>
      <c r="F24" s="105" t="s">
        <v>1</v>
      </c>
      <c r="G24" s="105" t="s">
        <v>3</v>
      </c>
      <c r="H24" s="106" t="s">
        <v>3</v>
      </c>
      <c r="J24" s="96" t="s">
        <v>818</v>
      </c>
      <c r="K24" s="96" t="s">
        <v>818</v>
      </c>
      <c r="L24" s="96"/>
      <c r="M24" s="96"/>
      <c r="O24" s="2" t="s">
        <v>3</v>
      </c>
      <c r="P24" s="2" t="s">
        <v>2</v>
      </c>
      <c r="Q24" s="2" t="s">
        <v>1</v>
      </c>
      <c r="R24" s="2" t="s">
        <v>79</v>
      </c>
      <c r="S24" s="2"/>
      <c r="T24" s="2"/>
      <c r="U24" s="2"/>
      <c r="V24" s="2"/>
    </row>
    <row r="25" spans="3:22">
      <c r="C25" s="19" t="s">
        <v>202</v>
      </c>
      <c r="D25" s="46" t="s">
        <v>106</v>
      </c>
      <c r="E25" s="105" t="s">
        <v>1</v>
      </c>
      <c r="F25" s="105" t="s">
        <v>1</v>
      </c>
      <c r="G25" s="105" t="s">
        <v>3</v>
      </c>
      <c r="H25" s="106" t="s">
        <v>3</v>
      </c>
      <c r="J25" s="96" t="s">
        <v>819</v>
      </c>
      <c r="K25" s="96"/>
      <c r="L25" s="96"/>
      <c r="M25" s="96"/>
      <c r="O25" s="2" t="s">
        <v>3</v>
      </c>
      <c r="P25" s="2" t="s">
        <v>2</v>
      </c>
      <c r="Q25" s="2" t="s">
        <v>1</v>
      </c>
      <c r="R25" s="2" t="s">
        <v>79</v>
      </c>
      <c r="S25" s="2"/>
      <c r="T25" s="2"/>
      <c r="U25" s="2"/>
      <c r="V25" s="2"/>
    </row>
    <row r="26" spans="3:22">
      <c r="C26" s="19" t="s">
        <v>203</v>
      </c>
      <c r="D26" s="46" t="s">
        <v>98</v>
      </c>
      <c r="E26" s="105" t="s">
        <v>1</v>
      </c>
      <c r="F26" s="105" t="s">
        <v>1</v>
      </c>
      <c r="G26" s="105" t="s">
        <v>3</v>
      </c>
      <c r="H26" s="106" t="s">
        <v>3</v>
      </c>
      <c r="J26" s="96"/>
      <c r="K26" s="96"/>
      <c r="L26" s="96"/>
      <c r="M26" s="96"/>
      <c r="O26" s="2" t="s">
        <v>3</v>
      </c>
      <c r="P26" s="2" t="s">
        <v>2</v>
      </c>
      <c r="Q26" s="2" t="s">
        <v>1</v>
      </c>
      <c r="R26" s="2" t="s">
        <v>79</v>
      </c>
      <c r="S26" s="2"/>
      <c r="T26" s="2"/>
      <c r="U26" s="2"/>
      <c r="V26" s="2"/>
    </row>
    <row r="27" spans="3:22">
      <c r="C27" s="19" t="s">
        <v>204</v>
      </c>
      <c r="D27" s="46" t="s">
        <v>793</v>
      </c>
      <c r="E27" s="105" t="s">
        <v>1</v>
      </c>
      <c r="F27" s="105" t="s">
        <v>1</v>
      </c>
      <c r="G27" s="105" t="s">
        <v>3</v>
      </c>
      <c r="H27" s="106" t="s">
        <v>3</v>
      </c>
      <c r="J27" s="96"/>
      <c r="K27" s="96"/>
      <c r="L27" s="96"/>
      <c r="M27" s="96"/>
      <c r="O27" s="2" t="s">
        <v>3</v>
      </c>
      <c r="P27" s="2" t="s">
        <v>2</v>
      </c>
      <c r="Q27" s="2" t="s">
        <v>1</v>
      </c>
      <c r="R27" s="2" t="s">
        <v>79</v>
      </c>
      <c r="S27" s="2"/>
      <c r="T27" s="2"/>
      <c r="U27" s="2"/>
      <c r="V27" s="2"/>
    </row>
    <row r="28" spans="3:22" ht="14.7" thickBot="1">
      <c r="C28" s="20" t="s">
        <v>205</v>
      </c>
      <c r="D28" s="47" t="s">
        <v>103</v>
      </c>
      <c r="E28" s="107" t="s">
        <v>1</v>
      </c>
      <c r="F28" s="107" t="s">
        <v>1</v>
      </c>
      <c r="G28" s="107" t="s">
        <v>3</v>
      </c>
      <c r="H28" s="108" t="s">
        <v>3</v>
      </c>
      <c r="J28" s="97"/>
      <c r="K28" s="97"/>
      <c r="L28" s="97"/>
      <c r="M28" s="97"/>
      <c r="O28" s="2" t="s">
        <v>3</v>
      </c>
      <c r="P28" s="2" t="s">
        <v>2</v>
      </c>
      <c r="Q28" s="2" t="s">
        <v>1</v>
      </c>
      <c r="R28" s="2" t="s">
        <v>79</v>
      </c>
      <c r="S28" s="2"/>
      <c r="T28" s="2"/>
      <c r="U28" s="2"/>
      <c r="V28" s="2"/>
    </row>
    <row r="29" spans="3:22" ht="14.7" thickBot="1"/>
    <row r="30" spans="3:22">
      <c r="C30" s="31" t="s">
        <v>764</v>
      </c>
      <c r="D30" s="45" t="s">
        <v>766</v>
      </c>
      <c r="E30" s="37"/>
      <c r="F30" s="37"/>
      <c r="G30" s="37"/>
      <c r="H30" s="38"/>
      <c r="J30" s="95"/>
      <c r="K30" s="95"/>
      <c r="L30" s="95"/>
      <c r="M30" s="95"/>
    </row>
    <row r="31" spans="3:22">
      <c r="C31" s="19" t="s">
        <v>206</v>
      </c>
      <c r="D31" s="46" t="s">
        <v>101</v>
      </c>
      <c r="E31" s="105" t="s">
        <v>2</v>
      </c>
      <c r="F31" s="105" t="s">
        <v>2</v>
      </c>
      <c r="G31" s="105" t="s">
        <v>3</v>
      </c>
      <c r="H31" s="106" t="s">
        <v>3</v>
      </c>
      <c r="J31" s="96"/>
      <c r="K31" s="96"/>
      <c r="L31" s="96"/>
      <c r="M31" s="96"/>
      <c r="O31" s="2" t="s">
        <v>3</v>
      </c>
      <c r="P31" s="2" t="s">
        <v>2</v>
      </c>
      <c r="Q31" s="2" t="s">
        <v>1</v>
      </c>
      <c r="R31" s="2" t="s">
        <v>79</v>
      </c>
      <c r="S31" s="2"/>
      <c r="T31" s="2"/>
      <c r="U31" s="2"/>
      <c r="V31" s="2"/>
    </row>
    <row r="32" spans="3:22">
      <c r="C32" s="19" t="s">
        <v>207</v>
      </c>
      <c r="D32" s="46" t="s">
        <v>100</v>
      </c>
      <c r="E32" s="105" t="s">
        <v>2</v>
      </c>
      <c r="F32" s="105" t="s">
        <v>2</v>
      </c>
      <c r="G32" s="105" t="s">
        <v>3</v>
      </c>
      <c r="H32" s="106" t="s">
        <v>3</v>
      </c>
      <c r="J32" s="96"/>
      <c r="K32" s="96"/>
      <c r="L32" s="96"/>
      <c r="M32" s="96"/>
      <c r="O32" s="2" t="s">
        <v>3</v>
      </c>
      <c r="P32" s="2" t="s">
        <v>2</v>
      </c>
      <c r="Q32" s="2" t="s">
        <v>1</v>
      </c>
      <c r="R32" s="2" t="s">
        <v>79</v>
      </c>
      <c r="S32" s="2"/>
      <c r="T32" s="2"/>
      <c r="U32" s="2"/>
      <c r="V32" s="2"/>
    </row>
    <row r="33" spans="3:22">
      <c r="C33" s="19" t="s">
        <v>208</v>
      </c>
      <c r="D33" s="46" t="s">
        <v>91</v>
      </c>
      <c r="E33" s="105" t="s">
        <v>2</v>
      </c>
      <c r="F33" s="105" t="s">
        <v>2</v>
      </c>
      <c r="G33" s="105" t="s">
        <v>3</v>
      </c>
      <c r="H33" s="106" t="s">
        <v>3</v>
      </c>
      <c r="J33" s="96" t="s">
        <v>821</v>
      </c>
      <c r="K33" s="96" t="s">
        <v>821</v>
      </c>
      <c r="L33" s="96"/>
      <c r="M33" s="96"/>
      <c r="O33" s="2" t="s">
        <v>3</v>
      </c>
      <c r="P33" s="2" t="s">
        <v>2</v>
      </c>
      <c r="Q33" s="2" t="s">
        <v>1</v>
      </c>
      <c r="R33" s="2" t="s">
        <v>79</v>
      </c>
      <c r="S33" s="2"/>
      <c r="T33" s="2"/>
      <c r="U33" s="2"/>
      <c r="V33" s="2"/>
    </row>
    <row r="34" spans="3:22">
      <c r="C34" s="19" t="s">
        <v>209</v>
      </c>
      <c r="D34" s="46" t="s">
        <v>104</v>
      </c>
      <c r="E34" s="105" t="s">
        <v>2</v>
      </c>
      <c r="F34" s="105" t="s">
        <v>2</v>
      </c>
      <c r="G34" s="105" t="s">
        <v>3</v>
      </c>
      <c r="H34" s="106" t="s">
        <v>3</v>
      </c>
      <c r="J34" s="96"/>
      <c r="K34" s="96"/>
      <c r="L34" s="96"/>
      <c r="M34" s="96"/>
      <c r="O34" s="2" t="s">
        <v>3</v>
      </c>
      <c r="P34" s="2" t="s">
        <v>2</v>
      </c>
      <c r="Q34" s="2" t="s">
        <v>1</v>
      </c>
      <c r="R34" s="2" t="s">
        <v>79</v>
      </c>
      <c r="S34" s="2"/>
      <c r="T34" s="2"/>
      <c r="U34" s="2"/>
      <c r="V34" s="2"/>
    </row>
    <row r="35" spans="3:22">
      <c r="C35" s="19" t="s">
        <v>210</v>
      </c>
      <c r="D35" s="46" t="s">
        <v>107</v>
      </c>
      <c r="E35" s="105" t="s">
        <v>1</v>
      </c>
      <c r="F35" s="105" t="s">
        <v>1</v>
      </c>
      <c r="G35" s="105" t="s">
        <v>3</v>
      </c>
      <c r="H35" s="106" t="s">
        <v>3</v>
      </c>
      <c r="J35" s="96" t="s">
        <v>823</v>
      </c>
      <c r="K35" s="96" t="s">
        <v>820</v>
      </c>
      <c r="L35" s="96"/>
      <c r="M35" s="96"/>
      <c r="O35" s="2" t="s">
        <v>3</v>
      </c>
      <c r="P35" s="2" t="s">
        <v>2</v>
      </c>
      <c r="Q35" s="2" t="s">
        <v>1</v>
      </c>
      <c r="R35" s="2" t="s">
        <v>79</v>
      </c>
      <c r="S35" s="2"/>
      <c r="T35" s="2"/>
      <c r="U35" s="2"/>
      <c r="V35" s="2"/>
    </row>
    <row r="36" spans="3:22" ht="14.7" thickBot="1">
      <c r="C36" s="56" t="s">
        <v>95</v>
      </c>
      <c r="D36" s="47" t="s">
        <v>108</v>
      </c>
      <c r="E36" s="107" t="s">
        <v>1</v>
      </c>
      <c r="F36" s="107" t="s">
        <v>1</v>
      </c>
      <c r="G36" s="107" t="s">
        <v>3</v>
      </c>
      <c r="H36" s="108" t="s">
        <v>3</v>
      </c>
      <c r="J36" s="97" t="s">
        <v>826</v>
      </c>
      <c r="K36" s="97"/>
      <c r="L36" s="97"/>
      <c r="M36" s="97"/>
      <c r="O36" s="2" t="s">
        <v>3</v>
      </c>
      <c r="P36" s="2" t="s">
        <v>2</v>
      </c>
      <c r="Q36" s="2" t="s">
        <v>1</v>
      </c>
      <c r="R36" s="2" t="s">
        <v>79</v>
      </c>
      <c r="S36" s="2"/>
      <c r="T36" s="2"/>
      <c r="U36" s="2"/>
      <c r="V36" s="2"/>
    </row>
    <row r="37" spans="3:22" ht="14.7" thickBot="1"/>
    <row r="38" spans="3:22" ht="14.7" hidden="1" thickBot="1">
      <c r="C38" s="31"/>
      <c r="D38" s="45" t="s">
        <v>96</v>
      </c>
      <c r="E38" s="37"/>
      <c r="F38" s="37"/>
      <c r="G38" s="37"/>
      <c r="H38" s="38"/>
      <c r="J38" s="18"/>
      <c r="K38" s="18"/>
      <c r="L38" s="18"/>
      <c r="M38" s="18"/>
    </row>
    <row r="39" spans="3:22" ht="14.7" hidden="1" thickBot="1">
      <c r="C39" s="19"/>
      <c r="D39" s="46" t="s">
        <v>109</v>
      </c>
      <c r="E39" s="24" t="s">
        <v>3</v>
      </c>
      <c r="F39" s="24" t="s">
        <v>3</v>
      </c>
      <c r="G39" s="24" t="s">
        <v>3</v>
      </c>
      <c r="H39" s="25" t="s">
        <v>3</v>
      </c>
      <c r="J39" s="16"/>
      <c r="K39" s="16"/>
      <c r="L39" s="16"/>
      <c r="M39" s="16"/>
      <c r="O39" s="2" t="s">
        <v>3</v>
      </c>
      <c r="P39" s="2" t="s">
        <v>2</v>
      </c>
      <c r="Q39" s="2" t="s">
        <v>1</v>
      </c>
      <c r="R39" s="2" t="s">
        <v>79</v>
      </c>
      <c r="S39" s="2"/>
      <c r="T39" s="2"/>
      <c r="U39" s="2"/>
      <c r="V39" s="2"/>
    </row>
    <row r="40" spans="3:22" ht="14.7" hidden="1" thickBot="1">
      <c r="C40" s="19"/>
      <c r="D40" s="46" t="s">
        <v>110</v>
      </c>
      <c r="E40" s="24" t="s">
        <v>3</v>
      </c>
      <c r="F40" s="24" t="s">
        <v>3</v>
      </c>
      <c r="G40" s="24" t="s">
        <v>3</v>
      </c>
      <c r="H40" s="25" t="s">
        <v>3</v>
      </c>
      <c r="J40" s="16"/>
      <c r="K40" s="16"/>
      <c r="L40" s="16"/>
      <c r="M40" s="16"/>
      <c r="O40" s="2" t="s">
        <v>3</v>
      </c>
      <c r="P40" s="2" t="s">
        <v>2</v>
      </c>
      <c r="Q40" s="2" t="s">
        <v>1</v>
      </c>
      <c r="R40" s="2" t="s">
        <v>79</v>
      </c>
      <c r="S40" s="2"/>
      <c r="T40" s="2"/>
      <c r="U40" s="2"/>
      <c r="V40" s="2"/>
    </row>
    <row r="41" spans="3:22" ht="14.7" hidden="1" thickBot="1">
      <c r="C41" s="19"/>
      <c r="D41" s="46" t="s">
        <v>111</v>
      </c>
      <c r="E41" s="24" t="s">
        <v>3</v>
      </c>
      <c r="F41" s="24" t="s">
        <v>3</v>
      </c>
      <c r="G41" s="24" t="s">
        <v>3</v>
      </c>
      <c r="H41" s="25" t="s">
        <v>3</v>
      </c>
      <c r="J41" s="53"/>
      <c r="K41" s="53"/>
      <c r="L41" s="53"/>
      <c r="M41" s="53"/>
      <c r="O41" s="2" t="s">
        <v>3</v>
      </c>
      <c r="P41" s="2" t="s">
        <v>2</v>
      </c>
      <c r="Q41" s="2" t="s">
        <v>1</v>
      </c>
      <c r="R41" s="2" t="s">
        <v>79</v>
      </c>
      <c r="S41" s="2"/>
      <c r="T41" s="2"/>
      <c r="U41" s="2"/>
      <c r="V41" s="2"/>
    </row>
    <row r="42" spans="3:22" ht="14.7" hidden="1" thickBot="1">
      <c r="C42" s="19"/>
      <c r="D42" s="46" t="s">
        <v>112</v>
      </c>
      <c r="E42" s="24" t="s">
        <v>3</v>
      </c>
      <c r="F42" s="24" t="s">
        <v>3</v>
      </c>
      <c r="G42" s="24" t="s">
        <v>3</v>
      </c>
      <c r="H42" s="25" t="s">
        <v>3</v>
      </c>
      <c r="J42" s="16"/>
      <c r="K42" s="16"/>
      <c r="L42" s="16"/>
      <c r="M42" s="16"/>
      <c r="O42" s="2" t="s">
        <v>3</v>
      </c>
      <c r="P42" s="2" t="s">
        <v>37</v>
      </c>
      <c r="Q42" s="2" t="s">
        <v>38</v>
      </c>
      <c r="R42" s="2" t="s">
        <v>79</v>
      </c>
      <c r="S42" s="2"/>
      <c r="T42" s="2"/>
      <c r="U42" s="2"/>
      <c r="V42" s="2"/>
    </row>
    <row r="43" spans="3:22" ht="14.7" hidden="1" thickBot="1">
      <c r="C43" s="55"/>
      <c r="D43" s="46" t="s">
        <v>113</v>
      </c>
      <c r="E43" s="24" t="s">
        <v>3</v>
      </c>
      <c r="F43" s="24" t="s">
        <v>3</v>
      </c>
      <c r="G43" s="24" t="s">
        <v>3</v>
      </c>
      <c r="H43" s="25" t="s">
        <v>3</v>
      </c>
      <c r="J43" s="53"/>
      <c r="K43" s="53"/>
      <c r="L43" s="53"/>
      <c r="M43" s="53"/>
      <c r="O43" s="2" t="s">
        <v>3</v>
      </c>
      <c r="P43" s="2" t="s">
        <v>2</v>
      </c>
      <c r="Q43" s="2" t="s">
        <v>1</v>
      </c>
      <c r="R43" s="2" t="s">
        <v>79</v>
      </c>
      <c r="S43" s="2"/>
      <c r="T43" s="2"/>
      <c r="U43" s="2"/>
      <c r="V43" s="2"/>
    </row>
    <row r="44" spans="3:22" ht="14.7" hidden="1" thickBot="1">
      <c r="C44" s="55"/>
      <c r="D44" s="46" t="s">
        <v>114</v>
      </c>
      <c r="E44" s="24" t="s">
        <v>3</v>
      </c>
      <c r="F44" s="24" t="s">
        <v>3</v>
      </c>
      <c r="G44" s="24" t="s">
        <v>3</v>
      </c>
      <c r="H44" s="25" t="s">
        <v>3</v>
      </c>
      <c r="J44" s="16"/>
      <c r="K44" s="16"/>
      <c r="L44" s="16"/>
      <c r="M44" s="16"/>
      <c r="O44" s="2" t="s">
        <v>3</v>
      </c>
      <c r="P44" s="2" t="s">
        <v>2</v>
      </c>
      <c r="Q44" s="2" t="s">
        <v>1</v>
      </c>
      <c r="R44" s="2" t="s">
        <v>79</v>
      </c>
      <c r="S44" s="2"/>
      <c r="T44" s="2"/>
      <c r="U44" s="2"/>
      <c r="V44" s="2"/>
    </row>
    <row r="45" spans="3:22" ht="14.7" hidden="1" thickBot="1">
      <c r="C45" s="20"/>
      <c r="D45" s="47" t="s">
        <v>115</v>
      </c>
      <c r="E45" s="26" t="s">
        <v>3</v>
      </c>
      <c r="F45" s="26" t="s">
        <v>3</v>
      </c>
      <c r="G45" s="26" t="s">
        <v>3</v>
      </c>
      <c r="H45" s="27" t="s">
        <v>3</v>
      </c>
      <c r="J45" s="17"/>
      <c r="K45" s="17"/>
      <c r="L45" s="17"/>
      <c r="M45" s="17"/>
      <c r="O45" s="2" t="s">
        <v>3</v>
      </c>
      <c r="P45" s="2" t="s">
        <v>2</v>
      </c>
      <c r="Q45" s="2" t="s">
        <v>1</v>
      </c>
      <c r="R45" s="2" t="s">
        <v>79</v>
      </c>
      <c r="S45" s="2"/>
      <c r="T45" s="2"/>
      <c r="U45" s="2"/>
      <c r="V45" s="2"/>
    </row>
    <row r="46" spans="3:22" ht="14.7" hidden="1" thickBot="1">
      <c r="D46" s="49"/>
    </row>
    <row r="47" spans="3:22">
      <c r="C47" s="31" t="s">
        <v>765</v>
      </c>
      <c r="D47" s="45" t="s">
        <v>72</v>
      </c>
      <c r="E47" s="33"/>
      <c r="F47" s="33"/>
      <c r="G47" s="33"/>
      <c r="H47" s="48"/>
      <c r="J47" s="95"/>
      <c r="K47" s="95"/>
      <c r="L47" s="95"/>
      <c r="M47" s="95"/>
    </row>
    <row r="48" spans="3:22">
      <c r="C48" s="19" t="s">
        <v>760</v>
      </c>
      <c r="D48" s="46" t="s">
        <v>116</v>
      </c>
      <c r="E48" s="105" t="s">
        <v>132</v>
      </c>
      <c r="F48" s="105" t="s">
        <v>132</v>
      </c>
      <c r="G48" s="105" t="s">
        <v>3</v>
      </c>
      <c r="H48" s="106" t="s">
        <v>3</v>
      </c>
      <c r="J48" s="96" t="s">
        <v>805</v>
      </c>
      <c r="K48" s="96" t="s">
        <v>805</v>
      </c>
      <c r="L48" s="96"/>
      <c r="M48" s="96"/>
      <c r="O48" s="2" t="s">
        <v>3</v>
      </c>
      <c r="P48" s="2" t="s">
        <v>189</v>
      </c>
      <c r="Q48" s="2" t="s">
        <v>131</v>
      </c>
      <c r="R48" s="2" t="s">
        <v>132</v>
      </c>
      <c r="S48" s="2" t="s">
        <v>133</v>
      </c>
      <c r="T48" s="2" t="s">
        <v>24</v>
      </c>
      <c r="U48" s="2"/>
      <c r="V48" s="2"/>
    </row>
    <row r="49" spans="3:22" hidden="1">
      <c r="C49" s="19" t="s">
        <v>786</v>
      </c>
      <c r="D49" s="46" t="s">
        <v>117</v>
      </c>
      <c r="E49" s="105" t="s">
        <v>3</v>
      </c>
      <c r="F49" s="105" t="s">
        <v>3</v>
      </c>
      <c r="G49" s="105" t="s">
        <v>3</v>
      </c>
      <c r="H49" s="106" t="s">
        <v>3</v>
      </c>
      <c r="J49" s="96"/>
      <c r="K49" s="96"/>
      <c r="L49" s="96"/>
      <c r="M49" s="96"/>
      <c r="O49" s="2" t="s">
        <v>3</v>
      </c>
      <c r="P49" s="2" t="s">
        <v>118</v>
      </c>
      <c r="Q49" s="2" t="s">
        <v>119</v>
      </c>
      <c r="R49" s="2" t="s">
        <v>120</v>
      </c>
      <c r="S49" s="2" t="s">
        <v>121</v>
      </c>
      <c r="T49" s="2" t="s">
        <v>122</v>
      </c>
      <c r="U49" s="2" t="s">
        <v>123</v>
      </c>
      <c r="V49" s="2" t="s">
        <v>80</v>
      </c>
    </row>
    <row r="50" spans="3:22" ht="14.7" thickBot="1">
      <c r="C50" s="20" t="s">
        <v>787</v>
      </c>
      <c r="D50" s="47" t="s">
        <v>134</v>
      </c>
      <c r="E50" s="107" t="s">
        <v>3</v>
      </c>
      <c r="F50" s="107" t="s">
        <v>3</v>
      </c>
      <c r="G50" s="107" t="s">
        <v>3</v>
      </c>
      <c r="H50" s="108" t="s">
        <v>3</v>
      </c>
      <c r="J50" s="97"/>
      <c r="K50" s="97"/>
      <c r="L50" s="97"/>
      <c r="M50" s="97"/>
      <c r="O50" s="2" t="s">
        <v>3</v>
      </c>
      <c r="P50" s="2" t="s">
        <v>2</v>
      </c>
      <c r="Q50" s="2" t="s">
        <v>1</v>
      </c>
      <c r="R50" s="2" t="s">
        <v>79</v>
      </c>
      <c r="S50" s="2"/>
      <c r="T50" s="2"/>
      <c r="U50" s="2"/>
      <c r="V50" s="2"/>
    </row>
    <row r="51" spans="3:22" s="7" customFormat="1" ht="14.7" thickBot="1">
      <c r="C51" s="10"/>
      <c r="E51" s="10"/>
      <c r="F51" s="10"/>
      <c r="G51" s="10"/>
      <c r="H51" s="10"/>
    </row>
    <row r="53" spans="3:22" hidden="1">
      <c r="D53" s="137"/>
      <c r="E53" s="138" t="str">
        <f>E5</f>
        <v>Provincial Administrative Organizations (PAO) &amp; Bangkok Metrolpolitan Administration</v>
      </c>
      <c r="F53" s="138" t="str">
        <f>F5</f>
        <v>Municipalties, Sub-district Administrative Organization (SAO), &amp; Pattaya City</v>
      </c>
      <c r="G53" s="138" t="str">
        <f>G5</f>
        <v>[Third level / tier /type]</v>
      </c>
      <c r="H53" s="139" t="str">
        <f>H5</f>
        <v>[Fourth level / tier / type]</v>
      </c>
      <c r="J53" s="109" t="str">
        <f>E53</f>
        <v>Provincial Administrative Organizations (PAO) &amp; Bangkok Metrolpolitan Administration</v>
      </c>
      <c r="K53" s="110" t="str">
        <f t="shared" ref="K53:M53" si="1">F53</f>
        <v>Municipalties, Sub-district Administrative Organization (SAO), &amp; Pattaya City</v>
      </c>
      <c r="L53" s="110" t="str">
        <f t="shared" si="1"/>
        <v>[Third level / tier /type]</v>
      </c>
      <c r="M53" s="111" t="str">
        <f t="shared" si="1"/>
        <v>[Fourth level / tier / type]</v>
      </c>
    </row>
    <row r="54" spans="3:22" hidden="1">
      <c r="D54" s="117" t="s">
        <v>387</v>
      </c>
      <c r="E54" s="2">
        <f>IF(E8&amp;E9="YesYes",1,0)</f>
        <v>1</v>
      </c>
      <c r="F54" s="2">
        <f>IF(F8&amp;F9="YesYes",1,0)</f>
        <v>1</v>
      </c>
      <c r="G54" s="2">
        <f>IF(G8&amp;G9="YesYes",1,0)</f>
        <v>0</v>
      </c>
      <c r="H54" s="118">
        <f>IF(H8&amp;H9="YesYes",1,0)</f>
        <v>0</v>
      </c>
      <c r="J54" s="112"/>
      <c r="M54" s="113"/>
    </row>
    <row r="55" spans="3:22" hidden="1">
      <c r="D55" s="117" t="s">
        <v>388</v>
      </c>
      <c r="E55" s="2">
        <f t="shared" ref="E55:H56" si="2">IF(E10="Yes",1,0)</f>
        <v>1</v>
      </c>
      <c r="F55" s="2">
        <f t="shared" si="2"/>
        <v>1</v>
      </c>
      <c r="G55" s="2">
        <f t="shared" si="2"/>
        <v>0</v>
      </c>
      <c r="H55" s="118">
        <f t="shared" si="2"/>
        <v>0</v>
      </c>
      <c r="J55" s="112"/>
      <c r="M55" s="113"/>
    </row>
    <row r="56" spans="3:22" hidden="1">
      <c r="D56" s="117" t="s">
        <v>389</v>
      </c>
      <c r="E56" s="2">
        <f t="shared" si="2"/>
        <v>0</v>
      </c>
      <c r="F56" s="2">
        <f t="shared" si="2"/>
        <v>0</v>
      </c>
      <c r="G56" s="2">
        <f t="shared" si="2"/>
        <v>0</v>
      </c>
      <c r="H56" s="118">
        <f t="shared" si="2"/>
        <v>0</v>
      </c>
      <c r="J56" s="112"/>
      <c r="M56" s="113"/>
    </row>
    <row r="57" spans="3:22" hidden="1">
      <c r="D57" s="121" t="s">
        <v>390</v>
      </c>
      <c r="E57" s="122">
        <f>IF(E14&amp;E15="YesYes",1,0)</f>
        <v>1</v>
      </c>
      <c r="F57" s="122">
        <f>IF(F14&amp;F15="YesYes",1,0)</f>
        <v>1</v>
      </c>
      <c r="G57" s="122">
        <f>IF(G14&amp;G15="YesYes",1,0)</f>
        <v>0</v>
      </c>
      <c r="H57" s="123">
        <f>IF(H14&amp;H15="YesYes",1,0)</f>
        <v>0</v>
      </c>
      <c r="J57" s="112"/>
      <c r="M57" s="113"/>
    </row>
    <row r="58" spans="3:22" hidden="1">
      <c r="D58" s="121" t="s">
        <v>391</v>
      </c>
      <c r="E58" s="122">
        <f>IF(E16&amp;E17="YesYes",1,0)</f>
        <v>0</v>
      </c>
      <c r="F58" s="122">
        <f>IF(F16&amp;F17="YesYes",1,0)</f>
        <v>0</v>
      </c>
      <c r="G58" s="122">
        <f>IF(G16&amp;G17="YesYes",1,0)</f>
        <v>0</v>
      </c>
      <c r="H58" s="123">
        <f>IF(H16&amp;H17="YesYes",1,0)</f>
        <v>0</v>
      </c>
      <c r="J58" s="112"/>
      <c r="M58" s="113"/>
    </row>
    <row r="59" spans="3:22" hidden="1">
      <c r="D59" s="121" t="s">
        <v>392</v>
      </c>
      <c r="E59" s="122">
        <f>IF(E18&amp;E19="YesYes",1,0)</f>
        <v>0</v>
      </c>
      <c r="F59" s="122">
        <f>IF(F18&amp;F19="YesYes",1,0)</f>
        <v>0</v>
      </c>
      <c r="G59" s="122">
        <f>IF(G18&amp;G19="YesYes",1,0)</f>
        <v>0</v>
      </c>
      <c r="H59" s="123">
        <f>IF(H18&amp;H19="YesYes",1,0)</f>
        <v>0</v>
      </c>
      <c r="J59" s="112"/>
      <c r="M59" s="113"/>
    </row>
    <row r="60" spans="3:22" hidden="1">
      <c r="D60" s="117" t="s">
        <v>393</v>
      </c>
      <c r="E60" s="2">
        <f>IF(E22="Yes",1,0)</f>
        <v>1</v>
      </c>
      <c r="F60" s="2">
        <f>IF(F22="Yes",1,0)</f>
        <v>1</v>
      </c>
      <c r="G60" s="2">
        <f>IF(G22="Yes",1,0)</f>
        <v>0</v>
      </c>
      <c r="H60" s="118">
        <f>IF(H22="Yes",1,0)</f>
        <v>0</v>
      </c>
      <c r="J60" s="112"/>
      <c r="M60" s="113"/>
    </row>
    <row r="61" spans="3:22" hidden="1">
      <c r="D61" s="117" t="s">
        <v>394</v>
      </c>
      <c r="E61" s="2">
        <f>IF(E23&amp;E24&amp;E25="YesYesYes",1,0)</f>
        <v>0</v>
      </c>
      <c r="F61" s="2">
        <f>IF(F23&amp;F24&amp;F25="YesYesYes",1,0)</f>
        <v>0</v>
      </c>
      <c r="G61" s="2">
        <f>IF(G23&amp;G24&amp;G25="YesYesYes",1,0)</f>
        <v>0</v>
      </c>
      <c r="H61" s="118">
        <f>IF(H23&amp;H24&amp;H25="YesYesYes",1,0)</f>
        <v>0</v>
      </c>
      <c r="J61" s="112"/>
      <c r="M61" s="113"/>
    </row>
    <row r="62" spans="3:22" hidden="1">
      <c r="D62" s="117" t="s">
        <v>395</v>
      </c>
      <c r="E62" s="2">
        <f>IF(E26&amp;E27&amp;E28="YesYesYes",1,0)</f>
        <v>0</v>
      </c>
      <c r="F62" s="2">
        <f>IF(F26&amp;F27&amp;F28="YesYesYes",1,0)</f>
        <v>0</v>
      </c>
      <c r="G62" s="2">
        <f>IF(G26&amp;G27&amp;G28="YesYesYes",1,0)</f>
        <v>0</v>
      </c>
      <c r="H62" s="118">
        <f>IF(H26&amp;H27&amp;H28="YesYesYes",1,0)</f>
        <v>0</v>
      </c>
      <c r="J62" s="112"/>
      <c r="M62" s="113"/>
    </row>
    <row r="63" spans="3:22" hidden="1">
      <c r="D63" s="121" t="s">
        <v>396</v>
      </c>
      <c r="E63" s="122">
        <f>IF(E31&amp;E32&amp;E33="YesYesYes",1,0)</f>
        <v>1</v>
      </c>
      <c r="F63" s="122">
        <f>IF(F31&amp;F32&amp;F33="YesYesYes",1,0)</f>
        <v>1</v>
      </c>
      <c r="G63" s="122">
        <f>IF(G31&amp;G32&amp;G33="YesYesYes",1,0)</f>
        <v>0</v>
      </c>
      <c r="H63" s="123">
        <f>IF(H31&amp;H32&amp;H33="YesYesYes",1,0)</f>
        <v>0</v>
      </c>
      <c r="J63" s="112"/>
      <c r="M63" s="113"/>
    </row>
    <row r="64" spans="3:22" hidden="1">
      <c r="D64" s="121" t="s">
        <v>397</v>
      </c>
      <c r="E64" s="122">
        <f>IF(E34&amp;E35="YesYes",1,0)</f>
        <v>0</v>
      </c>
      <c r="F64" s="122">
        <f>IF(F34&amp;F35="YesYes",1,0)</f>
        <v>0</v>
      </c>
      <c r="G64" s="122">
        <f>IF(G34&amp;G35="YesYes",1,0)</f>
        <v>0</v>
      </c>
      <c r="H64" s="123">
        <f>IF(H34&amp;H35="YesYes",1,0)</f>
        <v>0</v>
      </c>
      <c r="J64" s="112"/>
      <c r="M64" s="113"/>
    </row>
    <row r="65" spans="4:13" hidden="1">
      <c r="D65" s="121" t="s">
        <v>398</v>
      </c>
      <c r="E65" s="122">
        <f>IF(E36="Yes",1,0)</f>
        <v>0</v>
      </c>
      <c r="F65" s="122">
        <f>IF(F36="Yes",1,0)</f>
        <v>0</v>
      </c>
      <c r="G65" s="122">
        <f>IF(G36="Yes",1,0)</f>
        <v>0</v>
      </c>
      <c r="H65" s="123">
        <f>IF(H36="Yes",1,0)</f>
        <v>0</v>
      </c>
      <c r="J65" s="112"/>
      <c r="M65" s="113"/>
    </row>
    <row r="66" spans="4:13" hidden="1">
      <c r="D66" s="114" t="s">
        <v>383</v>
      </c>
      <c r="E66" s="115">
        <f>IF(E54+E55+E56=3,3,IF(E54+E55=2,2,IF(E54=1,1,0)))</f>
        <v>2</v>
      </c>
      <c r="F66" s="115">
        <f t="shared" ref="F66:H66" si="3">IF(F54+F55+F56=3,3,IF(F54+F55=2,2,IF(F54=1,1,0)))</f>
        <v>2</v>
      </c>
      <c r="G66" s="115">
        <f t="shared" si="3"/>
        <v>0</v>
      </c>
      <c r="H66" s="116">
        <f t="shared" si="3"/>
        <v>0</v>
      </c>
      <c r="J66" s="114" t="str">
        <f>IF(E66=3,E$5&amp;" meet all the institutional/functional conditions of devolved subnational governments with extensive powers/functions.",IF(E66=2,E$5&amp;" meet all the institutional/functional conditions of devolved subnational governments, albeit with limited powers/functions.",IF(E66=1,E$5&amp;" do not meet the institutional/functional conditions of devolved subnational governments (although preconditions are met).",IF(E66=0,E$5&amp;" do not meet the institutional/functional preconditions of devolved subnational governments.",""))))</f>
        <v>Provincial Administrative Organizations (PAO) &amp; Bangkok Metrolpolitan Administration meet all the institutional/functional conditions of devolved subnational governments, albeit with limited powers/functions.</v>
      </c>
      <c r="K66" s="115" t="str">
        <f t="shared" ref="K66:M66" si="4">IF(F66=3,F$5&amp;" meet all the institutional/functional conditions of devolved subnational governments with extensive powers/functions.",IF(F66=2,F$5&amp;" meet all the institutional/functional conditions of devolved subnational governments, albeit with limited powers/functions.",IF(F66=1,F$5&amp;" do not meet the institutional/functional conditions of devolved subnational governments (although preconditions are met).",IF(F66=0,F$5&amp;" do not meet the institutional/functional preconditions of devolved subnational governments.",""))))</f>
        <v>Municipalties, Sub-district Administrative Organization (SAO), &amp; Pattaya City meet all the institutional/functional conditions of devolved subnational governments, albeit with limited powers/functions.</v>
      </c>
      <c r="L66" s="115" t="str">
        <f t="shared" si="4"/>
        <v>[Third level / tier /type] do not meet the institutional/functional preconditions of devolved subnational governments.</v>
      </c>
      <c r="M66" s="116" t="str">
        <f t="shared" si="4"/>
        <v>[Fourth level / tier / type] do not meet the institutional/functional preconditions of devolved subnational governments.</v>
      </c>
    </row>
    <row r="67" spans="4:13" hidden="1">
      <c r="D67" s="114" t="s">
        <v>384</v>
      </c>
      <c r="E67" s="115">
        <f>IF(E57+E58+E59=3,3,IF(E57+E58=2,2,IF(E57=1,1,0)))</f>
        <v>1</v>
      </c>
      <c r="F67" s="115">
        <f t="shared" ref="F67:H67" si="5">IF(F57+F58+F59=3,3,IF(F57+F58=2,2,IF(F57=1,1,0)))</f>
        <v>1</v>
      </c>
      <c r="G67" s="115">
        <f t="shared" si="5"/>
        <v>0</v>
      </c>
      <c r="H67" s="116">
        <f t="shared" si="5"/>
        <v>0</v>
      </c>
      <c r="J67" s="114" t="str">
        <f>IF(E67=3,E$5&amp;" meet all the political conditions of devolved subnational governments with extensive powers/functions.",IF(E67=2,E$5&amp;" meet all the political conditions of devolved subnational governments, albeit with limited powers/functions.",IF(E67=1,E$5&amp;" do not meet the political conditions of devolved subnational governments (although preconditions are met).",IF(E67=0,E$5&amp;" do not meet the political preconditions of devolved subnational governments.",""))))</f>
        <v>Provincial Administrative Organizations (PAO) &amp; Bangkok Metrolpolitan Administration do not meet the political conditions of devolved subnational governments (although preconditions are met).</v>
      </c>
      <c r="K67" s="115" t="str">
        <f t="shared" ref="K67:M67" si="6">IF(F67=3,F$5&amp;" meet all the political conditions of devolved subnational governments with extensive powers/functions.",IF(F67=2,F$5&amp;" meet all the political conditions of devolved subnational governments, albeit with limited powers/functions.",IF(F67=1,F$5&amp;" do not meet the political conditions of devolved subnational governments (although preconditions are met).",IF(F67=0,F$5&amp;" do not meet the political preconditions of devolved subnational governments.",""))))</f>
        <v>Municipalties, Sub-district Administrative Organization (SAO), &amp; Pattaya City do not meet the political conditions of devolved subnational governments (although preconditions are met).</v>
      </c>
      <c r="L67" s="115" t="str">
        <f t="shared" si="6"/>
        <v>[Third level / tier /type] do not meet the political preconditions of devolved subnational governments.</v>
      </c>
      <c r="M67" s="116" t="str">
        <f t="shared" si="6"/>
        <v>[Fourth level / tier / type] do not meet the political preconditions of devolved subnational governments.</v>
      </c>
    </row>
    <row r="68" spans="4:13" hidden="1">
      <c r="D68" s="114" t="s">
        <v>385</v>
      </c>
      <c r="E68" s="115">
        <f>IF(E60+E61+E62=3,3,IF(E60+E61=2,2,IF(E60=1,1,0)))</f>
        <v>1</v>
      </c>
      <c r="F68" s="115">
        <f t="shared" ref="F68:H68" si="7">IF(F60+F61+F62=3,3,IF(F60+F61=2,2,IF(F60=1,1,0)))</f>
        <v>1</v>
      </c>
      <c r="G68" s="115">
        <f t="shared" si="7"/>
        <v>0</v>
      </c>
      <c r="H68" s="116">
        <f t="shared" si="7"/>
        <v>0</v>
      </c>
      <c r="J68" s="114" t="str">
        <f>IF(E68=3,E$5&amp;" meet all the administrative conditions of devolved subnational governments with extensive powers/functions.",IF(E68=2,E$5&amp;" meet all the administrative conditions of devolved subnational governments, albeit with limited powers/functions.",IF(E68=1,E$5&amp;" do not meet the administrative conditions of devolved subnational governments (although preconditions are met).",IF(E68=0,E$5&amp;" do not meet the administrative preconditions of devolved subnational governments.",""))))</f>
        <v>Provincial Administrative Organizations (PAO) &amp; Bangkok Metrolpolitan Administration do not meet the administrative conditions of devolved subnational governments (although preconditions are met).</v>
      </c>
      <c r="K68" s="115" t="str">
        <f t="shared" ref="K68:M68" si="8">IF(F68=3,F$5&amp;" meet all the administrative conditions of devolved subnational governments with extensive powers/functions.",IF(F68=2,F$5&amp;" meet all the administrative conditions of devolved subnational governments, albeit with limited powers/functions.",IF(F68=1,F$5&amp;" do not meet the administrative conditions of devolved subnational governments (although preconditions are met).",IF(F68=0,F$5&amp;" do not meet the administrative preconditions of devolved subnational governments.",""))))</f>
        <v>Municipalties, Sub-district Administrative Organization (SAO), &amp; Pattaya City do not meet the administrative conditions of devolved subnational governments (although preconditions are met).</v>
      </c>
      <c r="L68" s="115" t="str">
        <f t="shared" si="8"/>
        <v>[Third level / tier /type] do not meet the administrative preconditions of devolved subnational governments.</v>
      </c>
      <c r="M68" s="116" t="str">
        <f t="shared" si="8"/>
        <v>[Fourth level / tier / type] do not meet the administrative preconditions of devolved subnational governments.</v>
      </c>
    </row>
    <row r="69" spans="4:13" hidden="1">
      <c r="D69" s="114" t="s">
        <v>386</v>
      </c>
      <c r="E69" s="115">
        <f>IF(E63+E64+E65=3,3,IF(E63+E64=2,2,IF(E63=1,1,0)))</f>
        <v>1</v>
      </c>
      <c r="F69" s="115">
        <f t="shared" ref="F69:H69" si="9">IF(F63+F64+F65=3,3,IF(F63+F64=2,2,IF(F63=1,1,0)))</f>
        <v>1</v>
      </c>
      <c r="G69" s="115">
        <f t="shared" si="9"/>
        <v>0</v>
      </c>
      <c r="H69" s="116">
        <f t="shared" si="9"/>
        <v>0</v>
      </c>
      <c r="J69" s="114" t="str">
        <f>IF(E69=3,E$5&amp;" meet all the fiscal/budgetary conditions of devolved subnational governments with extensive powers/functions.",IF(E69=2,E$5&amp;" meet all the fiscal/budgetary conditions of devolved subnational governments, albeit with limited powers/functions.",IF(E69=1,E$5&amp;" do not meet the fiscal/budgetary conditions of devolved subnational governments (although preconditions are met).",IF(E69=0,E$5&amp;" do not meet the fiscal/budgetary preconditions of devolved subnational governments.",""))))</f>
        <v>Provincial Administrative Organizations (PAO) &amp; Bangkok Metrolpolitan Administration do not meet the fiscal/budgetary conditions of devolved subnational governments (although preconditions are met).</v>
      </c>
      <c r="K69" s="115" t="str">
        <f t="shared" ref="K69:M69" si="10">IF(F69=3,F$5&amp;" meet all the fiscal/budgetary conditions of devolved subnational governments with extensive powers/functions.",IF(F69=2,F$5&amp;" meet all the fiscal/budgetary conditions of devolved subnational governments, albeit with limited powers/functions.",IF(F69=1,F$5&amp;" do not meet the fiscal/budgetary conditions of devolved subnational governments (although preconditions are met).",IF(F69=0,F$5&amp;" do not meet the fiscal/budgetary preconditions of devolved subnational governments.",""))))</f>
        <v>Municipalties, Sub-district Administrative Organization (SAO), &amp; Pattaya City do not meet the fiscal/budgetary conditions of devolved subnational governments (although preconditions are met).</v>
      </c>
      <c r="L69" s="115" t="str">
        <f t="shared" si="10"/>
        <v>[Third level / tier /type] do not meet the fiscal/budgetary preconditions of devolved subnational governments.</v>
      </c>
      <c r="M69" s="116" t="str">
        <f t="shared" si="10"/>
        <v>[Fourth level / tier / type] do not meet the fiscal/budgetary preconditions of devolved subnational governments.</v>
      </c>
    </row>
    <row r="70" spans="4:13" hidden="1">
      <c r="D70" s="124"/>
      <c r="E70" s="125">
        <f>MIN(E66:E69)</f>
        <v>1</v>
      </c>
      <c r="F70" s="125">
        <f t="shared" ref="F70:H70" si="11">MIN(F66:F69)</f>
        <v>1</v>
      </c>
      <c r="G70" s="125">
        <f t="shared" si="11"/>
        <v>0</v>
      </c>
      <c r="H70" s="126">
        <f t="shared" si="11"/>
        <v>0</v>
      </c>
      <c r="J70" s="112"/>
      <c r="M70" s="113"/>
    </row>
    <row r="71" spans="4:13" hidden="1">
      <c r="E71" s="134" t="str">
        <f>IF(E72="",E48,E48&amp;E72)</f>
        <v>Hybrid institution</v>
      </c>
      <c r="F71" s="135" t="str">
        <f t="shared" ref="F71:H71" si="12">IF(F72="",F48,F48&amp;F72)</f>
        <v>Hybrid institution</v>
      </c>
      <c r="G71" s="135" t="str">
        <f t="shared" si="12"/>
        <v>…</v>
      </c>
      <c r="H71" s="136" t="str">
        <f t="shared" si="12"/>
        <v>…</v>
      </c>
      <c r="J71" s="117" t="str">
        <f>J7&amp;J8&amp;J9&amp;J10&amp;J11</f>
        <v>As per PAO Act (1997) &amp; BMA Act (1985)PAO and BMA have de facto legal personality, but have limited autonomy and functional respensibilities</v>
      </c>
      <c r="K71" s="2" t="str">
        <f>K7&amp;K8&amp;K9&amp;K10&amp;K11</f>
        <v>As per Municipality Act (1953) &amp; Tambon Council and Tambon Organization Act (1994) &amp; Pattaya City Act (1999)Municipality, SAO, and Pattaya City have legal personality, but limited functional autonomy.</v>
      </c>
      <c r="L71" s="2" t="str">
        <f>L7&amp;L8&amp;L9&amp;L10&amp;L11</f>
        <v/>
      </c>
      <c r="M71" s="118" t="str">
        <f>M7&amp;M8&amp;M9&amp;M10&amp;M11</f>
        <v/>
      </c>
    </row>
    <row r="72" spans="4:13" ht="14.7" hidden="1" thickBot="1">
      <c r="E72" s="215" t="str">
        <f>IF(E48="Non-devolved institution",IF(E50="Yes"," (with elected council)",""),"")</f>
        <v/>
      </c>
      <c r="F72" s="138" t="str">
        <f>IF(F48="Non-devolved institution",IF(F50="Yes"," (with elected council)",""),"")</f>
        <v/>
      </c>
      <c r="G72" s="138" t="str">
        <f>IF(G48="Non-devolved institution",IF(G50="Yes"," (with elected council)",""),"")</f>
        <v/>
      </c>
      <c r="H72" s="139" t="str">
        <f>IF(H48="Non-devolved institution",IF(H50="Yes"," (with elected council)",""),"")</f>
        <v/>
      </c>
      <c r="J72" s="117" t="str">
        <f>J13&amp;J14&amp;J15&amp;J16&amp;J17&amp;J18&amp;J19</f>
        <v>Executives (Chairperson, Mayor) and Legislative (Council) are directly elected from local constituents.</v>
      </c>
      <c r="K72" s="2" t="str">
        <f>K13&amp;K14&amp;K15&amp;K16&amp;K17&amp;K18&amp;K19</f>
        <v>Executives (CEO, Mayor) and Legislative (Council) are directly elected from local constituents.</v>
      </c>
      <c r="L72" s="2" t="str">
        <f>L13&amp;L14&amp;L15&amp;L16&amp;L17&amp;L18&amp;L19</f>
        <v/>
      </c>
      <c r="M72" s="118" t="str">
        <f>M13&amp;M14&amp;M15&amp;M16&amp;M17&amp;M18&amp;M19</f>
        <v/>
      </c>
    </row>
    <row r="73" spans="4:13" ht="14.7" hidden="1" thickBot="1">
      <c r="E73" s="216" t="str">
        <f>HLOOKUP(E48,$D$77:$I$78,2,FALSE)&amp;E72</f>
        <v>hybrid local governance institutions, with features of both devolution and deconcentration.</v>
      </c>
      <c r="F73" s="217" t="str">
        <f t="shared" ref="F73:H73" si="13">HLOOKUP(F48,$D$77:$I$78,2,FALSE)&amp;F72</f>
        <v>hybrid local governance institutions, with features of both devolution and deconcentration.</v>
      </c>
      <c r="G73" s="217" t="str">
        <f t="shared" si="13"/>
        <v>…</v>
      </c>
      <c r="H73" s="218" t="str">
        <f t="shared" si="13"/>
        <v>…</v>
      </c>
      <c r="J73" s="117" t="str">
        <f>J21&amp;J22&amp;J23&amp;J24&amp;J25&amp;J26&amp;J27&amp;J28</f>
        <v>Local HRM authority is dominated by central agencies (Ministry of Interior)Since the military coup in 2007 local personnel authority has been centralized to the Ministry of InteriorHR organization structure is determined by higher CSC and National Government</v>
      </c>
      <c r="K73" s="2" t="str">
        <f>K21&amp;K22&amp;K23&amp;K24&amp;K25&amp;K26&amp;K27&amp;K28</f>
        <v>Local HRM authority is dominated by central agencies (Ministry of Interior)Since the military coup in 2007 local personnel authority has been centralized to the Ministry of Interior</v>
      </c>
      <c r="L73" s="2" t="str">
        <f>L21&amp;L22&amp;L23&amp;L24&amp;L25&amp;L26&amp;L27&amp;L28</f>
        <v/>
      </c>
      <c r="M73" s="118" t="str">
        <f>M21&amp;M22&amp;M23&amp;M24&amp;M25&amp;M26&amp;M27&amp;M28</f>
        <v/>
      </c>
    </row>
    <row r="74" spans="4:13" hidden="1">
      <c r="E74" s="67"/>
      <c r="J74" s="119" t="str">
        <f>J30&amp;J31&amp;J32&amp;J33&amp;J34&amp;J35&amp;J36</f>
        <v>Local budgets are approved by local council (before submission to central government agencies)With the exception of Bangkok (which has an elected Governor and greater autonomy) as a matter of law (and in practice) SNG budgets are approved by national government representatives (e.g. PAO budgets are approved by the Provincial Governor)With the exception of Bangkok (which has substantial OST and less reliant on transfers) PAOs have low OSR + conditional transfers as dominant source of finance tied to national priorities</v>
      </c>
      <c r="K74" s="23" t="str">
        <f>K30&amp;K31&amp;K32&amp;K33&amp;K34&amp;K35&amp;K36</f>
        <v>Local budgets are approved by local council (before submission to central government agencies)As a matter of law (and in practice) SNG budgets are approved by national government representatives (e.g. municipal budgets are approved by the Provincial Governor)</v>
      </c>
      <c r="L74" s="23" t="str">
        <f>L30&amp;L31&amp;L32&amp;L33&amp;L34&amp;L35&amp;L36</f>
        <v/>
      </c>
      <c r="M74" s="120" t="str">
        <f>M30&amp;M31&amp;M32&amp;M33&amp;M34&amp;M35&amp;M36</f>
        <v/>
      </c>
    </row>
    <row r="75" spans="4:13" hidden="1">
      <c r="E75" s="67"/>
    </row>
    <row r="76" spans="4:13" ht="14.7" hidden="1" thickBot="1">
      <c r="E76" s="67"/>
    </row>
    <row r="77" spans="4:13" hidden="1">
      <c r="D77" s="219" t="s">
        <v>3</v>
      </c>
      <c r="E77" s="210" t="s">
        <v>189</v>
      </c>
      <c r="F77" s="211" t="s">
        <v>131</v>
      </c>
      <c r="G77" s="211" t="s">
        <v>132</v>
      </c>
      <c r="H77" s="211" t="s">
        <v>133</v>
      </c>
      <c r="I77" s="212" t="s">
        <v>24</v>
      </c>
    </row>
    <row r="78" spans="4:13" ht="14.7" hidden="1" thickBot="1">
      <c r="D78" s="220" t="s">
        <v>3</v>
      </c>
      <c r="E78" s="213" t="s">
        <v>775</v>
      </c>
      <c r="F78" s="22" t="s">
        <v>776</v>
      </c>
      <c r="G78" s="22" t="s">
        <v>773</v>
      </c>
      <c r="H78" s="22" t="s">
        <v>774</v>
      </c>
      <c r="I78" s="214" t="s">
        <v>777</v>
      </c>
    </row>
    <row r="79" spans="4:13" hidden="1"/>
  </sheetData>
  <sheetProtection sheet="1" objects="1" scenarios="1"/>
  <dataValidations count="6">
    <dataValidation type="list" allowBlank="1" showInputMessage="1" showErrorMessage="1" sqref="G7" xr:uid="{71737235-5B0F-4B5B-A82D-011792F9C182}">
      <formula1>"...,Yes,No,Other"</formula1>
    </dataValidation>
    <dataValidation type="list" allowBlank="1" showInputMessage="1" showErrorMessage="1" sqref="H7" xr:uid="{81C52D89-FB06-4242-BCAC-C337AA7676CA}">
      <formula1>"...,GP,SP,DECON,Other"</formula1>
    </dataValidation>
    <dataValidation type="list" allowBlank="1" showInputMessage="1" showErrorMessage="1" sqref="E31:H36 E39:H45 E8:H11 E14:H19 E22:H28" xr:uid="{5BBF8C7F-31AD-4E15-8222-AD40F370432D}">
      <formula1>$O8:$R8</formula1>
    </dataValidation>
    <dataValidation type="list" allowBlank="1" showInputMessage="1" showErrorMessage="1" sqref="E50:H50" xr:uid="{15642E44-6AFB-4422-A014-63D7ABF1C880}">
      <formula1>$O$50:$V$50</formula1>
    </dataValidation>
    <dataValidation type="list" allowBlank="1" showInputMessage="1" showErrorMessage="1" sqref="E48:H48" xr:uid="{67BCF2EB-693A-485A-8C9C-9F02B36A1221}">
      <formula1>$O$48:$T$48</formula1>
    </dataValidation>
    <dataValidation type="list" allowBlank="1" showInputMessage="1" showErrorMessage="1" sqref="E49:H49" xr:uid="{FF67BA6C-94EF-459D-879A-91C0F490AB46}">
      <formula1>$O$49:$V$49</formula1>
    </dataValidation>
  </dataValidations>
  <pageMargins left="0.7" right="0.7" top="0.75" bottom="0.75" header="0.3" footer="0.3"/>
  <pageSetup scale="58" fitToWidth="3"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6E36E-D4A3-47C2-9882-C50FA57939B4}">
  <dimension ref="C1:N27"/>
  <sheetViews>
    <sheetView zoomScale="75" zoomScaleNormal="75" workbookViewId="0">
      <pane ySplit="3" topLeftCell="A4" activePane="bottomLeft" state="frozen"/>
      <selection activeCell="D28" sqref="A1:XFD1048576"/>
      <selection pane="bottomLeft" activeCell="F9" sqref="F9"/>
    </sheetView>
  </sheetViews>
  <sheetFormatPr defaultColWidth="9.15625" defaultRowHeight="14.4"/>
  <cols>
    <col min="1" max="2" width="2.68359375" customWidth="1"/>
    <col min="3" max="3" width="7.47265625" customWidth="1"/>
    <col min="4" max="4" width="54.68359375" customWidth="1"/>
    <col min="5" max="5" width="3.3125" customWidth="1"/>
    <col min="6" max="7" width="12.68359375" customWidth="1"/>
    <col min="8" max="8" width="3.3125" customWidth="1"/>
    <col min="9" max="9" width="12.68359375" customWidth="1"/>
    <col min="10" max="10" width="3.3125" customWidth="1"/>
    <col min="11" max="11" width="52.3125" customWidth="1"/>
    <col min="12" max="12" width="3.3125" customWidth="1"/>
    <col min="13" max="13" width="23.83984375" hidden="1" customWidth="1"/>
    <col min="14" max="14" width="27.15625" customWidth="1"/>
  </cols>
  <sheetData>
    <row r="1" spans="3:14" s="2" customFormat="1"/>
    <row r="2" spans="3:14" s="2" customFormat="1" ht="18.3">
      <c r="D2" s="21" t="s">
        <v>706</v>
      </c>
    </row>
    <row r="3" spans="3:14" s="22" customFormat="1" ht="15" customHeight="1" thickBot="1"/>
    <row r="4" spans="3:14" ht="15" customHeight="1" thickBot="1"/>
    <row r="5" spans="3:14" ht="13.5" customHeight="1">
      <c r="C5" s="241" t="s">
        <v>67</v>
      </c>
      <c r="D5" s="245" t="s">
        <v>76</v>
      </c>
      <c r="F5" s="243" t="s">
        <v>25</v>
      </c>
      <c r="G5" s="244"/>
      <c r="I5" s="249" t="s">
        <v>77</v>
      </c>
      <c r="K5" s="247" t="s">
        <v>17</v>
      </c>
    </row>
    <row r="6" spans="3:14" ht="13.5" customHeight="1" thickBot="1">
      <c r="C6" s="242"/>
      <c r="D6" s="246"/>
      <c r="E6" s="1"/>
      <c r="F6" s="11" t="s">
        <v>75</v>
      </c>
      <c r="G6" s="11" t="s">
        <v>74</v>
      </c>
      <c r="H6" s="1"/>
      <c r="I6" s="250"/>
      <c r="J6" s="1"/>
      <c r="K6" s="248"/>
    </row>
    <row r="7" spans="3:14" ht="14.25" customHeight="1" thickBot="1"/>
    <row r="8" spans="3:14">
      <c r="C8" s="14"/>
      <c r="D8" s="41" t="s">
        <v>720</v>
      </c>
      <c r="F8" s="152"/>
      <c r="G8" s="153"/>
      <c r="H8" s="4"/>
      <c r="I8" s="149"/>
      <c r="K8" s="15"/>
      <c r="M8" s="224" t="s">
        <v>3</v>
      </c>
      <c r="N8" s="225" t="s">
        <v>784</v>
      </c>
    </row>
    <row r="9" spans="3:14">
      <c r="C9" s="12" t="s">
        <v>55</v>
      </c>
      <c r="D9" s="42" t="s">
        <v>54</v>
      </c>
      <c r="F9" s="154" t="s">
        <v>3</v>
      </c>
      <c r="G9" s="145" t="s">
        <v>721</v>
      </c>
      <c r="H9" s="4"/>
      <c r="I9" s="151" t="s">
        <v>3</v>
      </c>
      <c r="K9" s="96"/>
      <c r="M9" s="224" t="str">
        <f>'IGP1 Structure'!C21</f>
        <v>C</v>
      </c>
      <c r="N9" s="226" t="str">
        <f>'IGP1 Structure'!C21&amp;" = "&amp;'IGP1 Structure'!E21</f>
        <v>C = National government</v>
      </c>
    </row>
    <row r="10" spans="3:14">
      <c r="C10" s="12" t="s">
        <v>56</v>
      </c>
      <c r="D10" s="42" t="s">
        <v>19</v>
      </c>
      <c r="F10" s="154" t="s">
        <v>3</v>
      </c>
      <c r="G10" s="145" t="s">
        <v>721</v>
      </c>
      <c r="H10" s="4"/>
      <c r="I10" s="151" t="s">
        <v>3</v>
      </c>
      <c r="K10" s="96"/>
      <c r="M10" s="224" t="str">
        <f>'IGP1 Structure'!C22</f>
        <v>S1</v>
      </c>
      <c r="N10" s="226" t="str">
        <f>'IGP1 Structure'!C22&amp;" = "&amp;'IGP1 Structure'!E22</f>
        <v>S1 = Provincial Administrative Organizations (PAO) &amp; Bangkok Metrolpolitan Administration</v>
      </c>
    </row>
    <row r="11" spans="3:14">
      <c r="C11" s="39"/>
      <c r="D11" s="43" t="s">
        <v>20</v>
      </c>
      <c r="F11" s="155"/>
      <c r="G11" s="156"/>
      <c r="H11" s="4"/>
      <c r="I11" s="150"/>
      <c r="K11" s="40"/>
      <c r="M11" s="224" t="str">
        <f>'IGP1 Structure'!C23</f>
        <v>S2</v>
      </c>
      <c r="N11" s="226" t="str">
        <f>'IGP1 Structure'!C23&amp;" = "&amp;'IGP1 Structure'!E23</f>
        <v>S2 = Municipalties, Sub-district Administrative Organization (SAO), &amp; Pattaya City</v>
      </c>
    </row>
    <row r="12" spans="3:14">
      <c r="C12" s="12" t="s">
        <v>57</v>
      </c>
      <c r="D12" s="42" t="s">
        <v>78</v>
      </c>
      <c r="F12" s="154" t="s">
        <v>3</v>
      </c>
      <c r="G12" s="144" t="s">
        <v>3</v>
      </c>
      <c r="H12" s="4"/>
      <c r="I12" s="151" t="s">
        <v>3</v>
      </c>
      <c r="K12" s="96"/>
      <c r="M12" s="224" t="str">
        <f>'IGP1 Structure'!C24</f>
        <v>S3</v>
      </c>
      <c r="N12" s="226" t="str">
        <f>'IGP1 Structure'!C24&amp;" = "&amp;'IGP1 Structure'!E24</f>
        <v>S3 = [Third level / tier /type]</v>
      </c>
    </row>
    <row r="13" spans="3:14">
      <c r="C13" s="12" t="s">
        <v>58</v>
      </c>
      <c r="D13" s="42" t="s">
        <v>53</v>
      </c>
      <c r="F13" s="154" t="s">
        <v>3</v>
      </c>
      <c r="G13" s="144" t="s">
        <v>3</v>
      </c>
      <c r="H13" s="4"/>
      <c r="I13" s="151" t="s">
        <v>3</v>
      </c>
      <c r="K13" s="96"/>
      <c r="M13" s="224" t="str">
        <f>'IGP1 Structure'!C25</f>
        <v>S4</v>
      </c>
      <c r="N13" s="226" t="str">
        <f>'IGP1 Structure'!C25&amp;" = "&amp;'IGP1 Structure'!E25</f>
        <v>S4 = [Fourth level / tier / type]</v>
      </c>
    </row>
    <row r="14" spans="3:14">
      <c r="C14" s="39"/>
      <c r="D14" s="43" t="s">
        <v>21</v>
      </c>
      <c r="F14" s="155"/>
      <c r="G14" s="156"/>
      <c r="H14" s="4"/>
      <c r="I14" s="150"/>
      <c r="K14" s="40"/>
      <c r="M14" s="224" t="s">
        <v>734</v>
      </c>
      <c r="N14" s="226" t="s">
        <v>782</v>
      </c>
    </row>
    <row r="15" spans="3:14" ht="14.7" thickBot="1">
      <c r="C15" s="12" t="s">
        <v>59</v>
      </c>
      <c r="D15" s="42" t="s">
        <v>11</v>
      </c>
      <c r="F15" s="154" t="s">
        <v>3</v>
      </c>
      <c r="G15" s="144" t="s">
        <v>3</v>
      </c>
      <c r="H15" s="4"/>
      <c r="I15" s="151" t="s">
        <v>3</v>
      </c>
      <c r="K15" s="96"/>
      <c r="M15" s="224" t="s">
        <v>735</v>
      </c>
      <c r="N15" s="227" t="s">
        <v>783</v>
      </c>
    </row>
    <row r="16" spans="3:14">
      <c r="C16" s="39"/>
      <c r="D16" s="43" t="s">
        <v>22</v>
      </c>
      <c r="F16" s="155"/>
      <c r="G16" s="156"/>
      <c r="H16" s="4"/>
      <c r="I16" s="150"/>
      <c r="K16" s="40"/>
    </row>
    <row r="17" spans="3:11">
      <c r="C17" s="12" t="s">
        <v>65</v>
      </c>
      <c r="D17" s="42" t="s">
        <v>45</v>
      </c>
      <c r="F17" s="154" t="s">
        <v>3</v>
      </c>
      <c r="G17" s="145" t="s">
        <v>721</v>
      </c>
      <c r="H17" s="4"/>
      <c r="I17" s="151" t="s">
        <v>3</v>
      </c>
      <c r="K17" s="96"/>
    </row>
    <row r="18" spans="3:11">
      <c r="C18" s="12" t="s">
        <v>66</v>
      </c>
      <c r="D18" s="42" t="s">
        <v>46</v>
      </c>
      <c r="F18" s="154" t="s">
        <v>3</v>
      </c>
      <c r="G18" s="145" t="s">
        <v>721</v>
      </c>
      <c r="H18" s="4"/>
      <c r="I18" s="151" t="s">
        <v>3</v>
      </c>
      <c r="K18" s="96"/>
    </row>
    <row r="19" spans="3:11">
      <c r="C19" s="12" t="s">
        <v>60</v>
      </c>
      <c r="D19" s="42" t="s">
        <v>12</v>
      </c>
      <c r="F19" s="154" t="s">
        <v>3</v>
      </c>
      <c r="G19" s="144" t="s">
        <v>3</v>
      </c>
      <c r="H19" s="4"/>
      <c r="I19" s="151" t="s">
        <v>3</v>
      </c>
      <c r="K19" s="96"/>
    </row>
    <row r="20" spans="3:11">
      <c r="C20" s="12" t="s">
        <v>61</v>
      </c>
      <c r="D20" s="42" t="s">
        <v>13</v>
      </c>
      <c r="F20" s="154" t="s">
        <v>3</v>
      </c>
      <c r="G20" s="144" t="s">
        <v>3</v>
      </c>
      <c r="H20" s="4"/>
      <c r="I20" s="151" t="s">
        <v>3</v>
      </c>
      <c r="K20" s="96"/>
    </row>
    <row r="21" spans="3:11">
      <c r="C21" s="39"/>
      <c r="D21" s="43" t="s">
        <v>8</v>
      </c>
      <c r="F21" s="155"/>
      <c r="G21" s="156"/>
      <c r="H21" s="4"/>
      <c r="I21" s="150"/>
      <c r="K21" s="40"/>
    </row>
    <row r="22" spans="3:11">
      <c r="C22" s="12" t="s">
        <v>62</v>
      </c>
      <c r="D22" s="42" t="s">
        <v>9</v>
      </c>
      <c r="F22" s="154" t="s">
        <v>3</v>
      </c>
      <c r="G22" s="144" t="s">
        <v>3</v>
      </c>
      <c r="H22" s="4"/>
      <c r="I22" s="151" t="s">
        <v>3</v>
      </c>
      <c r="K22" s="96"/>
    </row>
    <row r="23" spans="3:11">
      <c r="C23" s="39"/>
      <c r="D23" s="43" t="s">
        <v>18</v>
      </c>
      <c r="F23" s="155"/>
      <c r="G23" s="156"/>
      <c r="H23" s="4"/>
      <c r="I23" s="150"/>
      <c r="K23" s="40"/>
    </row>
    <row r="24" spans="3:11">
      <c r="C24" s="12" t="s">
        <v>63</v>
      </c>
      <c r="D24" s="42" t="s">
        <v>23</v>
      </c>
      <c r="F24" s="154" t="s">
        <v>3</v>
      </c>
      <c r="G24" s="144" t="s">
        <v>3</v>
      </c>
      <c r="H24" s="4"/>
      <c r="I24" s="151" t="s">
        <v>3</v>
      </c>
      <c r="K24" s="96"/>
    </row>
    <row r="25" spans="3:11">
      <c r="C25" s="39"/>
      <c r="D25" s="43" t="s">
        <v>10</v>
      </c>
      <c r="F25" s="155"/>
      <c r="G25" s="156"/>
      <c r="H25" s="4"/>
      <c r="I25" s="150"/>
      <c r="K25" s="40"/>
    </row>
    <row r="26" spans="3:11" ht="14.7" thickBot="1">
      <c r="C26" s="13" t="s">
        <v>64</v>
      </c>
      <c r="D26" s="44" t="s">
        <v>40</v>
      </c>
      <c r="F26" s="157" t="s">
        <v>3</v>
      </c>
      <c r="G26" s="158" t="s">
        <v>3</v>
      </c>
      <c r="H26" s="4"/>
      <c r="I26" s="159" t="s">
        <v>3</v>
      </c>
      <c r="K26" s="97"/>
    </row>
    <row r="27" spans="3:11" s="7" customFormat="1" ht="14.7" thickBot="1"/>
  </sheetData>
  <sheetProtection sheet="1" formatCells="0"/>
  <mergeCells count="5">
    <mergeCell ref="C5:C6"/>
    <mergeCell ref="F5:G5"/>
    <mergeCell ref="D5:D6"/>
    <mergeCell ref="K5:K6"/>
    <mergeCell ref="I5:I6"/>
  </mergeCells>
  <dataValidations count="2">
    <dataValidation type="list" allowBlank="1" showInputMessage="1" showErrorMessage="1" sqref="I24 I15 I17:I20 I9:I10 I12:I13 I22 I26" xr:uid="{8C2BDC65-1839-4B4E-8A37-2E3AD2558A59}">
      <formula1>"…,Yes,No,Partially/Mixed/Other"</formula1>
    </dataValidation>
    <dataValidation type="list" allowBlank="1" showInputMessage="1" showErrorMessage="1" sqref="F15:G15 F9:F10 F22:G22 G19:G20 F17:F20 F26:G26 F24:G24 F12:G13" xr:uid="{097941F7-E617-4E9D-9256-E7030ACEBB8A}">
      <formula1>$M$8:$M$15</formula1>
    </dataValidation>
  </dataValidations>
  <pageMargins left="0.7" right="0.7" top="0.75" bottom="0.75" header="0.3" footer="0.3"/>
  <pageSetup scale="65" fitToHeight="2" orientation="landscape" horizontalDpi="200" verticalDpi="200" r:id="rId1"/>
  <rowBreaks count="1" manualBreakCount="1">
    <brk id="27" max="2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787DAA-87D9-47AE-83BD-771AD85CC2C9}">
  <dimension ref="C1:N32"/>
  <sheetViews>
    <sheetView zoomScale="75" zoomScaleNormal="75" workbookViewId="0">
      <pane ySplit="3" topLeftCell="A4" activePane="bottomLeft" state="frozen"/>
      <selection pane="bottomLeft" activeCell="E6" sqref="E6"/>
    </sheetView>
  </sheetViews>
  <sheetFormatPr defaultColWidth="9.15625" defaultRowHeight="14.4"/>
  <cols>
    <col min="1" max="2" width="3.68359375" customWidth="1"/>
    <col min="4" max="4" width="60" customWidth="1"/>
    <col min="5" max="5" width="43.3125" customWidth="1"/>
    <col min="9" max="14" width="9.15625" hidden="1" customWidth="1"/>
  </cols>
  <sheetData>
    <row r="1" spans="3:14" s="2" customFormat="1"/>
    <row r="2" spans="3:14" s="2" customFormat="1" ht="18.3">
      <c r="C2" s="21"/>
      <c r="D2" s="21" t="s">
        <v>68</v>
      </c>
    </row>
    <row r="3" spans="3:14" s="22" customFormat="1" ht="15" customHeight="1" thickBot="1"/>
    <row r="5" spans="3:14">
      <c r="C5" s="1" t="s">
        <v>47</v>
      </c>
      <c r="D5" s="1" t="s">
        <v>88</v>
      </c>
    </row>
    <row r="6" spans="3:14">
      <c r="C6" t="s">
        <v>48</v>
      </c>
      <c r="D6" t="s">
        <v>702</v>
      </c>
      <c r="E6" s="160" t="s">
        <v>799</v>
      </c>
    </row>
    <row r="7" spans="3:14">
      <c r="C7" t="s">
        <v>69</v>
      </c>
      <c r="D7" t="s">
        <v>703</v>
      </c>
      <c r="E7" s="160"/>
    </row>
    <row r="8" spans="3:14">
      <c r="C8" t="s">
        <v>49</v>
      </c>
      <c r="D8" t="s">
        <v>70</v>
      </c>
      <c r="E8" s="160"/>
    </row>
    <row r="9" spans="3:14">
      <c r="I9" s="2"/>
      <c r="J9" s="2"/>
      <c r="K9" s="2"/>
      <c r="L9" s="2"/>
      <c r="M9" s="2"/>
      <c r="N9" s="2"/>
    </row>
    <row r="10" spans="3:14">
      <c r="C10" s="1" t="s">
        <v>86</v>
      </c>
      <c r="D10" s="1" t="s">
        <v>87</v>
      </c>
      <c r="I10" s="2"/>
      <c r="J10" s="2"/>
      <c r="K10" s="2"/>
      <c r="L10" s="2"/>
      <c r="M10" s="2"/>
      <c r="N10" s="2"/>
    </row>
    <row r="11" spans="3:14">
      <c r="C11" s="1"/>
      <c r="I11" s="2"/>
      <c r="J11" s="2"/>
      <c r="K11" s="2"/>
      <c r="L11" s="2"/>
      <c r="M11" s="2"/>
      <c r="N11" s="2"/>
    </row>
    <row r="12" spans="3:14">
      <c r="C12" s="1" t="s">
        <v>81</v>
      </c>
      <c r="D12" s="253" t="s">
        <v>795</v>
      </c>
      <c r="E12" s="253"/>
    </row>
    <row r="13" spans="3:14" ht="45.75" customHeight="1">
      <c r="D13" s="252" t="s">
        <v>832</v>
      </c>
      <c r="E13" s="252"/>
    </row>
    <row r="14" spans="3:14">
      <c r="D14" s="54"/>
      <c r="E14" s="30"/>
    </row>
    <row r="15" spans="3:14">
      <c r="C15" s="1" t="s">
        <v>82</v>
      </c>
      <c r="D15" s="251" t="s">
        <v>125</v>
      </c>
      <c r="E15" s="251"/>
    </row>
    <row r="16" spans="3:14" ht="45.75" customHeight="1">
      <c r="D16" s="252" t="s">
        <v>806</v>
      </c>
      <c r="E16" s="252"/>
    </row>
    <row r="17" spans="3:5">
      <c r="D17" s="54"/>
      <c r="E17" s="30"/>
    </row>
    <row r="18" spans="3:5">
      <c r="C18" s="1" t="s">
        <v>83</v>
      </c>
      <c r="D18" s="251" t="s">
        <v>85</v>
      </c>
      <c r="E18" s="251"/>
    </row>
    <row r="19" spans="3:5" ht="45.75" customHeight="1">
      <c r="D19" s="252" t="s">
        <v>807</v>
      </c>
      <c r="E19" s="252"/>
    </row>
    <row r="20" spans="3:5">
      <c r="D20" s="54"/>
      <c r="E20" s="30"/>
    </row>
    <row r="21" spans="3:5">
      <c r="C21" s="1" t="s">
        <v>84</v>
      </c>
      <c r="D21" s="251" t="s">
        <v>708</v>
      </c>
      <c r="E21" s="251"/>
    </row>
    <row r="22" spans="3:5" ht="45.75" customHeight="1">
      <c r="D22" s="252" t="s">
        <v>808</v>
      </c>
      <c r="E22" s="252"/>
    </row>
    <row r="23" spans="3:5" ht="15" customHeight="1">
      <c r="D23" s="54"/>
      <c r="E23" s="30"/>
    </row>
    <row r="24" spans="3:5" ht="15" customHeight="1">
      <c r="C24" s="1" t="s">
        <v>707</v>
      </c>
      <c r="D24" s="251" t="s">
        <v>759</v>
      </c>
      <c r="E24" s="251"/>
    </row>
    <row r="25" spans="3:5" ht="13.5" customHeight="1">
      <c r="D25" s="252" t="s">
        <v>800</v>
      </c>
      <c r="E25" s="252"/>
    </row>
    <row r="26" spans="3:5" ht="13.5" customHeight="1">
      <c r="D26" s="252" t="s">
        <v>801</v>
      </c>
      <c r="E26" s="252"/>
    </row>
    <row r="27" spans="3:5" ht="13.5" customHeight="1">
      <c r="D27" s="228" t="s">
        <v>809</v>
      </c>
      <c r="E27" s="228"/>
    </row>
    <row r="28" spans="3:5" ht="13.5" customHeight="1">
      <c r="D28" s="252" t="s">
        <v>802</v>
      </c>
      <c r="E28" s="252"/>
    </row>
    <row r="29" spans="3:5" ht="13.5" customHeight="1">
      <c r="D29" s="252" t="s">
        <v>803</v>
      </c>
      <c r="E29" s="252"/>
    </row>
    <row r="30" spans="3:5" ht="13.5" customHeight="1">
      <c r="D30" s="252"/>
      <c r="E30" s="252"/>
    </row>
    <row r="31" spans="3:5" ht="15" customHeight="1">
      <c r="D31" s="54"/>
      <c r="E31" s="30"/>
    </row>
    <row r="32" spans="3:5" s="3" customFormat="1"/>
  </sheetData>
  <sheetProtection sheet="1" formatCells="0"/>
  <mergeCells count="14">
    <mergeCell ref="D26:E26"/>
    <mergeCell ref="D28:E28"/>
    <mergeCell ref="D29:E29"/>
    <mergeCell ref="D30:E30"/>
    <mergeCell ref="D24:E24"/>
    <mergeCell ref="D21:E21"/>
    <mergeCell ref="D18:E18"/>
    <mergeCell ref="D15:E15"/>
    <mergeCell ref="D25:E25"/>
    <mergeCell ref="D12:E12"/>
    <mergeCell ref="D13:E13"/>
    <mergeCell ref="D16:E16"/>
    <mergeCell ref="D19:E19"/>
    <mergeCell ref="D22:E22"/>
  </mergeCells>
  <dataValidations count="1">
    <dataValidation type="list" allowBlank="1" showInputMessage="1" showErrorMessage="1" sqref="E14 E17 E20 E23 E31:E32" xr:uid="{88507343-9DA2-46F0-97EF-15395E17E4A1}">
      <formula1>$I14:$L14</formula1>
    </dataValidation>
  </dataValidations>
  <pageMargins left="0.7" right="0.7" top="0.75" bottom="0.75" header="0.3" footer="0.3"/>
  <pageSetup scale="64" fitToHeight="2" orientation="portrait" horizontalDpi="200" verticalDpi="200" r:id="rId1"/>
  <rowBreaks count="1" manualBreakCount="1">
    <brk id="9"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6E96D-940E-4952-9740-729597CA230A}">
  <dimension ref="A2:H78"/>
  <sheetViews>
    <sheetView zoomScale="75" zoomScaleNormal="75" workbookViewId="0">
      <selection activeCell="C2" sqref="C2"/>
    </sheetView>
  </sheetViews>
  <sheetFormatPr defaultColWidth="8.83984375" defaultRowHeight="14.4"/>
  <cols>
    <col min="1" max="2" width="4" style="2" customWidth="1"/>
    <col min="3" max="3" width="34.68359375" customWidth="1"/>
    <col min="4" max="9" width="13.68359375" customWidth="1"/>
  </cols>
  <sheetData>
    <row r="2" spans="2:4">
      <c r="C2" s="1" t="str">
        <f>"IGP Country Notes for "&amp;'IGP1 Structure'!E7&amp;" ,"&amp;'IGP1 Structure'!E8</f>
        <v>IGP Country Notes for Thailand (THA) ,2023</v>
      </c>
    </row>
    <row r="3" spans="2:4">
      <c r="C3" t="str">
        <f>"These Country Notes for this LoGICA Intergovernmental Profile (IGP) describe the structure and nature of local governance institutions for "&amp;'IGP1 Structure'!E204&amp;" for the year "&amp;'IGP1 Structure'!E8&amp;"."</f>
        <v>These Country Notes for this LoGICA Intergovernmental Profile (IGP) describe the structure and nature of local governance institutions for Thailand for the year 2023.</v>
      </c>
    </row>
    <row r="4" spans="2:4">
      <c r="C4" t="str">
        <f>IF(COUNTIF('IGP3 Functions'!$F$9:$G$26,"…")&lt;10,"The IGP also assessed the de facto functional assignments for "&amp;'IGP1 Structure'!E204&amp;".","The IGP did not assess the de facto functional assignments for "&amp;'IGP1 Structure'!E204&amp;".")</f>
        <v>The IGP did not assess the de facto functional assignments for Thailand.</v>
      </c>
    </row>
    <row r="5" spans="2:4">
      <c r="C5" t="str">
        <f>"This IGP was prepared by "&amp;'IGP Info'!E6&amp;"."</f>
        <v>This IGP was prepared by Weerasak Krueathep, Ph.D..</v>
      </c>
    </row>
    <row r="6" spans="2:4">
      <c r="B6" s="2" t="str">
        <f>IF('IGP1 Structure'!D9="","XX","&gt;")</f>
        <v>&gt;</v>
      </c>
      <c r="C6" s="209" t="str">
        <f>IF(B6="&gt;","The total population of "&amp;'IGP1 Structure'!E204&amp;" is "&amp;FIXED('IGP1 Structure'!E9,0,FALSE)&amp;" residents.","The total population of "&amp;'IGP1 Structure'!E204&amp;" is not reported in the profile.")</f>
        <v>The total population of Thailand is 66,052,615 residents.</v>
      </c>
    </row>
    <row r="7" spans="2:4">
      <c r="B7" s="2" t="str">
        <f>IF('IGP1 Structure'!L6&amp;'IGP1 Structure'!L7&amp;'IGP1 Structure'!L8&amp;'IGP1 Structure'!L9="","XX","&gt;")</f>
        <v>XX</v>
      </c>
      <c r="C7" t="str">
        <f>IF(B7="&gt;",'IGP1 Structure'!L6&amp;'IGP1 Structure'!L7&amp;'IGP1 Structure'!L8&amp;'IGP1 Structure'!L9,"")</f>
        <v/>
      </c>
    </row>
    <row r="9" spans="2:4">
      <c r="C9" s="1" t="s">
        <v>790</v>
      </c>
    </row>
    <row r="10" spans="2:4">
      <c r="C10" t="str">
        <f>"The main legal/policy context for decentralization, subnational governance and intergovernmental relations in "&amp;'IGP1 Structure'!E204&amp;" is provided by:"</f>
        <v>The main legal/policy context for decentralization, subnational governance and intergovernmental relations in Thailand is provided by:</v>
      </c>
      <c r="D10" s="1"/>
    </row>
    <row r="11" spans="2:4">
      <c r="B11" s="2" t="str">
        <f>IF('IGP1 Structure'!D12="","XX","&gt;")</f>
        <v>&gt;</v>
      </c>
      <c r="C11" t="str">
        <f>IF(B11="&gt;",'IGP1 Structure'!D12&amp;" ("&amp;'IGP1 Structure'!F12&amp;")","")</f>
        <v>Constitution of Thailand (2017)</v>
      </c>
    </row>
    <row r="12" spans="2:4">
      <c r="B12" s="2" t="str">
        <f>IF('IGP1 Structure'!D13="","XX","&gt;")</f>
        <v>&gt;</v>
      </c>
      <c r="C12" t="str">
        <f>IF(B12="&gt;",'IGP1 Structure'!D13&amp;" ("&amp;'IGP1 Structure'!F13&amp;")","")</f>
        <v>Plan and Process for Decentralization Act (1999)</v>
      </c>
    </row>
    <row r="13" spans="2:4">
      <c r="B13" s="2" t="str">
        <f>IF('IGP1 Structure'!D14="","XX","&gt;")</f>
        <v>&gt;</v>
      </c>
      <c r="C13" t="str">
        <f>IF(B13="&gt;",'IGP1 Structure'!D14&amp;" ("&amp;'IGP1 Structure'!F14&amp;")","")</f>
        <v>Local Government Personnel Administration Act (1999)</v>
      </c>
    </row>
    <row r="14" spans="2:4">
      <c r="B14" s="2" t="str">
        <f>IF('IGP1 Structure'!D15="","XX","&gt;")</f>
        <v>&gt;</v>
      </c>
      <c r="C14" t="str">
        <f>IF(B14="&gt;",'IGP1 Structure'!D15&amp;" ("&amp;'IGP1 Structure'!F15&amp;")","")</f>
        <v>Local Government Organization Laws (for each type of LGU) (Various)</v>
      </c>
    </row>
    <row r="15" spans="2:4">
      <c r="B15" s="2" t="str">
        <f>IF('IGP1 Structure'!L11&amp;'IGP1 Structure'!L12&amp;'IGP1 Structure'!L13&amp;'IGP1 Structure'!L14&amp;'IGP1 Structure'!L15="","XX","&gt;")</f>
        <v>XX</v>
      </c>
      <c r="C15" t="str">
        <f>IF(B15="&gt;",'IGP1 Structure'!L11&amp;'IGP1 Structure'!L12&amp;'IGP1 Structure'!L13&amp;'IGP1 Structure'!L14&amp;'IGP1 Structure'!L15,"")</f>
        <v/>
      </c>
    </row>
    <row r="17" spans="2:3">
      <c r="C17" t="s">
        <v>788</v>
      </c>
    </row>
    <row r="18" spans="2:3" ht="14.5" customHeight="1"/>
    <row r="19" spans="2:3">
      <c r="C19" s="1" t="s">
        <v>709</v>
      </c>
    </row>
    <row r="20" spans="2:3">
      <c r="C20" t="str">
        <f>"The Intergovernmental Profile considers "&amp;'IGP1 Structure'!Q26&amp;" different levels, tiers or types of subnational governance institutions, including:"</f>
        <v>The Intergovernmental Profile considers 2 different levels, tiers or types of subnational governance institutions, including:</v>
      </c>
    </row>
    <row r="21" spans="2:3">
      <c r="B21" s="2" t="str">
        <f>IF('IGP1 Structure'!Q22="YES","&gt;","XX")</f>
        <v>&gt;</v>
      </c>
      <c r="C21" t="str">
        <f>IF('IGP1 Structure'!Q22="YES",'IGP1 Structure'!S22&amp;", which are a "&amp;VLOOKUP('IGP1 Structure'!$R22,'IGP1 Structure'!$N$21:$P$26,3,FALSE)&amp;". "&amp;'IGP1 Structure'!L21,"")</f>
        <v xml:space="preserve">Provincial Administrative Organizations (PAO) &amp; Bangkok Metrolpolitan Administration, which are a main level/tier/type of regional governance institutions. </v>
      </c>
    </row>
    <row r="22" spans="2:3">
      <c r="B22" s="2" t="str">
        <f>IF('IGP1 Structure'!Q23="YES","&gt;","XX")</f>
        <v>&gt;</v>
      </c>
      <c r="C22" t="str">
        <f>IF('IGP1 Structure'!Q23="YES",'IGP1 Structure'!S23&amp;", which are a "&amp;VLOOKUP('IGP1 Structure'!$R23,'IGP1 Structure'!$N$21:$P$26,3,FALSE)&amp;". "&amp;'IGP1 Structure'!L22,"")</f>
        <v xml:space="preserve">Municipalties, Sub-district Administrative Organization (SAO), &amp; Pattaya City, which are a main level/tier/type of local governance institutions. BMA is the only form of SNG with one-tier </v>
      </c>
    </row>
    <row r="23" spans="2:3">
      <c r="B23" s="2" t="str">
        <f>IF('IGP1 Structure'!Q24="YES","&gt;","XX")</f>
        <v>XX</v>
      </c>
      <c r="C23" t="str">
        <f>IF('IGP1 Structure'!Q24="YES",'IGP1 Structure'!S24&amp;", which are a "&amp;VLOOKUP('IGP1 Structure'!$R24,'IGP1 Structure'!$N$21:$P$26,3,FALSE)&amp;". "&amp;'IGP1 Structure'!L23,"")</f>
        <v/>
      </c>
    </row>
    <row r="24" spans="2:3">
      <c r="B24" s="2" t="str">
        <f>IF('IGP1 Structure'!Q25="YES","&gt;","XX")</f>
        <v>XX</v>
      </c>
      <c r="C24" t="str">
        <f>IF('IGP1 Structure'!Q25="YES",'IGP1 Structure'!S25&amp;", which are a "&amp;VLOOKUP('IGP1 Structure'!$R25,'IGP1 Structure'!$N$21:$P$26,3,FALSE)&amp;". "&amp;'IGP1 Structure'!L24,"")</f>
        <v/>
      </c>
    </row>
    <row r="25" spans="2:3">
      <c r="B25" s="2" t="str">
        <f>IF('IGP1 Structure'!L21&amp;'IGP1 Structure'!L22&amp;'IGP1 Structure'!L23&amp;'IGP1 Structure'!L24&amp;'IGP1 Structure'!L25="","XX","&gt;")</f>
        <v>&gt;</v>
      </c>
      <c r="C25" t="str">
        <f>IF(B25="&gt;",'IGP1 Structure'!L21&amp;""&amp;'IGP1 Structure'!L22&amp;""&amp;'IGP1 Structure'!L23&amp;""&amp;'IGP1 Structure'!L24&amp;""&amp;'IGP1 Structure'!L25,"")</f>
        <v>BMA is the only form of SNG with one-tier Pattaya City is a local institution and is a unique form</v>
      </c>
    </row>
    <row r="27" spans="2:3">
      <c r="C27" s="1" t="s">
        <v>772</v>
      </c>
    </row>
    <row r="28" spans="2:3">
      <c r="C28" t="s">
        <v>779</v>
      </c>
    </row>
    <row r="29" spans="2:3">
      <c r="B29" s="2" t="str">
        <f>B21</f>
        <v>&gt;</v>
      </c>
      <c r="C29" t="str">
        <f>IF(B29="&gt;","Based on the LoGICA typology, "&amp;'IGP1 Structure'!$E$22&amp;" are classified as "&amp;'IGP2 Governance'!$E$73,"")</f>
        <v>Based on the LoGICA typology, Provincial Administrative Organizations (PAO) &amp; Bangkok Metrolpolitan Administration are classified as hybrid local governance institutions, with features of both devolution and deconcentration.</v>
      </c>
    </row>
    <row r="30" spans="2:3">
      <c r="B30" s="2" t="str">
        <f>B22</f>
        <v>&gt;</v>
      </c>
      <c r="C30" t="str">
        <f>IF(B30="&gt;","Based on the LoGICA typology, "&amp;'IGP1 Structure'!$E$23&amp;" are classified as "&amp;'IGP2 Governance'!$F$73,"")</f>
        <v>Based on the LoGICA typology, Municipalties, Sub-district Administrative Organization (SAO), &amp; Pattaya City are classified as hybrid local governance institutions, with features of both devolution and deconcentration.</v>
      </c>
    </row>
    <row r="31" spans="2:3">
      <c r="B31" s="2" t="str">
        <f>B23</f>
        <v>XX</v>
      </c>
      <c r="C31" t="str">
        <f>IF(B31="&gt;","Based on the LoGICA typology, "&amp;'IGP1 Structure'!$E$24&amp;" are classified as "&amp;'IGP2 Governance'!$G$73,"")</f>
        <v/>
      </c>
    </row>
    <row r="32" spans="2:3">
      <c r="B32" s="2" t="str">
        <f>B24</f>
        <v>XX</v>
      </c>
      <c r="C32" t="str">
        <f>IF(B32="&gt;","Based on the LoGICA typology, "&amp;'IGP1 Structure'!$E$25&amp;" are classified as "&amp;'IGP2 Governance'!$H$73,"")</f>
        <v/>
      </c>
    </row>
    <row r="34" spans="2:8">
      <c r="B34" s="2" t="str">
        <f>IF('IGP1 Structure'!$Q$22="YES","&gt;","XX")</f>
        <v>&gt;</v>
      </c>
      <c r="C34" s="1" t="str">
        <f>"Nature of Subnational Governance Institutions: "&amp;'IGP2 Governance'!E5</f>
        <v>Nature of Subnational Governance Institutions: Provincial Administrative Organizations (PAO) &amp; Bangkok Metrolpolitan Administration</v>
      </c>
    </row>
    <row r="35" spans="2:8">
      <c r="B35" s="2" t="str">
        <f>IF('IGP1 Structure'!$Q$22="YES","&gt;","XX")</f>
        <v>&gt;</v>
      </c>
      <c r="C35" t="str">
        <f>IF($B35="&gt;",'IGP2 Governance'!$J$66&amp;'IGP2 Governance'!$J$71,"")</f>
        <v>Provincial Administrative Organizations (PAO) &amp; Bangkok Metrolpolitan Administration meet all the institutional/functional conditions of devolved subnational governments, albeit with limited powers/functions.As per PAO Act (1997) &amp; BMA Act (1985)PAO and BMA have de facto legal personality, but have limited autonomy and functional respensibilities</v>
      </c>
    </row>
    <row r="36" spans="2:8">
      <c r="B36" s="2" t="str">
        <f>IF('IGP1 Structure'!$Q$22="YES","&gt;","XX")</f>
        <v>&gt;</v>
      </c>
      <c r="C36" t="str">
        <f>IF($B36="&gt;",'IGP2 Governance'!$J$67&amp;'IGP2 Governance'!$J$72,"")</f>
        <v>Provincial Administrative Organizations (PAO) &amp; Bangkok Metrolpolitan Administration do not meet the political conditions of devolved subnational governments (although preconditions are met).Executives (Chairperson, Mayor) and Legislative (Council) are directly elected from local constituents.</v>
      </c>
    </row>
    <row r="37" spans="2:8">
      <c r="B37" s="2" t="str">
        <f>IF('IGP1 Structure'!$Q$22="YES","&gt;","XX")</f>
        <v>&gt;</v>
      </c>
      <c r="C37" t="str">
        <f>IF($B37="&gt;",'IGP2 Governance'!$J$68&amp;'IGP2 Governance'!$J$73,"")</f>
        <v>Provincial Administrative Organizations (PAO) &amp; Bangkok Metrolpolitan Administration do not meet the administrative conditions of devolved subnational governments (although preconditions are met).Local HRM authority is dominated by central agencies (Ministry of Interior)Since the military coup in 2007 local personnel authority has been centralized to the Ministry of InteriorHR organization structure is determined by higher CSC and National Government</v>
      </c>
    </row>
    <row r="38" spans="2:8">
      <c r="B38" s="2" t="str">
        <f>IF('IGP1 Structure'!$Q$22="YES","&gt;","XX")</f>
        <v>&gt;</v>
      </c>
      <c r="C38" t="str">
        <f>IF($B38="&gt;",'IGP2 Governance'!$J$69&amp;'IGP2 Governance'!$J$74,"")</f>
        <v>Provincial Administrative Organizations (PAO) &amp; Bangkok Metrolpolitan Administration do not meet the fiscal/budgetary conditions of devolved subnational governments (although preconditions are met).Local budgets are approved by local council (before submission to central government agencies)With the exception of Bangkok (which has an elected Governor and greater autonomy) as a matter of law (and in practice) SNG budgets are approved by national government representatives (e.g. PAO budgets are approved by the Provincial Governor)With the exception of Bangkok (which has substantial OST and less reliant on transfers) PAOs have low OSR + conditional transfers as dominant source of finance tied to national priorities</v>
      </c>
    </row>
    <row r="39" spans="2:8">
      <c r="B39" s="2" t="str">
        <f>IF('IGP1 Structure'!$Q$22="YES","&gt;","XX")</f>
        <v>&gt;</v>
      </c>
      <c r="C39" t="str">
        <f>IF(B39="&gt;",$C$29,"")</f>
        <v>Based on the LoGICA typology, Provincial Administrative Organizations (PAO) &amp; Bangkok Metrolpolitan Administration are classified as hybrid local governance institutions, with features of both devolution and deconcentration.</v>
      </c>
    </row>
    <row r="41" spans="2:8">
      <c r="B41" s="2" t="str">
        <f>IF('IGP1 Structure'!$Q$23="YES","&gt;","XX")</f>
        <v>&gt;</v>
      </c>
      <c r="C41" s="1" t="str">
        <f>"Nature of Subnational Governance Institutions: "&amp;'IGP2 Governance'!F5</f>
        <v>Nature of Subnational Governance Institutions: Municipalties, Sub-district Administrative Organization (SAO), &amp; Pattaya City</v>
      </c>
    </row>
    <row r="42" spans="2:8">
      <c r="B42" s="2" t="str">
        <f>IF('IGP1 Structure'!$Q$23="YES","&gt;","XX")</f>
        <v>&gt;</v>
      </c>
      <c r="C42" t="str">
        <f>IF($B42="&gt;",'IGP2 Governance'!$K$66&amp;'IGP2 Governance'!$K$71,"")</f>
        <v>Municipalties, Sub-district Administrative Organization (SAO), &amp; Pattaya City meet all the institutional/functional conditions of devolved subnational governments, albeit with limited powers/functions.As per Municipality Act (1953) &amp; Tambon Council and Tambon Organization Act (1994) &amp; Pattaya City Act (1999)Municipality, SAO, and Pattaya City have legal personality, but limited functional autonomy.</v>
      </c>
    </row>
    <row r="43" spans="2:8">
      <c r="B43" s="2" t="str">
        <f>IF('IGP1 Structure'!$Q$23="YES","&gt;","XX")</f>
        <v>&gt;</v>
      </c>
      <c r="C43" t="str">
        <f>IF($B43="&gt;",'IGP2 Governance'!$K$67&amp;'IGP2 Governance'!$K$72,"")</f>
        <v>Municipalties, Sub-district Administrative Organization (SAO), &amp; Pattaya City do not meet the political conditions of devolved subnational governments (although preconditions are met).Executives (CEO, Mayor) and Legislative (Council) are directly elected from local constituents.</v>
      </c>
    </row>
    <row r="44" spans="2:8">
      <c r="B44" s="2" t="str">
        <f>IF('IGP1 Structure'!$Q$23="YES","&gt;","XX")</f>
        <v>&gt;</v>
      </c>
      <c r="C44" t="str">
        <f>IF($B44="&gt;",'IGP2 Governance'!$K$68&amp;'IGP2 Governance'!$K$73,"")</f>
        <v>Municipalties, Sub-district Administrative Organization (SAO), &amp; Pattaya City do not meet the administrative conditions of devolved subnational governments (although preconditions are met).Local HRM authority is dominated by central agencies (Ministry of Interior)Since the military coup in 2007 local personnel authority has been centralized to the Ministry of Interior</v>
      </c>
    </row>
    <row r="45" spans="2:8">
      <c r="B45" s="2" t="str">
        <f>IF('IGP1 Structure'!$Q$23="YES","&gt;","XX")</f>
        <v>&gt;</v>
      </c>
      <c r="C45" t="str">
        <f>IF($B45="&gt;",'IGP2 Governance'!$K$69&amp;'IGP2 Governance'!$K$74,"")</f>
        <v>Municipalties, Sub-district Administrative Organization (SAO), &amp; Pattaya City do not meet the fiscal/budgetary conditions of devolved subnational governments (although preconditions are met).Local budgets are approved by local council (before submission to central government agencies)As a matter of law (and in practice) SNG budgets are approved by national government representatives (e.g. municipal budgets are approved by the Provincial Governor)</v>
      </c>
    </row>
    <row r="46" spans="2:8">
      <c r="B46" s="2" t="str">
        <f>IF('IGP1 Structure'!$Q$23="YES","&gt;","XX")</f>
        <v>&gt;</v>
      </c>
      <c r="C46" t="str">
        <f>IF(B46="&gt;",$C$30,"")</f>
        <v>Based on the LoGICA typology, Municipalties, Sub-district Administrative Organization (SAO), &amp; Pattaya City are classified as hybrid local governance institutions, with features of both devolution and deconcentration.</v>
      </c>
    </row>
    <row r="47" spans="2:8">
      <c r="D47" s="98"/>
      <c r="E47" s="98"/>
      <c r="F47" s="98"/>
      <c r="G47" s="98"/>
      <c r="H47" s="98"/>
    </row>
    <row r="48" spans="2:8">
      <c r="B48" s="2" t="str">
        <f>IF('IGP1 Structure'!$Q$24="YES","&gt;","XX")</f>
        <v>XX</v>
      </c>
      <c r="C48" s="1" t="str">
        <f>"Nature of Subnational Governance Institutions: "&amp;'IGP2 Governance'!G5</f>
        <v>Nature of Subnational Governance Institutions: [Third level / tier /type]</v>
      </c>
      <c r="D48" s="98"/>
      <c r="E48" s="98"/>
      <c r="F48" s="98"/>
      <c r="G48" s="98"/>
      <c r="H48" s="98"/>
    </row>
    <row r="49" spans="2:8">
      <c r="B49" s="2" t="str">
        <f>IF('IGP1 Structure'!$Q$24="YES","&gt;","XX")</f>
        <v>XX</v>
      </c>
      <c r="C49" t="str">
        <f>IF($B49="&gt;",'IGP2 Governance'!$L$66&amp;'IGP2 Governance'!$L$71,"")</f>
        <v/>
      </c>
      <c r="D49" s="98"/>
      <c r="E49" s="98"/>
      <c r="F49" s="98"/>
      <c r="G49" s="98"/>
      <c r="H49" s="98"/>
    </row>
    <row r="50" spans="2:8">
      <c r="B50" s="2" t="str">
        <f>IF('IGP1 Structure'!$Q$24="YES","&gt;","XX")</f>
        <v>XX</v>
      </c>
      <c r="C50" t="str">
        <f>IF($B50="&gt;",'IGP2 Governance'!$L$67&amp;'IGP2 Governance'!$L$72,"")</f>
        <v/>
      </c>
      <c r="D50" s="98"/>
      <c r="E50" s="98"/>
      <c r="F50" s="98"/>
      <c r="G50" s="98"/>
      <c r="H50" s="98"/>
    </row>
    <row r="51" spans="2:8">
      <c r="B51" s="2" t="str">
        <f>IF('IGP1 Structure'!$Q$24="YES","&gt;","XX")</f>
        <v>XX</v>
      </c>
      <c r="C51" t="str">
        <f>IF($B51="&gt;",'IGP2 Governance'!$L$68&amp;'IGP2 Governance'!$L$73,"")</f>
        <v/>
      </c>
      <c r="D51" s="98"/>
      <c r="E51" s="98"/>
      <c r="F51" s="98"/>
      <c r="G51" s="98"/>
      <c r="H51" s="98"/>
    </row>
    <row r="52" spans="2:8">
      <c r="B52" s="2" t="str">
        <f>IF('IGP1 Structure'!$Q$24="YES","&gt;","XX")</f>
        <v>XX</v>
      </c>
      <c r="C52" t="str">
        <f>IF($B52="&gt;",'IGP2 Governance'!$L$69&amp;'IGP2 Governance'!$L$74,"")</f>
        <v/>
      </c>
      <c r="D52" s="98"/>
      <c r="E52" s="98"/>
      <c r="F52" s="98"/>
      <c r="G52" s="98"/>
      <c r="H52" s="98"/>
    </row>
    <row r="53" spans="2:8">
      <c r="B53" s="2" t="str">
        <f>IF('IGP1 Structure'!$Q$24="YES","&gt;","XX")</f>
        <v>XX</v>
      </c>
      <c r="C53" t="str">
        <f>IF(B53="&gt;",$C$31,"")</f>
        <v/>
      </c>
    </row>
    <row r="55" spans="2:8">
      <c r="B55" s="2" t="str">
        <f>IF('IGP1 Structure'!$Q$25="YES","&gt;","XX")</f>
        <v>XX</v>
      </c>
      <c r="C55" s="1" t="str">
        <f>"Nature of Subnational Governance Institutions: "&amp;'IGP2 Governance'!H5</f>
        <v>Nature of Subnational Governance Institutions: [Fourth level / tier / type]</v>
      </c>
    </row>
    <row r="56" spans="2:8">
      <c r="B56" s="2" t="str">
        <f>IF('IGP1 Structure'!$Q$25="YES","&gt;","XX")</f>
        <v>XX</v>
      </c>
      <c r="C56" t="str">
        <f>IF($B56="&gt;",'IGP2 Governance'!$M$66&amp;'IGP2 Governance'!$M$71,"")</f>
        <v/>
      </c>
    </row>
    <row r="57" spans="2:8">
      <c r="B57" s="2" t="str">
        <f>IF('IGP1 Structure'!$Q$25="YES","&gt;","XX")</f>
        <v>XX</v>
      </c>
      <c r="C57" t="str">
        <f>IF($B57="&gt;",'IGP2 Governance'!$M$67&amp;'IGP2 Governance'!$M$72,"")</f>
        <v/>
      </c>
    </row>
    <row r="58" spans="2:8">
      <c r="B58" s="2" t="str">
        <f>IF('IGP1 Structure'!$Q$25="YES","&gt;","XX")</f>
        <v>XX</v>
      </c>
      <c r="C58" t="str">
        <f>IF($B58="&gt;",'IGP2 Governance'!$M$68&amp;'IGP2 Governance'!$M$73,"")</f>
        <v/>
      </c>
    </row>
    <row r="59" spans="2:8">
      <c r="B59" s="2" t="str">
        <f>IF('IGP1 Structure'!$Q$25="YES","&gt;","XX")</f>
        <v>XX</v>
      </c>
      <c r="C59" t="str">
        <f>IF($B59="&gt;",'IGP2 Governance'!$M$69&amp;'IGP2 Governance'!$M$74,"")</f>
        <v/>
      </c>
    </row>
    <row r="60" spans="2:8">
      <c r="B60" s="2" t="str">
        <f>IF('IGP1 Structure'!$Q$25="YES","&gt;","XX")</f>
        <v>XX</v>
      </c>
      <c r="C60" t="str">
        <f>IF(B60="&gt;",$C$32,"")</f>
        <v/>
      </c>
    </row>
    <row r="62" spans="2:8">
      <c r="C62" s="1" t="s">
        <v>750</v>
      </c>
    </row>
    <row r="63" spans="2:8">
      <c r="C63" t="str">
        <f>C4</f>
        <v>The IGP did not assess the de facto functional assignments for Thailand.</v>
      </c>
    </row>
    <row r="64" spans="2:8">
      <c r="B64" s="2" t="str">
        <f>IF(COUNTIF('IGP3 Functions'!$F$9:$G$26,"…")&lt;10,"&gt;","XX")</f>
        <v>XX</v>
      </c>
      <c r="C64" t="str">
        <f>IF(B64="XX","",IF(COUNTIF('IGP3 Functions'!$F$9:$G$26,"…")=0,"A complete IGP functional assessment was performed based on 12 localized functions, resulting in the assignment of 20 points to different governance levels or institutions.","An incomplete IGP functional assessment was performed. A complete assessment would be based on 12 localized functions, resulting in the assignment of 20 points to different governance levels or institutions."))</f>
        <v/>
      </c>
    </row>
    <row r="65" spans="1:3">
      <c r="B65" s="2" t="str">
        <f>IF(COUNTIF('IGP3 Functions'!$F$9:$G$26,"…")&lt;10,IF(COUNTIF('IGP3 Functions'!$F$9:$G$26,"…")&gt;0,"&gt;","XX"),"XX")</f>
        <v>XX</v>
      </c>
      <c r="C65" t="str">
        <f>IF(B65="XX","",IF(COUNTIF('IGP3 Functions'!$F$9:$G$26,"…")&gt;0,"The current IGP functional assessment assigned "&amp;(20-COUNTIF('IGP3 Functions'!$F$9:$G$26,"…"))&amp;" points to different governance levels or institutions (out a maximum of 20 points for a complete functional assessment)."))</f>
        <v/>
      </c>
    </row>
    <row r="66" spans="1:3">
      <c r="B66" s="2" t="str">
        <f>B64</f>
        <v>XX</v>
      </c>
      <c r="C66" t="str">
        <f>IF(B66="&gt;","The functional scores were assigned as follows: "&amp;'IGP Extract'!E30&amp;" ("&amp;'IGP Extract'!R30&amp;" points); "&amp;'IGP Extract'!E31&amp;" ("&amp;'IGP Extract'!R31&amp;" points); "&amp;'IGP Extract'!E32&amp;" ("&amp;'IGP Extract'!R32&amp;" points); "&amp;'IGP Extract'!E33&amp;" ("&amp;'IGP Extract'!R33&amp;" points); "&amp;'IGP Extract'!E34&amp;" ("&amp;'IGP Extract'!R34&amp;" points), out of a total of "&amp;'IGP Extract'!R40&amp;" assigned points.","")</f>
        <v/>
      </c>
    </row>
    <row r="67" spans="1:3">
      <c r="B67" s="2" t="str">
        <f>B64</f>
        <v>XX</v>
      </c>
      <c r="C67" t="str">
        <f>IF(B67="XX","",'IGP3 Functions'!K9&amp;'IGP3 Functions'!K10&amp;'IGP3 Functions'!K12&amp;'IGP3 Functions'!K13&amp;'IGP3 Functions'!K15&amp;'IGP3 Functions'!K17&amp;'IGP3 Functions'!K18&amp;'IGP3 Functions'!K19&amp;'IGP3 Functions'!K20&amp;'IGP3 Functions'!K22&amp;'IGP3 Functions'!K24&amp;'IGP3 Functions'!K26)</f>
        <v/>
      </c>
    </row>
    <row r="69" spans="1:3">
      <c r="B69" s="2" t="str">
        <f>B67</f>
        <v>XX</v>
      </c>
      <c r="C69" t="s">
        <v>789</v>
      </c>
    </row>
    <row r="71" spans="1:3">
      <c r="C71" s="1" t="s">
        <v>791</v>
      </c>
    </row>
    <row r="72" spans="1:3">
      <c r="B72" s="2" t="str">
        <f>IF('IGP Info'!D25="","XX","&gt;")</f>
        <v>&gt;</v>
      </c>
      <c r="C72" t="str">
        <f>IF(B72="&gt;",'IGP Info'!D25,"")</f>
        <v>Royal Constition of Thailand of 1997, 2007, and 2017</v>
      </c>
    </row>
    <row r="73" spans="1:3">
      <c r="B73" s="2" t="str">
        <f>IF('IGP Info'!D26="","XX","&gt;")</f>
        <v>&gt;</v>
      </c>
      <c r="C73" t="str">
        <f>IF(B73="&gt;",'IGP Info'!D26,"")</f>
        <v>Decentralization Plan and Process Act of 1999</v>
      </c>
    </row>
    <row r="74" spans="1:3">
      <c r="B74" s="2" t="str">
        <f>IF('IGP Info'!D28="","XX","&gt;")</f>
        <v>&gt;</v>
      </c>
      <c r="C74" t="str">
        <f>IF(B74="&gt;",'IGP Info'!D28,"")</f>
        <v>W. Krueathep, N. M. Riccucci &amp; C. Suwanmala. (2008) Why Do Agencies Work Together? The Determinants of Network Formation at the Subnational Level of Government in Thailand. Journal of Public Administration Research and Theory 20:1, pages 157-185.</v>
      </c>
    </row>
    <row r="75" spans="1:3">
      <c r="B75" s="2" t="str">
        <f>IF('IGP Info'!D29="","XX","&gt;")</f>
        <v>&gt;</v>
      </c>
      <c r="C75" t="str">
        <f>IF(B75="&gt;",'IGP Info'!D29,"")</f>
        <v>Krueathep, W. (2004). Local Government Initiatives in Thailand: Cases and Lessons Learned. Asia Pacific Journal of Public Administration, 26(2), 217–239. https://doi.org/10.1080/23276665.2004.10779294</v>
      </c>
    </row>
    <row r="76" spans="1:3">
      <c r="B76" s="2" t="e">
        <f>IF('IGP Info'!#REF!="","XX","&gt;")</f>
        <v>#REF!</v>
      </c>
      <c r="C76" t="e">
        <f>IF(B76="&gt;",'IGP Info'!#REF!,"")</f>
        <v>#REF!</v>
      </c>
    </row>
    <row r="77" spans="1:3">
      <c r="B77" s="2" t="str">
        <f>IF('IGP Info'!D30="","XX","&gt;")</f>
        <v>XX</v>
      </c>
      <c r="C77" t="str">
        <f>IF(B77="&gt;",'IGP Info'!D30,"")</f>
        <v/>
      </c>
    </row>
    <row r="78" spans="1:3" s="3" customFormat="1">
      <c r="A78" s="23"/>
      <c r="B78" s="23"/>
    </row>
  </sheetData>
  <sheetProtection sheet="1" objects="1" scenarios="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2134D-251F-4D2D-86F7-26FD3C43DC20}">
  <dimension ref="A1:U183"/>
  <sheetViews>
    <sheetView zoomScale="75" zoomScaleNormal="75" workbookViewId="0"/>
  </sheetViews>
  <sheetFormatPr defaultColWidth="8.83984375" defaultRowHeight="11.7"/>
  <cols>
    <col min="1" max="2" width="1.3125" style="58" customWidth="1"/>
    <col min="3" max="3" width="5.3125" style="72" customWidth="1"/>
    <col min="4" max="4" width="15.68359375" style="58" customWidth="1"/>
    <col min="5" max="5" width="29.15625" style="67" customWidth="1"/>
    <col min="6" max="6" width="10.3125" style="81" customWidth="1"/>
    <col min="7" max="7" width="10.3125" style="74" customWidth="1"/>
    <col min="8" max="8" width="10.3125" style="58" customWidth="1"/>
    <col min="9" max="12" width="10.3125" style="72" customWidth="1"/>
    <col min="13" max="13" width="10.3125" style="58" customWidth="1"/>
    <col min="14" max="17" width="10.3125" style="67" customWidth="1"/>
    <col min="18" max="19" width="8.83984375" style="58"/>
    <col min="20" max="21" width="8.83984375" style="58" hidden="1" customWidth="1"/>
    <col min="22" max="16384" width="8.83984375" style="58"/>
  </cols>
  <sheetData>
    <row r="1" spans="1:20">
      <c r="A1" s="57"/>
      <c r="B1" s="57"/>
      <c r="C1" s="70"/>
      <c r="D1" s="57"/>
      <c r="E1" s="64"/>
      <c r="F1" s="75"/>
      <c r="G1" s="76"/>
      <c r="H1" s="57"/>
      <c r="I1" s="70"/>
      <c r="J1" s="70"/>
      <c r="K1" s="70"/>
      <c r="L1" s="70"/>
      <c r="M1" s="57"/>
      <c r="N1" s="64"/>
      <c r="O1" s="64"/>
      <c r="P1" s="64"/>
      <c r="Q1" s="64"/>
    </row>
    <row r="2" spans="1:20">
      <c r="A2" s="57"/>
      <c r="B2" s="57"/>
      <c r="C2" s="256" t="str">
        <f>"Table. Structure and nature of subnational governance institutions: "&amp;'IGP1 Structure'!E7</f>
        <v>Table. Structure and nature of subnational governance institutions: Thailand (THA)</v>
      </c>
      <c r="D2" s="256"/>
      <c r="E2" s="256"/>
      <c r="F2" s="256"/>
      <c r="G2" s="256"/>
      <c r="H2" s="256"/>
      <c r="I2" s="256"/>
      <c r="J2" s="256"/>
      <c r="K2" s="256"/>
      <c r="L2" s="256"/>
      <c r="M2" s="256"/>
      <c r="N2" s="256"/>
      <c r="O2" s="256"/>
      <c r="P2" s="256"/>
      <c r="Q2" s="256"/>
    </row>
    <row r="3" spans="1:20" ht="5.5" customHeight="1">
      <c r="A3" s="57"/>
      <c r="B3" s="57"/>
      <c r="C3" s="71"/>
      <c r="D3" s="59"/>
      <c r="E3" s="65"/>
      <c r="F3" s="77"/>
      <c r="G3" s="78"/>
      <c r="H3" s="59"/>
      <c r="I3" s="71"/>
      <c r="J3" s="71"/>
      <c r="K3" s="71"/>
      <c r="L3" s="71"/>
      <c r="M3" s="59"/>
      <c r="N3" s="65"/>
      <c r="O3" s="65"/>
      <c r="P3" s="65"/>
      <c r="Q3" s="65"/>
    </row>
    <row r="4" spans="1:20">
      <c r="A4" s="57"/>
      <c r="B4" s="57"/>
      <c r="C4" s="70"/>
      <c r="D4" s="60"/>
      <c r="E4" s="254" t="s">
        <v>778</v>
      </c>
      <c r="F4" s="254"/>
      <c r="G4" s="254"/>
      <c r="H4" s="57"/>
      <c r="I4" s="254" t="s">
        <v>130</v>
      </c>
      <c r="J4" s="254"/>
      <c r="K4" s="254"/>
      <c r="L4" s="254"/>
      <c r="M4" s="57"/>
      <c r="N4" s="64"/>
      <c r="O4" s="57"/>
      <c r="P4" s="57"/>
      <c r="Q4" s="57"/>
    </row>
    <row r="5" spans="1:20">
      <c r="A5" s="57"/>
      <c r="B5" s="57"/>
      <c r="C5" s="69" t="s">
        <v>135</v>
      </c>
      <c r="D5" s="61" t="s">
        <v>136</v>
      </c>
      <c r="E5" s="66" t="s">
        <v>188</v>
      </c>
      <c r="F5" s="79" t="s">
        <v>186</v>
      </c>
      <c r="G5" s="79" t="s">
        <v>187</v>
      </c>
      <c r="H5" s="61"/>
      <c r="I5" s="69" t="s">
        <v>126</v>
      </c>
      <c r="J5" s="69" t="s">
        <v>127</v>
      </c>
      <c r="K5" s="69" t="s">
        <v>128</v>
      </c>
      <c r="L5" s="69" t="s">
        <v>129</v>
      </c>
      <c r="M5" s="61"/>
      <c r="N5" s="66" t="s">
        <v>190</v>
      </c>
      <c r="O5" s="61"/>
      <c r="P5" s="61"/>
      <c r="Q5" s="61"/>
    </row>
    <row r="6" spans="1:20">
      <c r="A6" s="57"/>
      <c r="B6" s="57"/>
      <c r="C6" s="70"/>
      <c r="D6" s="57"/>
      <c r="E6" s="64"/>
      <c r="F6" s="127"/>
      <c r="G6" s="127"/>
      <c r="H6" s="57"/>
      <c r="I6" s="70"/>
      <c r="J6" s="70"/>
      <c r="K6" s="70"/>
      <c r="L6" s="70"/>
      <c r="M6" s="57"/>
      <c r="N6" s="64"/>
      <c r="O6" s="64"/>
      <c r="P6" s="64"/>
      <c r="Q6" s="64"/>
      <c r="T6" s="129"/>
    </row>
    <row r="7" spans="1:20">
      <c r="D7" s="62" t="s">
        <v>698</v>
      </c>
      <c r="F7" s="128"/>
      <c r="G7" s="128"/>
      <c r="T7" s="130"/>
    </row>
    <row r="8" spans="1:20">
      <c r="C8" s="72" t="str">
        <f>_xlfn.IFNA(VLOOKUP('IGP1 Structure'!$E$7,'IGP1 Structure'!$D$30:$F$203,3,FALSE),"-")</f>
        <v>THA</v>
      </c>
      <c r="D8" s="67" t="str">
        <f>_xlfn.IFNA(VLOOKUP('IGP1 Structure'!$E$7,'IGP1 Structure'!$D$30:$F$203,2,FALSE),"-")</f>
        <v>Thailand</v>
      </c>
      <c r="E8" s="67" t="str">
        <f>_xlfn.IFNA(VLOOKUP($T8,'IGP1 Structure'!$R$22:$U$25,2,FALSE),"")</f>
        <v>Provincial Administrative Organizations (PAO) &amp; Bangkok Metrolpolitan Administration</v>
      </c>
      <c r="F8" s="128">
        <f>_xlfn.IFNA(VLOOKUP($T8,'IGP1 Structure'!$R$22:$U$25,3,FALSE),"")</f>
        <v>76</v>
      </c>
      <c r="G8" s="128">
        <f>_xlfn.IFNA(VLOOKUP($T8,'IGP1 Structure'!$R$22:$U$25,4,FALSE),"")</f>
        <v>797118.77631578944</v>
      </c>
      <c r="I8" s="72">
        <f>IFERROR(HLOOKUP($E8,'IGP2 Governance'!$E$53:$H$70,14,FALSE),"")</f>
        <v>2</v>
      </c>
      <c r="J8" s="72">
        <f>IFERROR(HLOOKUP($E8,'IGP2 Governance'!$E$53:$H$70,15,FALSE),"")</f>
        <v>1</v>
      </c>
      <c r="K8" s="72">
        <f>IFERROR(HLOOKUP($E8,'IGP2 Governance'!$E$53:$H$70,16,FALSE),"")</f>
        <v>1</v>
      </c>
      <c r="L8" s="72">
        <f>IFERROR(HLOOKUP($E8,'IGP2 Governance'!$E$53:$H$70,17,FALSE),"")</f>
        <v>1</v>
      </c>
      <c r="N8" s="67" t="str">
        <f>IFERROR(HLOOKUP($E8,'IGP2 Governance'!$E$53:$H$71,19,FALSE),"")</f>
        <v>Hybrid institution</v>
      </c>
      <c r="T8" s="131" t="s">
        <v>710</v>
      </c>
    </row>
    <row r="9" spans="1:20">
      <c r="F9" s="128"/>
      <c r="G9" s="128"/>
      <c r="T9" s="132"/>
    </row>
    <row r="10" spans="1:20">
      <c r="D10" s="62" t="s">
        <v>699</v>
      </c>
      <c r="F10" s="128"/>
      <c r="G10" s="128"/>
      <c r="T10" s="132"/>
    </row>
    <row r="11" spans="1:20">
      <c r="C11" s="72" t="str">
        <f>C8</f>
        <v>THA</v>
      </c>
      <c r="D11" s="58" t="str">
        <f>D8</f>
        <v>Thailand</v>
      </c>
      <c r="E11" s="67" t="str">
        <f>_xlfn.IFNA(VLOOKUP($T11,'IGP1 Structure'!$R$22:$U$25,2,FALSE),"")</f>
        <v>Municipalties, Sub-district Administrative Organization (SAO), &amp; Pattaya City</v>
      </c>
      <c r="F11" s="128">
        <f>_xlfn.IFNA(VLOOKUP($T11,'IGP1 Structure'!$R$22:$U$25,3,FALSE),"")</f>
        <v>7772</v>
      </c>
      <c r="G11" s="128">
        <f>_xlfn.IFNA(VLOOKUP($T11,'IGP1 Structure'!$R$22:$U$25,4,FALSE),"")</f>
        <v>7794.7795934122487</v>
      </c>
      <c r="I11" s="72">
        <f>IFERROR(HLOOKUP($E11,'IGP2 Governance'!$E$53:$H$70,14,FALSE),"")</f>
        <v>2</v>
      </c>
      <c r="J11" s="72">
        <f>IFERROR(HLOOKUP($E11,'IGP2 Governance'!$E$53:$H$70,15,FALSE),"")</f>
        <v>1</v>
      </c>
      <c r="K11" s="72">
        <f>IFERROR(HLOOKUP($E11,'IGP2 Governance'!$E$53:$H$70,16,FALSE),"")</f>
        <v>1</v>
      </c>
      <c r="L11" s="72">
        <f>IFERROR(HLOOKUP($E11,'IGP2 Governance'!$E$53:$H$70,17,FALSE),"")</f>
        <v>1</v>
      </c>
      <c r="N11" s="67" t="str">
        <f>IFERROR(HLOOKUP($E11,'IGP2 Governance'!$E$53:$H$71,19,FALSE),"")</f>
        <v>Hybrid institution</v>
      </c>
      <c r="T11" s="131" t="s">
        <v>711</v>
      </c>
    </row>
    <row r="12" spans="1:20">
      <c r="F12" s="128"/>
      <c r="G12" s="128"/>
      <c r="T12" s="132"/>
    </row>
    <row r="13" spans="1:20">
      <c r="D13" s="62" t="s">
        <v>700</v>
      </c>
      <c r="F13" s="128"/>
      <c r="G13" s="128"/>
      <c r="T13" s="132"/>
    </row>
    <row r="14" spans="1:20">
      <c r="C14" s="72" t="str">
        <f>C11</f>
        <v>THA</v>
      </c>
      <c r="D14" s="58" t="str">
        <f>D11</f>
        <v>Thailand</v>
      </c>
      <c r="E14" s="67" t="str">
        <f>_xlfn.IFNA(VLOOKUP($T14,'IGP1 Structure'!$R$22:$U$25,2,FALSE),"")</f>
        <v/>
      </c>
      <c r="F14" s="128" t="str">
        <f>_xlfn.IFNA(VLOOKUP($T14,'IGP1 Structure'!$R$22:$U$25,3,FALSE),"")</f>
        <v/>
      </c>
      <c r="G14" s="128" t="str">
        <f>_xlfn.IFNA(VLOOKUP($T14,'IGP1 Structure'!$R$22:$U$25,4,FALSE),"")</f>
        <v/>
      </c>
      <c r="I14" s="72" t="str">
        <f>IFERROR(HLOOKUP($E14,'IGP2 Governance'!$E$53:$H$70,14,FALSE),"")</f>
        <v/>
      </c>
      <c r="J14" s="72" t="str">
        <f>IFERROR(HLOOKUP($E14,'IGP2 Governance'!$E$53:$H$70,15,FALSE),"")</f>
        <v/>
      </c>
      <c r="K14" s="72" t="str">
        <f>IFERROR(HLOOKUP($E14,'IGP2 Governance'!$E$53:$H$70,16,FALSE),"")</f>
        <v/>
      </c>
      <c r="L14" s="72" t="str">
        <f>IFERROR(HLOOKUP($E14,'IGP2 Governance'!$E$53:$H$70,17,FALSE),"")</f>
        <v/>
      </c>
      <c r="N14" s="67" t="str">
        <f>IFERROR(HLOOKUP($E14,'IGP2 Governance'!$E$53:$H$71,19,FALSE),"")</f>
        <v/>
      </c>
      <c r="T14" s="131" t="s">
        <v>712</v>
      </c>
    </row>
    <row r="15" spans="1:20">
      <c r="F15" s="128"/>
      <c r="G15" s="128"/>
      <c r="N15" s="58"/>
      <c r="O15" s="58"/>
      <c r="P15" s="58"/>
      <c r="Q15" s="58"/>
      <c r="T15" s="132"/>
    </row>
    <row r="16" spans="1:20">
      <c r="D16" s="62" t="s">
        <v>701</v>
      </c>
      <c r="F16" s="128"/>
      <c r="G16" s="128"/>
      <c r="N16" s="58"/>
      <c r="O16" s="58"/>
      <c r="P16" s="58"/>
      <c r="Q16" s="58"/>
      <c r="T16" s="132"/>
    </row>
    <row r="17" spans="3:21">
      <c r="C17" s="72" t="str">
        <f>C14</f>
        <v>THA</v>
      </c>
      <c r="D17" s="58" t="str">
        <f>D14</f>
        <v>Thailand</v>
      </c>
      <c r="E17" s="67" t="str">
        <f>_xlfn.IFNA(VLOOKUP($T17,'IGP1 Structure'!$R$22:$U$25,2,FALSE),"")</f>
        <v/>
      </c>
      <c r="F17" s="128" t="str">
        <f>_xlfn.IFNA(VLOOKUP($T17,'IGP1 Structure'!$R$22:$U$25,3,FALSE),"")</f>
        <v/>
      </c>
      <c r="G17" s="128" t="str">
        <f>_xlfn.IFNA(VLOOKUP($T17,'IGP1 Structure'!$R$22:$U$25,4,FALSE),"")</f>
        <v/>
      </c>
      <c r="I17" s="72" t="str">
        <f>IFERROR(HLOOKUP($E17,'IGP2 Governance'!$E$53:$H$70,14,FALSE),"")</f>
        <v/>
      </c>
      <c r="J17" s="72" t="str">
        <f>IFERROR(HLOOKUP($E17,'IGP2 Governance'!$E$53:$H$70,15,FALSE),"")</f>
        <v/>
      </c>
      <c r="K17" s="72" t="str">
        <f>IFERROR(HLOOKUP($E17,'IGP2 Governance'!$E$53:$H$70,16,FALSE),"")</f>
        <v/>
      </c>
      <c r="L17" s="72" t="str">
        <f>IFERROR(HLOOKUP($E17,'IGP2 Governance'!$E$53:$H$70,17,FALSE),"")</f>
        <v/>
      </c>
      <c r="N17" s="67" t="str">
        <f>IFERROR(HLOOKUP($E17,'IGP2 Governance'!$E$53:$H$71,19,FALSE),"")</f>
        <v/>
      </c>
      <c r="T17" s="131" t="s">
        <v>713</v>
      </c>
    </row>
    <row r="18" spans="3:21">
      <c r="C18" s="73"/>
      <c r="D18" s="63"/>
      <c r="E18" s="68"/>
      <c r="F18" s="80"/>
      <c r="G18" s="80"/>
      <c r="H18" s="63"/>
      <c r="I18" s="73"/>
      <c r="J18" s="73"/>
      <c r="K18" s="73"/>
      <c r="L18" s="73"/>
      <c r="M18" s="63"/>
      <c r="N18" s="68"/>
      <c r="O18" s="68"/>
      <c r="P18" s="68"/>
      <c r="Q18" s="68"/>
      <c r="T18" s="133"/>
    </row>
    <row r="19" spans="3:21">
      <c r="F19" s="74"/>
    </row>
    <row r="20" spans="3:21">
      <c r="C20" s="58"/>
      <c r="E20" s="68"/>
      <c r="F20" s="80"/>
      <c r="G20" s="80"/>
      <c r="H20" s="63"/>
      <c r="I20" s="73"/>
      <c r="J20" s="73"/>
      <c r="K20" s="73"/>
      <c r="L20" s="73"/>
      <c r="M20" s="63"/>
      <c r="N20" s="68"/>
      <c r="O20" s="68"/>
      <c r="P20" s="68"/>
      <c r="Q20" s="68"/>
    </row>
    <row r="21" spans="3:21">
      <c r="C21" s="58"/>
      <c r="E21" s="67" t="str">
        <f>IF('IGP1 Structure'!$Q22="YES",'IGP1 Structure'!S22,"")</f>
        <v>Provincial Administrative Organizations (PAO) &amp; Bangkok Metrolpolitan Administration</v>
      </c>
      <c r="F21" s="128">
        <f>IF('IGP1 Structure'!$Q22="YES",'IGP1 Structure'!T22,"")</f>
        <v>76</v>
      </c>
      <c r="G21" s="128">
        <f>IF('IGP1 Structure'!$Q22="YES",'IGP1 Structure'!U22,"")</f>
        <v>797118.77631578944</v>
      </c>
      <c r="H21" s="67"/>
      <c r="I21" s="72">
        <f>IFERROR(HLOOKUP($E21,'IGP2 Governance'!$E$53:$H$70,14,FALSE),"")</f>
        <v>2</v>
      </c>
      <c r="J21" s="72">
        <f>IFERROR(HLOOKUP($E21,'IGP2 Governance'!$E$53:$H$70,15,FALSE),"")</f>
        <v>1</v>
      </c>
      <c r="K21" s="72">
        <f>IFERROR(HLOOKUP($E21,'IGP2 Governance'!$E$53:$H$70,16,FALSE),"")</f>
        <v>1</v>
      </c>
      <c r="L21" s="72">
        <f>IFERROR(HLOOKUP($E21,'IGP2 Governance'!$E$53:$H$70,17,FALSE),"")</f>
        <v>1</v>
      </c>
      <c r="N21" s="67" t="str">
        <f>IFERROR(HLOOKUP($E21,'IGP2 Governance'!$E$53:$H$71,19,FALSE),"")</f>
        <v>Hybrid institution</v>
      </c>
      <c r="T21" s="223"/>
    </row>
    <row r="22" spans="3:21">
      <c r="E22" s="67" t="str">
        <f>IF('IGP1 Structure'!$Q23="YES",'IGP1 Structure'!S23,"")</f>
        <v>Municipalties, Sub-district Administrative Organization (SAO), &amp; Pattaya City</v>
      </c>
      <c r="F22" s="128">
        <f>IF('IGP1 Structure'!$Q23="YES",'IGP1 Structure'!T23,"")</f>
        <v>7772</v>
      </c>
      <c r="G22" s="128">
        <f>IF('IGP1 Structure'!$Q23="YES",'IGP1 Structure'!U23,"")</f>
        <v>7794.7795934122487</v>
      </c>
      <c r="H22" s="67"/>
      <c r="I22" s="72">
        <f>IFERROR(HLOOKUP($E22,'IGP2 Governance'!$E$53:$H$70,14,FALSE),"")</f>
        <v>2</v>
      </c>
      <c r="J22" s="72">
        <f>IFERROR(HLOOKUP($E22,'IGP2 Governance'!$E$53:$H$70,15,FALSE),"")</f>
        <v>1</v>
      </c>
      <c r="K22" s="72">
        <f>IFERROR(HLOOKUP($E22,'IGP2 Governance'!$E$53:$H$70,16,FALSE),"")</f>
        <v>1</v>
      </c>
      <c r="L22" s="72">
        <f>IFERROR(HLOOKUP($E22,'IGP2 Governance'!$E$53:$H$70,17,FALSE),"")</f>
        <v>1</v>
      </c>
      <c r="N22" s="67" t="str">
        <f>IFERROR(HLOOKUP($E22,'IGP2 Governance'!$E$53:$H$71,19,FALSE),"")</f>
        <v>Hybrid institution</v>
      </c>
      <c r="T22" s="223"/>
    </row>
    <row r="23" spans="3:21">
      <c r="E23" s="67" t="str">
        <f>IF('IGP1 Structure'!$Q24="YES",'IGP1 Structure'!S24,"")</f>
        <v/>
      </c>
      <c r="F23" s="128" t="str">
        <f>IF('IGP1 Structure'!$Q24="YES",'IGP1 Structure'!T24,"")</f>
        <v/>
      </c>
      <c r="G23" s="128" t="str">
        <f>IF('IGP1 Structure'!$Q24="YES",'IGP1 Structure'!U24,"")</f>
        <v/>
      </c>
      <c r="H23" s="67"/>
      <c r="I23" s="72" t="str">
        <f>IFERROR(HLOOKUP($E23,'IGP2 Governance'!$E$53:$H$70,14,FALSE),"")</f>
        <v/>
      </c>
      <c r="J23" s="72" t="str">
        <f>IFERROR(HLOOKUP($E23,'IGP2 Governance'!$E$53:$H$70,15,FALSE),"")</f>
        <v/>
      </c>
      <c r="K23" s="72" t="str">
        <f>IFERROR(HLOOKUP($E23,'IGP2 Governance'!$E$53:$H$70,16,FALSE),"")</f>
        <v/>
      </c>
      <c r="L23" s="72" t="str">
        <f>IFERROR(HLOOKUP($E23,'IGP2 Governance'!$E$53:$H$70,17,FALSE),"")</f>
        <v/>
      </c>
      <c r="N23" s="67" t="str">
        <f>IFERROR(HLOOKUP($E23,'IGP2 Governance'!$E$53:$H$71,19,FALSE),"")</f>
        <v/>
      </c>
      <c r="T23" s="223"/>
    </row>
    <row r="24" spans="3:21">
      <c r="E24" s="68" t="str">
        <f>IF('IGP1 Structure'!$Q25="YES",'IGP1 Structure'!S25,"")</f>
        <v/>
      </c>
      <c r="F24" s="222" t="str">
        <f>IF('IGP1 Structure'!$Q25="YES",'IGP1 Structure'!T25,"")</f>
        <v/>
      </c>
      <c r="G24" s="222" t="str">
        <f>IF('IGP1 Structure'!$Q25="YES",'IGP1 Structure'!U25,"")</f>
        <v/>
      </c>
      <c r="H24" s="68"/>
      <c r="I24" s="73" t="str">
        <f>IFERROR(HLOOKUP($E24,'IGP2 Governance'!$E$53:$H$70,14,FALSE),"")</f>
        <v/>
      </c>
      <c r="J24" s="73" t="str">
        <f>IFERROR(HLOOKUP($E24,'IGP2 Governance'!$E$53:$H$70,15,FALSE),"")</f>
        <v/>
      </c>
      <c r="K24" s="73" t="str">
        <f>IFERROR(HLOOKUP($E24,'IGP2 Governance'!$E$53:$H$70,16,FALSE),"")</f>
        <v/>
      </c>
      <c r="L24" s="73" t="str">
        <f>IFERROR(HLOOKUP($E24,'IGP2 Governance'!$E$53:$H$70,17,FALSE),"")</f>
        <v/>
      </c>
      <c r="M24" s="63"/>
      <c r="N24" s="68" t="str">
        <f>IFERROR(HLOOKUP($E24,'IGP2 Governance'!$E$53:$H$71,19,FALSE),"")</f>
        <v/>
      </c>
      <c r="O24" s="68"/>
      <c r="P24" s="68"/>
      <c r="Q24" s="68"/>
      <c r="T24" s="223"/>
    </row>
    <row r="27" spans="3:21">
      <c r="E27" s="255" t="str">
        <f>"Table. Functions of subnational govenance institutions: "&amp;'IGP1 Structure'!E7</f>
        <v>Table. Functions of subnational govenance institutions: Thailand (THA)</v>
      </c>
      <c r="F27" s="255"/>
      <c r="G27" s="255"/>
      <c r="H27" s="255"/>
      <c r="I27" s="255"/>
      <c r="J27" s="255"/>
      <c r="K27" s="255"/>
      <c r="L27" s="255"/>
      <c r="M27" s="255"/>
      <c r="N27" s="255"/>
      <c r="O27" s="255"/>
      <c r="P27" s="255"/>
      <c r="Q27" s="255"/>
      <c r="R27" s="255"/>
    </row>
    <row r="28" spans="3:21" ht="4.5" customHeight="1">
      <c r="E28" s="68"/>
      <c r="F28" s="161"/>
      <c r="G28" s="80"/>
      <c r="H28" s="80"/>
      <c r="I28" s="73"/>
      <c r="J28" s="73"/>
      <c r="K28" s="73"/>
      <c r="L28" s="73"/>
      <c r="M28" s="63"/>
      <c r="N28" s="68"/>
      <c r="O28" s="68"/>
      <c r="P28" s="68"/>
      <c r="Q28" s="68"/>
      <c r="R28" s="63"/>
    </row>
    <row r="29" spans="3:21" ht="108.6">
      <c r="E29" s="166"/>
      <c r="F29" s="167" t="s">
        <v>722</v>
      </c>
      <c r="G29" s="167" t="s">
        <v>723</v>
      </c>
      <c r="H29" s="162" t="s">
        <v>724</v>
      </c>
      <c r="I29" s="162" t="s">
        <v>725</v>
      </c>
      <c r="J29" s="162" t="s">
        <v>726</v>
      </c>
      <c r="K29" s="162" t="s">
        <v>733</v>
      </c>
      <c r="L29" s="162" t="s">
        <v>727</v>
      </c>
      <c r="M29" s="162" t="s">
        <v>728</v>
      </c>
      <c r="N29" s="162" t="s">
        <v>729</v>
      </c>
      <c r="O29" s="162" t="s">
        <v>730</v>
      </c>
      <c r="P29" s="162" t="s">
        <v>731</v>
      </c>
      <c r="Q29" s="162" t="s">
        <v>732</v>
      </c>
      <c r="R29" s="162" t="s">
        <v>738</v>
      </c>
    </row>
    <row r="30" spans="3:21">
      <c r="E30" s="168" t="str">
        <f>'IGP1 Structure'!E21</f>
        <v>National government</v>
      </c>
      <c r="F30" s="163">
        <f>COUNTIF('IGP3 Functions'!$F$9:$G$9,$T30)</f>
        <v>0</v>
      </c>
      <c r="G30" s="163">
        <f>COUNTIF('IGP3 Functions'!$F$10:$G$10,$T30)</f>
        <v>0</v>
      </c>
      <c r="H30" s="163">
        <f>COUNTIF('IGP3 Functions'!$F$12:$G$12,$T30)</f>
        <v>0</v>
      </c>
      <c r="I30" s="163">
        <f>COUNTIF('IGP3 Functions'!$F$13:$G$13,$T30)</f>
        <v>0</v>
      </c>
      <c r="J30" s="163">
        <f>COUNTIF('IGP3 Functions'!$F$15:$G$15,$T30)</f>
        <v>0</v>
      </c>
      <c r="K30" s="163">
        <f>COUNTIF('IGP3 Functions'!$F$17:$G$17,$T30)</f>
        <v>0</v>
      </c>
      <c r="L30" s="163">
        <f>COUNTIF('IGP3 Functions'!$F$18:$G$18,$T30)</f>
        <v>0</v>
      </c>
      <c r="M30" s="163">
        <f>COUNTIF('IGP3 Functions'!$F$19:$G$19,$T30)</f>
        <v>0</v>
      </c>
      <c r="N30" s="163">
        <f>COUNTIF('IGP3 Functions'!$F$20:$G$20,$T30)</f>
        <v>0</v>
      </c>
      <c r="O30" s="163">
        <f>COUNTIF('IGP3 Functions'!$F$22:$G$22,$T30)</f>
        <v>0</v>
      </c>
      <c r="P30" s="163">
        <f>COUNTIF('IGP3 Functions'!$F$24:$G$24,$T30)</f>
        <v>0</v>
      </c>
      <c r="Q30" s="163">
        <f>COUNTIF('IGP3 Functions'!$F$26:$G$26,$T30)</f>
        <v>0</v>
      </c>
      <c r="R30" s="173">
        <f>SUM(F30:Q30)</f>
        <v>0</v>
      </c>
      <c r="T30" s="165" t="s">
        <v>73</v>
      </c>
      <c r="U30" s="185" t="s">
        <v>73</v>
      </c>
    </row>
    <row r="31" spans="3:21">
      <c r="E31" s="168" t="str">
        <f>IF('IGP1 Structure'!Q22="YES",'IGP1 Structure'!E22,"…")</f>
        <v>Provincial Administrative Organizations (PAO) &amp; Bangkok Metrolpolitan Administration</v>
      </c>
      <c r="F31" s="163">
        <f>COUNTIF('IGP3 Functions'!$F$9:$G$9,$T31)</f>
        <v>0</v>
      </c>
      <c r="G31" s="163">
        <f>COUNTIF('IGP3 Functions'!$F$10:$G$10,$T31)</f>
        <v>0</v>
      </c>
      <c r="H31" s="72">
        <f>COUNTIF('IGP3 Functions'!$F$12:$G$12,$T31)</f>
        <v>0</v>
      </c>
      <c r="I31" s="72">
        <f>COUNTIF('IGP3 Functions'!$F$13:$G$13,$T31)</f>
        <v>0</v>
      </c>
      <c r="J31" s="72">
        <f>COUNTIF('IGP3 Functions'!$F$15:$G$15,$T31)</f>
        <v>0</v>
      </c>
      <c r="K31" s="72">
        <f>COUNTIF('IGP3 Functions'!$F$17:$G$17,$T31)</f>
        <v>0</v>
      </c>
      <c r="L31" s="72">
        <f>COUNTIF('IGP3 Functions'!$F$18:$G$18,$T31)</f>
        <v>0</v>
      </c>
      <c r="M31" s="72">
        <f>COUNTIF('IGP3 Functions'!$F$19:$G$19,$T31)</f>
        <v>0</v>
      </c>
      <c r="N31" s="72">
        <f>COUNTIF('IGP3 Functions'!$F$20:$G$20,$T31)</f>
        <v>0</v>
      </c>
      <c r="O31" s="72">
        <f>COUNTIF('IGP3 Functions'!$F$22:$G$22,$T31)</f>
        <v>0</v>
      </c>
      <c r="P31" s="72">
        <f>COUNTIF('IGP3 Functions'!$F$24:$G$24,$T31)</f>
        <v>0</v>
      </c>
      <c r="Q31" s="72">
        <f>COUNTIF('IGP3 Functions'!$F$26:$G$26,$T31)</f>
        <v>0</v>
      </c>
      <c r="R31" s="170">
        <f t="shared" ref="R31:R40" si="0">SUM(F31:Q31)</f>
        <v>0</v>
      </c>
      <c r="T31" s="132" t="s">
        <v>41</v>
      </c>
      <c r="U31" s="186" t="str">
        <f>IF('IGP1 Structure'!R22="1","R",IF('IGP1 Structure'!R22="2","L",IF('IGP1 Structure'!R22="3","L",IF('IGP1 Structure'!R22="4","L",IF('IGP1 Structure'!R22="5","R",IF('IGP1 Structure'!R22="6","L","C"))))))</f>
        <v>R</v>
      </c>
    </row>
    <row r="32" spans="3:21">
      <c r="E32" s="168" t="str">
        <f>IF('IGP1 Structure'!Q23="YES",'IGP1 Structure'!E23,"…")</f>
        <v>Municipalties, Sub-district Administrative Organization (SAO), &amp; Pattaya City</v>
      </c>
      <c r="F32" s="163">
        <f>COUNTIF('IGP3 Functions'!$F$9:$G$9,$T32)</f>
        <v>0</v>
      </c>
      <c r="G32" s="163">
        <f>COUNTIF('IGP3 Functions'!$F$10:$G$10,$T32)</f>
        <v>0</v>
      </c>
      <c r="H32" s="72">
        <f>COUNTIF('IGP3 Functions'!$F$12:$G$12,$T32)</f>
        <v>0</v>
      </c>
      <c r="I32" s="72">
        <f>COUNTIF('IGP3 Functions'!$F$13:$G$13,$T32)</f>
        <v>0</v>
      </c>
      <c r="J32" s="72">
        <f>COUNTIF('IGP3 Functions'!$F$15:$G$15,$T32)</f>
        <v>0</v>
      </c>
      <c r="K32" s="72">
        <f>COUNTIF('IGP3 Functions'!$F$17:$G$17,$T32)</f>
        <v>0</v>
      </c>
      <c r="L32" s="72">
        <f>COUNTIF('IGP3 Functions'!$F$18:$G$18,$T32)</f>
        <v>0</v>
      </c>
      <c r="M32" s="72">
        <f>COUNTIF('IGP3 Functions'!$F$19:$G$19,$T32)</f>
        <v>0</v>
      </c>
      <c r="N32" s="72">
        <f>COUNTIF('IGP3 Functions'!$F$20:$G$20,$T32)</f>
        <v>0</v>
      </c>
      <c r="O32" s="72">
        <f>COUNTIF('IGP3 Functions'!$F$22:$G$22,$T32)</f>
        <v>0</v>
      </c>
      <c r="P32" s="72">
        <f>COUNTIF('IGP3 Functions'!$F$24:$G$24,$T32)</f>
        <v>0</v>
      </c>
      <c r="Q32" s="72">
        <f>COUNTIF('IGP3 Functions'!$F$26:$G$26,$T32)</f>
        <v>0</v>
      </c>
      <c r="R32" s="170">
        <f t="shared" si="0"/>
        <v>0</v>
      </c>
      <c r="T32" s="132" t="s">
        <v>42</v>
      </c>
      <c r="U32" s="186" t="str">
        <f>IF('IGP1 Structure'!R23="1","R",IF('IGP1 Structure'!R23="2","L",IF('IGP1 Structure'!R23="3","L",IF('IGP1 Structure'!R23="4","L",IF('IGP1 Structure'!R23="5","R",IF('IGP1 Structure'!R23="6","L","C"))))))</f>
        <v>L</v>
      </c>
    </row>
    <row r="33" spans="1:21">
      <c r="E33" s="168" t="str">
        <f>IF('IGP1 Structure'!Q24="YES",'IGP1 Structure'!E24,"…")</f>
        <v>…</v>
      </c>
      <c r="F33" s="163">
        <f>COUNTIF('IGP3 Functions'!$F$9:$G$9,$T33)</f>
        <v>0</v>
      </c>
      <c r="G33" s="163">
        <f>COUNTIF('IGP3 Functions'!$F$10:$G$10,$T33)</f>
        <v>0</v>
      </c>
      <c r="H33" s="72">
        <f>COUNTIF('IGP3 Functions'!$F$12:$G$12,$T33)</f>
        <v>0</v>
      </c>
      <c r="I33" s="72">
        <f>COUNTIF('IGP3 Functions'!$F$13:$G$13,$T33)</f>
        <v>0</v>
      </c>
      <c r="J33" s="72">
        <f>COUNTIF('IGP3 Functions'!$F$15:$G$15,$T33)</f>
        <v>0</v>
      </c>
      <c r="K33" s="72">
        <f>COUNTIF('IGP3 Functions'!$F$17:$G$17,$T33)</f>
        <v>0</v>
      </c>
      <c r="L33" s="72">
        <f>COUNTIF('IGP3 Functions'!$F$18:$G$18,$T33)</f>
        <v>0</v>
      </c>
      <c r="M33" s="72">
        <f>COUNTIF('IGP3 Functions'!$F$19:$G$19,$T33)</f>
        <v>0</v>
      </c>
      <c r="N33" s="72">
        <f>COUNTIF('IGP3 Functions'!$F$20:$G$20,$T33)</f>
        <v>0</v>
      </c>
      <c r="O33" s="72">
        <f>COUNTIF('IGP3 Functions'!$F$22:$G$22,$T33)</f>
        <v>0</v>
      </c>
      <c r="P33" s="72">
        <f>COUNTIF('IGP3 Functions'!$F$24:$G$24,$T33)</f>
        <v>0</v>
      </c>
      <c r="Q33" s="72">
        <f>COUNTIF('IGP3 Functions'!$F$26:$G$26,$T33)</f>
        <v>0</v>
      </c>
      <c r="R33" s="170">
        <f t="shared" si="0"/>
        <v>0</v>
      </c>
      <c r="T33" s="132" t="s">
        <v>43</v>
      </c>
      <c r="U33" s="186" t="str">
        <f>IF('IGP1 Structure'!R24="1","R",IF('IGP1 Structure'!R24="2","L",IF('IGP1 Structure'!R24="3","L",IF('IGP1 Structure'!R24="4","L",IF('IGP1 Structure'!R24="5","R",IF('IGP1 Structure'!R24="6","L","C"))))))</f>
        <v>C</v>
      </c>
    </row>
    <row r="34" spans="1:21">
      <c r="E34" s="168" t="str">
        <f>IF('IGP1 Structure'!Q25="YES",'IGP1 Structure'!E25,"…")</f>
        <v>…</v>
      </c>
      <c r="F34" s="163">
        <f>COUNTIF('IGP3 Functions'!$F$9:$G$9,$T34)</f>
        <v>0</v>
      </c>
      <c r="G34" s="163">
        <f>COUNTIF('IGP3 Functions'!$F$10:$G$10,$T34)</f>
        <v>0</v>
      </c>
      <c r="H34" s="72">
        <f>COUNTIF('IGP3 Functions'!$F$12:$G$12,$T34)</f>
        <v>0</v>
      </c>
      <c r="I34" s="72">
        <f>COUNTIF('IGP3 Functions'!$F$13:$G$13,$T34)</f>
        <v>0</v>
      </c>
      <c r="J34" s="72">
        <f>COUNTIF('IGP3 Functions'!$F$15:$G$15,$T34)</f>
        <v>0</v>
      </c>
      <c r="K34" s="72">
        <f>COUNTIF('IGP3 Functions'!$F$17:$G$17,$T34)</f>
        <v>0</v>
      </c>
      <c r="L34" s="72">
        <f>COUNTIF('IGP3 Functions'!$F$18:$G$18,$T34)</f>
        <v>0</v>
      </c>
      <c r="M34" s="72">
        <f>COUNTIF('IGP3 Functions'!$F$19:$G$19,$T34)</f>
        <v>0</v>
      </c>
      <c r="N34" s="72">
        <f>COUNTIF('IGP3 Functions'!$F$20:$G$20,$T34)</f>
        <v>0</v>
      </c>
      <c r="O34" s="72">
        <f>COUNTIF('IGP3 Functions'!$F$22:$G$22,$T34)</f>
        <v>0</v>
      </c>
      <c r="P34" s="72">
        <f>COUNTIF('IGP3 Functions'!$F$24:$G$24,$T34)</f>
        <v>0</v>
      </c>
      <c r="Q34" s="72">
        <f>COUNTIF('IGP3 Functions'!$F$26:$G$26,$T34)</f>
        <v>0</v>
      </c>
      <c r="R34" s="170">
        <f t="shared" si="0"/>
        <v>0</v>
      </c>
      <c r="T34" s="132" t="s">
        <v>44</v>
      </c>
      <c r="U34" s="187" t="str">
        <f>IF('IGP1 Structure'!R25="1","R",IF('IGP1 Structure'!R25="2","L",IF('IGP1 Structure'!R25="3","L",IF('IGP1 Structure'!R25="4","L",IF('IGP1 Structure'!R25="5","R",IF('IGP1 Structure'!R25="6","L","C"))))))</f>
        <v>C</v>
      </c>
    </row>
    <row r="35" spans="1:21">
      <c r="E35" s="168" t="s">
        <v>737</v>
      </c>
      <c r="F35" s="163">
        <f>COUNTIF('IGP3 Functions'!$F$9:$G$9,$T35)</f>
        <v>0</v>
      </c>
      <c r="G35" s="163">
        <f>COUNTIF('IGP3 Functions'!$F$10:$G$10,$T35)</f>
        <v>0</v>
      </c>
      <c r="H35" s="72">
        <f>COUNTIF('IGP3 Functions'!$F$12:$G$12,$T35)</f>
        <v>0</v>
      </c>
      <c r="I35" s="72">
        <f>COUNTIF('IGP3 Functions'!$F$13:$G$13,$T35)</f>
        <v>0</v>
      </c>
      <c r="J35" s="72">
        <f>COUNTIF('IGP3 Functions'!$F$15:$G$15,$T35)</f>
        <v>0</v>
      </c>
      <c r="K35" s="72">
        <f>COUNTIF('IGP3 Functions'!$F$17:$G$17,$T35)</f>
        <v>0</v>
      </c>
      <c r="L35" s="72">
        <f>COUNTIF('IGP3 Functions'!$F$18:$G$18,$T35)</f>
        <v>0</v>
      </c>
      <c r="M35" s="72">
        <f>COUNTIF('IGP3 Functions'!$F$19:$G$19,$T35)</f>
        <v>0</v>
      </c>
      <c r="N35" s="72">
        <f>COUNTIF('IGP3 Functions'!$F$20:$G$20,$T35)</f>
        <v>0</v>
      </c>
      <c r="O35" s="72">
        <f>COUNTIF('IGP3 Functions'!$F$22:$G$22,$T35)</f>
        <v>0</v>
      </c>
      <c r="P35" s="72">
        <f>COUNTIF('IGP3 Functions'!$F$24:$G$24,$T35)</f>
        <v>0</v>
      </c>
      <c r="Q35" s="72">
        <f>COUNTIF('IGP3 Functions'!$F$26:$G$26,$T35)</f>
        <v>0</v>
      </c>
      <c r="R35" s="170">
        <f t="shared" si="0"/>
        <v>0</v>
      </c>
      <c r="T35" s="132" t="s">
        <v>734</v>
      </c>
      <c r="U35" s="186" t="s">
        <v>71</v>
      </c>
    </row>
    <row r="36" spans="1:21">
      <c r="E36" s="166" t="s">
        <v>736</v>
      </c>
      <c r="F36" s="164">
        <f>COUNTIF('IGP3 Functions'!$F$9:$G$9,$T36)</f>
        <v>0</v>
      </c>
      <c r="G36" s="164">
        <f>COUNTIF('IGP3 Functions'!$F$10:$G$10,$T36)</f>
        <v>0</v>
      </c>
      <c r="H36" s="73">
        <f>COUNTIF('IGP3 Functions'!$F$12:$G$12,$T36)</f>
        <v>0</v>
      </c>
      <c r="I36" s="73">
        <f>COUNTIF('IGP3 Functions'!$F$13:$G$13,$T36)</f>
        <v>0</v>
      </c>
      <c r="J36" s="73">
        <f>COUNTIF('IGP3 Functions'!$F$15:$G$15,$T36)</f>
        <v>0</v>
      </c>
      <c r="K36" s="73">
        <f>COUNTIF('IGP3 Functions'!$F$17:$G$17,$T36)</f>
        <v>0</v>
      </c>
      <c r="L36" s="73">
        <f>COUNTIF('IGP3 Functions'!$F$18:$G$18,$T36)</f>
        <v>0</v>
      </c>
      <c r="M36" s="73">
        <f>COUNTIF('IGP3 Functions'!$F$19:$G$19,$T36)</f>
        <v>0</v>
      </c>
      <c r="N36" s="73">
        <f>COUNTIF('IGP3 Functions'!$F$20:$G$20,$T36)</f>
        <v>0</v>
      </c>
      <c r="O36" s="73">
        <f>COUNTIF('IGP3 Functions'!$F$22:$G$22,$T36)</f>
        <v>0</v>
      </c>
      <c r="P36" s="73">
        <f>COUNTIF('IGP3 Functions'!$F$24:$G$24,$T36)</f>
        <v>0</v>
      </c>
      <c r="Q36" s="73">
        <f>COUNTIF('IGP3 Functions'!$F$26:$G$26,$T36)</f>
        <v>0</v>
      </c>
      <c r="R36" s="174">
        <f t="shared" si="0"/>
        <v>0</v>
      </c>
      <c r="T36" s="133" t="s">
        <v>735</v>
      </c>
      <c r="U36" s="187" t="s">
        <v>749</v>
      </c>
    </row>
    <row r="37" spans="1:21">
      <c r="E37" s="168" t="s">
        <v>739</v>
      </c>
      <c r="F37" s="163">
        <f>SUMIF($U$30:$U$36,$U37,F$30:F$36)</f>
        <v>0</v>
      </c>
      <c r="G37" s="163">
        <f t="shared" ref="G37:Q39" si="1">SUMIF($U$30:$U$36,$U37,G$30:G$36)</f>
        <v>0</v>
      </c>
      <c r="H37" s="72">
        <f t="shared" si="1"/>
        <v>0</v>
      </c>
      <c r="I37" s="72">
        <f t="shared" si="1"/>
        <v>0</v>
      </c>
      <c r="J37" s="72">
        <f t="shared" si="1"/>
        <v>0</v>
      </c>
      <c r="K37" s="72">
        <f t="shared" si="1"/>
        <v>0</v>
      </c>
      <c r="L37" s="72">
        <f t="shared" si="1"/>
        <v>0</v>
      </c>
      <c r="M37" s="72">
        <f t="shared" si="1"/>
        <v>0</v>
      </c>
      <c r="N37" s="72">
        <f t="shared" si="1"/>
        <v>0</v>
      </c>
      <c r="O37" s="72">
        <f t="shared" si="1"/>
        <v>0</v>
      </c>
      <c r="P37" s="72">
        <f t="shared" si="1"/>
        <v>0</v>
      </c>
      <c r="Q37" s="72">
        <f t="shared" si="1"/>
        <v>0</v>
      </c>
      <c r="R37" s="170">
        <f t="shared" si="0"/>
        <v>0</v>
      </c>
      <c r="U37" s="185" t="s">
        <v>73</v>
      </c>
    </row>
    <row r="38" spans="1:21">
      <c r="E38" s="168" t="s">
        <v>740</v>
      </c>
      <c r="F38" s="163">
        <f t="shared" ref="F38:F39" si="2">SUMIF($U$30:$U$36,$U38,F$30:F$36)</f>
        <v>0</v>
      </c>
      <c r="G38" s="163">
        <f t="shared" si="1"/>
        <v>0</v>
      </c>
      <c r="H38" s="72">
        <f t="shared" si="1"/>
        <v>0</v>
      </c>
      <c r="I38" s="72">
        <f t="shared" si="1"/>
        <v>0</v>
      </c>
      <c r="J38" s="72">
        <f t="shared" si="1"/>
        <v>0</v>
      </c>
      <c r="K38" s="72">
        <f t="shared" si="1"/>
        <v>0</v>
      </c>
      <c r="L38" s="72">
        <f t="shared" si="1"/>
        <v>0</v>
      </c>
      <c r="M38" s="72">
        <f t="shared" si="1"/>
        <v>0</v>
      </c>
      <c r="N38" s="72">
        <f t="shared" si="1"/>
        <v>0</v>
      </c>
      <c r="O38" s="72">
        <f t="shared" si="1"/>
        <v>0</v>
      </c>
      <c r="P38" s="72">
        <f t="shared" si="1"/>
        <v>0</v>
      </c>
      <c r="Q38" s="72">
        <f t="shared" si="1"/>
        <v>0</v>
      </c>
      <c r="R38" s="170">
        <f t="shared" si="0"/>
        <v>0</v>
      </c>
      <c r="U38" s="186" t="s">
        <v>71</v>
      </c>
    </row>
    <row r="39" spans="1:21">
      <c r="E39" s="166" t="s">
        <v>741</v>
      </c>
      <c r="F39" s="164">
        <f t="shared" si="2"/>
        <v>0</v>
      </c>
      <c r="G39" s="164">
        <f t="shared" si="1"/>
        <v>0</v>
      </c>
      <c r="H39" s="73">
        <f t="shared" si="1"/>
        <v>0</v>
      </c>
      <c r="I39" s="73">
        <f t="shared" si="1"/>
        <v>0</v>
      </c>
      <c r="J39" s="73">
        <f t="shared" si="1"/>
        <v>0</v>
      </c>
      <c r="K39" s="73">
        <f t="shared" si="1"/>
        <v>0</v>
      </c>
      <c r="L39" s="73">
        <f t="shared" si="1"/>
        <v>0</v>
      </c>
      <c r="M39" s="73">
        <f t="shared" si="1"/>
        <v>0</v>
      </c>
      <c r="N39" s="73">
        <f t="shared" si="1"/>
        <v>0</v>
      </c>
      <c r="O39" s="73">
        <f t="shared" si="1"/>
        <v>0</v>
      </c>
      <c r="P39" s="73">
        <f t="shared" si="1"/>
        <v>0</v>
      </c>
      <c r="Q39" s="73">
        <f t="shared" si="1"/>
        <v>0</v>
      </c>
      <c r="R39" s="174">
        <f t="shared" si="0"/>
        <v>0</v>
      </c>
      <c r="U39" s="187" t="s">
        <v>749</v>
      </c>
    </row>
    <row r="40" spans="1:21">
      <c r="E40" s="169" t="s">
        <v>738</v>
      </c>
      <c r="F40" s="171">
        <f>SUM(F37:F39)</f>
        <v>0</v>
      </c>
      <c r="G40" s="171">
        <f t="shared" ref="G40:Q40" si="3">SUM(G37:G39)</f>
        <v>0</v>
      </c>
      <c r="H40" s="171">
        <f t="shared" si="3"/>
        <v>0</v>
      </c>
      <c r="I40" s="171">
        <f t="shared" si="3"/>
        <v>0</v>
      </c>
      <c r="J40" s="171">
        <f t="shared" si="3"/>
        <v>0</v>
      </c>
      <c r="K40" s="171">
        <f t="shared" si="3"/>
        <v>0</v>
      </c>
      <c r="L40" s="171">
        <f t="shared" si="3"/>
        <v>0</v>
      </c>
      <c r="M40" s="171">
        <f t="shared" si="3"/>
        <v>0</v>
      </c>
      <c r="N40" s="171">
        <f t="shared" si="3"/>
        <v>0</v>
      </c>
      <c r="O40" s="171">
        <f t="shared" si="3"/>
        <v>0</v>
      </c>
      <c r="P40" s="171">
        <f t="shared" si="3"/>
        <v>0</v>
      </c>
      <c r="Q40" s="171">
        <f t="shared" si="3"/>
        <v>0</v>
      </c>
      <c r="R40" s="172">
        <f t="shared" si="0"/>
        <v>0</v>
      </c>
    </row>
    <row r="45" spans="1:21" s="199" customFormat="1" ht="12" thickBot="1">
      <c r="C45" s="198"/>
      <c r="E45" s="200"/>
      <c r="F45" s="201"/>
      <c r="G45" s="202"/>
      <c r="I45" s="198"/>
      <c r="J45" s="198"/>
      <c r="K45" s="198"/>
      <c r="L45" s="198"/>
      <c r="N45" s="200"/>
      <c r="O45" s="200"/>
      <c r="P45" s="200"/>
      <c r="Q45" s="200"/>
    </row>
    <row r="46" spans="1:21">
      <c r="A46" s="58">
        <f>'IGP1 Structure'!A1</f>
        <v>0</v>
      </c>
      <c r="B46" s="58">
        <f>'IGP1 Structure'!B1</f>
        <v>0</v>
      </c>
      <c r="C46" s="58">
        <f>'IGP1 Structure'!C1</f>
        <v>0</v>
      </c>
      <c r="D46" s="58">
        <f>'IGP1 Structure'!D1</f>
        <v>0</v>
      </c>
      <c r="E46" s="58">
        <f>'IGP1 Structure'!E1</f>
        <v>0</v>
      </c>
      <c r="F46" s="58">
        <f>'IGP1 Structure'!F1</f>
        <v>0</v>
      </c>
      <c r="G46" s="58">
        <f>'IGP1 Structure'!G1</f>
        <v>0</v>
      </c>
      <c r="H46" s="58">
        <f>'IGP1 Structure'!H1</f>
        <v>0</v>
      </c>
      <c r="I46" s="58">
        <f>'IGP1 Structure'!I1</f>
        <v>0</v>
      </c>
      <c r="J46" s="58">
        <f>'IGP1 Structure'!J1</f>
        <v>0</v>
      </c>
      <c r="K46" s="58">
        <f>'IGP1 Structure'!K1</f>
        <v>0</v>
      </c>
      <c r="L46" s="58">
        <f>'IGP1 Structure'!L1</f>
        <v>0</v>
      </c>
    </row>
    <row r="47" spans="1:21">
      <c r="A47" s="58">
        <f>'IGP1 Structure'!A2</f>
        <v>0</v>
      </c>
      <c r="B47" s="58">
        <f>'IGP1 Structure'!B2</f>
        <v>0</v>
      </c>
      <c r="C47" s="58">
        <f>'IGP1 Structure'!C2</f>
        <v>0</v>
      </c>
      <c r="D47" s="58" t="str">
        <f>'IGP1 Structure'!D2</f>
        <v>LoGICA INTERGOVERNMENTAL PROFILE: STRUCTURE OF SUBNATIONAL GOVERNANCE INSTITUTIONS</v>
      </c>
      <c r="E47" s="58">
        <f>'IGP1 Structure'!E2</f>
        <v>0</v>
      </c>
      <c r="F47" s="58">
        <f>'IGP1 Structure'!F2</f>
        <v>0</v>
      </c>
      <c r="G47" s="58">
        <f>'IGP1 Structure'!G2</f>
        <v>0</v>
      </c>
      <c r="H47" s="58">
        <f>'IGP1 Structure'!H2</f>
        <v>0</v>
      </c>
      <c r="I47" s="58">
        <f>'IGP1 Structure'!I2</f>
        <v>0</v>
      </c>
      <c r="J47" s="58">
        <f>'IGP1 Structure'!J2</f>
        <v>0</v>
      </c>
      <c r="K47" s="58">
        <f>'IGP1 Structure'!K2</f>
        <v>0</v>
      </c>
      <c r="L47" s="58">
        <f>'IGP1 Structure'!L2</f>
        <v>0</v>
      </c>
    </row>
    <row r="48" spans="1:21">
      <c r="A48" s="58">
        <f>'IGP1 Structure'!A3</f>
        <v>0</v>
      </c>
      <c r="B48" s="58">
        <f>'IGP1 Structure'!B3</f>
        <v>0</v>
      </c>
      <c r="C48" s="58">
        <f>'IGP1 Structure'!C3</f>
        <v>0</v>
      </c>
      <c r="D48" s="58">
        <f>'IGP1 Structure'!D3</f>
        <v>0</v>
      </c>
      <c r="E48" s="58">
        <f>'IGP1 Structure'!E3</f>
        <v>0</v>
      </c>
      <c r="F48" s="58">
        <f>'IGP1 Structure'!F3</f>
        <v>0</v>
      </c>
      <c r="G48" s="58">
        <f>'IGP1 Structure'!G3</f>
        <v>0</v>
      </c>
      <c r="H48" s="58">
        <f>'IGP1 Structure'!H3</f>
        <v>0</v>
      </c>
      <c r="I48" s="58">
        <f>'IGP1 Structure'!I3</f>
        <v>0</v>
      </c>
      <c r="J48" s="58">
        <f>'IGP1 Structure'!J3</f>
        <v>0</v>
      </c>
      <c r="K48" s="58">
        <f>'IGP1 Structure'!K3</f>
        <v>0</v>
      </c>
      <c r="L48" s="58">
        <f>'IGP1 Structure'!L3</f>
        <v>0</v>
      </c>
    </row>
    <row r="49" spans="1:12">
      <c r="A49" s="58">
        <f>'IGP1 Structure'!A4</f>
        <v>0</v>
      </c>
      <c r="B49" s="58">
        <f>'IGP1 Structure'!B4</f>
        <v>0</v>
      </c>
      <c r="C49" s="58">
        <f>'IGP1 Structure'!C4</f>
        <v>0</v>
      </c>
      <c r="D49" s="58">
        <f>'IGP1 Structure'!D4</f>
        <v>0</v>
      </c>
      <c r="E49" s="58">
        <f>'IGP1 Structure'!E4</f>
        <v>0</v>
      </c>
      <c r="F49" s="58">
        <f>'IGP1 Structure'!F4</f>
        <v>0</v>
      </c>
      <c r="G49" s="58">
        <f>'IGP1 Structure'!G4</f>
        <v>0</v>
      </c>
      <c r="H49" s="58">
        <f>'IGP1 Structure'!H4</f>
        <v>0</v>
      </c>
      <c r="I49" s="58">
        <f>'IGP1 Structure'!I4</f>
        <v>0</v>
      </c>
      <c r="J49" s="58">
        <f>'IGP1 Structure'!J4</f>
        <v>0</v>
      </c>
      <c r="K49" s="58">
        <f>'IGP1 Structure'!K4</f>
        <v>0</v>
      </c>
      <c r="L49" s="58">
        <f>'IGP1 Structure'!L4</f>
        <v>0</v>
      </c>
    </row>
    <row r="50" spans="1:12">
      <c r="A50" s="58">
        <f>'IGP1 Structure'!A5</f>
        <v>0</v>
      </c>
      <c r="B50" s="58">
        <f>'IGP1 Structure'!B5</f>
        <v>0</v>
      </c>
      <c r="C50" s="58">
        <f>'IGP1 Structure'!C5</f>
        <v>0</v>
      </c>
      <c r="D50" s="58" t="str">
        <f>'IGP1 Structure'!D5</f>
        <v>General Country Information</v>
      </c>
      <c r="E50" s="58">
        <f>'IGP1 Structure'!E5</f>
        <v>0</v>
      </c>
      <c r="F50" s="58">
        <f>'IGP1 Structure'!F5</f>
        <v>0</v>
      </c>
      <c r="G50" s="58">
        <f>'IGP1 Structure'!G5</f>
        <v>0</v>
      </c>
      <c r="H50" s="58">
        <f>'IGP1 Structure'!H5</f>
        <v>0</v>
      </c>
      <c r="I50" s="58">
        <f>'IGP1 Structure'!I5</f>
        <v>0</v>
      </c>
      <c r="J50" s="58">
        <f>'IGP1 Structure'!J5</f>
        <v>0</v>
      </c>
      <c r="K50" s="58">
        <f>'IGP1 Structure'!K5</f>
        <v>0</v>
      </c>
      <c r="L50" s="58" t="str">
        <f>'IGP1 Structure'!L5</f>
        <v>Comments / Clarification</v>
      </c>
    </row>
    <row r="51" spans="1:12">
      <c r="A51" s="58">
        <f>'IGP1 Structure'!A6</f>
        <v>0</v>
      </c>
      <c r="B51" s="58">
        <f>'IGP1 Structure'!B6</f>
        <v>0</v>
      </c>
      <c r="C51" s="58" t="str">
        <f>'IGP1 Structure'!C6</f>
        <v>C1</v>
      </c>
      <c r="D51" s="58" t="str">
        <f>'IGP1 Structure'!D6</f>
        <v>Basic Country Information</v>
      </c>
      <c r="E51" s="58">
        <f>'IGP1 Structure'!E6</f>
        <v>0</v>
      </c>
      <c r="F51" s="58">
        <f>'IGP1 Structure'!F6</f>
        <v>0</v>
      </c>
      <c r="G51" s="58">
        <f>'IGP1 Structure'!G6</f>
        <v>0</v>
      </c>
      <c r="H51" s="58">
        <f>'IGP1 Structure'!H6</f>
        <v>0</v>
      </c>
      <c r="I51" s="58">
        <f>'IGP1 Structure'!I6</f>
        <v>0</v>
      </c>
      <c r="J51" s="58">
        <f>'IGP1 Structure'!J6</f>
        <v>0</v>
      </c>
      <c r="K51" s="58">
        <f>'IGP1 Structure'!K6</f>
        <v>0</v>
      </c>
      <c r="L51" s="58">
        <f>'IGP1 Structure'!L6</f>
        <v>0</v>
      </c>
    </row>
    <row r="52" spans="1:12">
      <c r="A52" s="58">
        <f>'IGP1 Structure'!A7</f>
        <v>0</v>
      </c>
      <c r="B52" s="58">
        <f>'IGP1 Structure'!B7</f>
        <v>0</v>
      </c>
      <c r="C52" s="58" t="str">
        <f>'IGP1 Structure'!C7</f>
        <v>C1.1</v>
      </c>
      <c r="D52" s="58" t="str">
        <f>'IGP1 Structure'!D7</f>
        <v>Country Name</v>
      </c>
      <c r="E52" s="58" t="str">
        <f>'IGP1 Structure'!E7</f>
        <v>Thailand (THA)</v>
      </c>
      <c r="F52" s="58">
        <f>'IGP1 Structure'!F7</f>
        <v>0</v>
      </c>
      <c r="G52" s="58">
        <f>'IGP1 Structure'!G7</f>
        <v>0</v>
      </c>
      <c r="H52" s="58">
        <f>'IGP1 Structure'!H7</f>
        <v>0</v>
      </c>
      <c r="I52" s="58">
        <f>'IGP1 Structure'!I7</f>
        <v>0</v>
      </c>
      <c r="J52" s="58">
        <f>'IGP1 Structure'!J7</f>
        <v>0</v>
      </c>
      <c r="K52" s="58">
        <f>'IGP1 Structure'!K7</f>
        <v>0</v>
      </c>
      <c r="L52" s="58">
        <f>'IGP1 Structure'!L7</f>
        <v>0</v>
      </c>
    </row>
    <row r="53" spans="1:12">
      <c r="A53" s="58">
        <f>'IGP1 Structure'!A8</f>
        <v>0</v>
      </c>
      <c r="B53" s="58">
        <f>'IGP1 Structure'!B8</f>
        <v>0</v>
      </c>
      <c r="C53" s="58" t="str">
        <f>'IGP1 Structure'!C8</f>
        <v>C1.2</v>
      </c>
      <c r="D53" s="58" t="str">
        <f>'IGP1 Structure'!D8</f>
        <v>Information/Data for Year</v>
      </c>
      <c r="E53" s="58">
        <f>'IGP1 Structure'!E8</f>
        <v>2023</v>
      </c>
      <c r="F53" s="58">
        <f>'IGP1 Structure'!F8</f>
        <v>0</v>
      </c>
      <c r="G53" s="58">
        <f>'IGP1 Structure'!G8</f>
        <v>0</v>
      </c>
      <c r="H53" s="58">
        <f>'IGP1 Structure'!H8</f>
        <v>0</v>
      </c>
      <c r="I53" s="58">
        <f>'IGP1 Structure'!I8</f>
        <v>0</v>
      </c>
      <c r="J53" s="58">
        <f>'IGP1 Structure'!J8</f>
        <v>0</v>
      </c>
      <c r="K53" s="58">
        <f>'IGP1 Structure'!K8</f>
        <v>0</v>
      </c>
      <c r="L53" s="58">
        <f>'IGP1 Structure'!L8</f>
        <v>0</v>
      </c>
    </row>
    <row r="54" spans="1:12">
      <c r="A54" s="58">
        <f>'IGP1 Structure'!A9</f>
        <v>0</v>
      </c>
      <c r="B54" s="58">
        <f>'IGP1 Structure'!B9</f>
        <v>0</v>
      </c>
      <c r="C54" s="58" t="str">
        <f>'IGP1 Structure'!C9</f>
        <v>C1.3</v>
      </c>
      <c r="D54" s="58" t="str">
        <f>'IGP1 Structure'!D9</f>
        <v>Total National Population</v>
      </c>
      <c r="E54" s="58">
        <f>'IGP1 Structure'!E9</f>
        <v>66052615</v>
      </c>
      <c r="F54" s="58">
        <f>'IGP1 Structure'!F9</f>
        <v>0</v>
      </c>
      <c r="G54" s="58">
        <f>'IGP1 Structure'!G9</f>
        <v>0</v>
      </c>
      <c r="H54" s="58">
        <f>'IGP1 Structure'!H9</f>
        <v>0</v>
      </c>
      <c r="I54" s="58">
        <f>'IGP1 Structure'!I9</f>
        <v>0</v>
      </c>
      <c r="J54" s="58">
        <f>'IGP1 Structure'!J9</f>
        <v>0</v>
      </c>
      <c r="K54" s="58">
        <f>'IGP1 Structure'!K9</f>
        <v>0</v>
      </c>
      <c r="L54" s="58">
        <f>'IGP1 Structure'!L9</f>
        <v>0</v>
      </c>
    </row>
    <row r="55" spans="1:12">
      <c r="A55" s="58">
        <f>'IGP1 Structure'!A10</f>
        <v>0</v>
      </c>
      <c r="B55" s="58">
        <f>'IGP1 Structure'!B10</f>
        <v>0</v>
      </c>
      <c r="C55" s="58">
        <f>'IGP1 Structure'!C10</f>
        <v>0</v>
      </c>
      <c r="D55" s="58">
        <f>'IGP1 Structure'!D10</f>
        <v>0</v>
      </c>
      <c r="E55" s="58">
        <f>'IGP1 Structure'!E10</f>
        <v>0</v>
      </c>
      <c r="F55" s="58">
        <f>'IGP1 Structure'!F10</f>
        <v>0</v>
      </c>
      <c r="G55" s="58">
        <f>'IGP1 Structure'!G10</f>
        <v>0</v>
      </c>
      <c r="H55" s="58">
        <f>'IGP1 Structure'!H10</f>
        <v>0</v>
      </c>
      <c r="I55" s="58">
        <f>'IGP1 Structure'!I10</f>
        <v>0</v>
      </c>
      <c r="J55" s="58">
        <f>'IGP1 Structure'!J10</f>
        <v>0</v>
      </c>
      <c r="K55" s="58">
        <f>'IGP1 Structure'!K10</f>
        <v>0</v>
      </c>
      <c r="L55" s="58">
        <f>'IGP1 Structure'!L10</f>
        <v>0</v>
      </c>
    </row>
    <row r="56" spans="1:12">
      <c r="A56" s="58">
        <f>'IGP1 Structure'!A11</f>
        <v>0</v>
      </c>
      <c r="B56" s="58">
        <f>'IGP1 Structure'!B11</f>
        <v>0</v>
      </c>
      <c r="C56" s="58" t="str">
        <f>'IGP1 Structure'!C11</f>
        <v>C.4</v>
      </c>
      <c r="D56" s="58" t="str">
        <f>'IGP1 Structure'!D11</f>
        <v>Main decentralization / subnational / intergovernmental legislation /policies</v>
      </c>
      <c r="E56" s="58">
        <f>'IGP1 Structure'!E11</f>
        <v>0</v>
      </c>
      <c r="F56" s="58" t="str">
        <f>'IGP1 Structure'!F11</f>
        <v>Year  Enacted</v>
      </c>
      <c r="G56" s="58">
        <f>'IGP1 Structure'!G11</f>
        <v>0</v>
      </c>
      <c r="H56" s="58">
        <f>'IGP1 Structure'!H11</f>
        <v>0</v>
      </c>
      <c r="I56" s="58">
        <f>'IGP1 Structure'!I11</f>
        <v>0</v>
      </c>
      <c r="J56" s="58">
        <f>'IGP1 Structure'!J11</f>
        <v>0</v>
      </c>
      <c r="K56" s="58">
        <f>'IGP1 Structure'!K11</f>
        <v>0</v>
      </c>
      <c r="L56" s="58">
        <f>'IGP1 Structure'!L11</f>
        <v>0</v>
      </c>
    </row>
    <row r="57" spans="1:12">
      <c r="A57" s="58">
        <f>'IGP1 Structure'!A12</f>
        <v>0</v>
      </c>
      <c r="B57" s="58">
        <f>'IGP1 Structure'!B12</f>
        <v>0</v>
      </c>
      <c r="C57" s="58" t="str">
        <f>'IGP1 Structure'!C12</f>
        <v>C4.1</v>
      </c>
      <c r="D57" s="58" t="str">
        <f>'IGP1 Structure'!D12</f>
        <v>Constitution of Thailand</v>
      </c>
      <c r="E57" s="58">
        <f>'IGP1 Structure'!E12</f>
        <v>0</v>
      </c>
      <c r="F57" s="58">
        <f>'IGP1 Structure'!F12</f>
        <v>2017</v>
      </c>
      <c r="G57" s="58">
        <f>'IGP1 Structure'!G12</f>
        <v>0</v>
      </c>
      <c r="H57" s="58">
        <f>'IGP1 Structure'!H12</f>
        <v>0</v>
      </c>
      <c r="I57" s="58">
        <f>'IGP1 Structure'!I12</f>
        <v>0</v>
      </c>
      <c r="J57" s="58">
        <f>'IGP1 Structure'!J12</f>
        <v>0</v>
      </c>
      <c r="K57" s="58">
        <f>'IGP1 Structure'!K12</f>
        <v>0</v>
      </c>
      <c r="L57" s="58">
        <f>'IGP1 Structure'!L12</f>
        <v>0</v>
      </c>
    </row>
    <row r="58" spans="1:12">
      <c r="A58" s="58">
        <f>'IGP1 Structure'!A13</f>
        <v>0</v>
      </c>
      <c r="B58" s="58">
        <f>'IGP1 Structure'!B13</f>
        <v>0</v>
      </c>
      <c r="C58" s="58" t="str">
        <f>'IGP1 Structure'!C13</f>
        <v>C4.2</v>
      </c>
      <c r="D58" s="58" t="str">
        <f>'IGP1 Structure'!D13</f>
        <v>Plan and Process for Decentralization Act</v>
      </c>
      <c r="E58" s="58">
        <f>'IGP1 Structure'!E13</f>
        <v>0</v>
      </c>
      <c r="F58" s="58">
        <f>'IGP1 Structure'!F13</f>
        <v>1999</v>
      </c>
      <c r="G58" s="58">
        <f>'IGP1 Structure'!G13</f>
        <v>0</v>
      </c>
      <c r="H58" s="58">
        <f>'IGP1 Structure'!H13</f>
        <v>0</v>
      </c>
      <c r="I58" s="58">
        <f>'IGP1 Structure'!I13</f>
        <v>0</v>
      </c>
      <c r="J58" s="58">
        <f>'IGP1 Structure'!J13</f>
        <v>0</v>
      </c>
      <c r="K58" s="58">
        <f>'IGP1 Structure'!K13</f>
        <v>0</v>
      </c>
      <c r="L58" s="58">
        <f>'IGP1 Structure'!L13</f>
        <v>0</v>
      </c>
    </row>
    <row r="59" spans="1:12">
      <c r="A59" s="58">
        <f>'IGP1 Structure'!A14</f>
        <v>0</v>
      </c>
      <c r="B59" s="58">
        <f>'IGP1 Structure'!B14</f>
        <v>0</v>
      </c>
      <c r="C59" s="58" t="str">
        <f>'IGP1 Structure'!C14</f>
        <v>C4.3</v>
      </c>
      <c r="D59" s="58" t="str">
        <f>'IGP1 Structure'!D14</f>
        <v>Local Government Personnel Administration Act</v>
      </c>
      <c r="E59" s="58">
        <f>'IGP1 Structure'!E14</f>
        <v>0</v>
      </c>
      <c r="F59" s="58">
        <f>'IGP1 Structure'!F14</f>
        <v>1999</v>
      </c>
      <c r="G59" s="58">
        <f>'IGP1 Structure'!G14</f>
        <v>0</v>
      </c>
      <c r="H59" s="58">
        <f>'IGP1 Structure'!H14</f>
        <v>0</v>
      </c>
      <c r="I59" s="58">
        <f>'IGP1 Structure'!I14</f>
        <v>0</v>
      </c>
      <c r="J59" s="58">
        <f>'IGP1 Structure'!J14</f>
        <v>0</v>
      </c>
      <c r="K59" s="58">
        <f>'IGP1 Structure'!K14</f>
        <v>0</v>
      </c>
      <c r="L59" s="58">
        <f>'IGP1 Structure'!L14</f>
        <v>0</v>
      </c>
    </row>
    <row r="60" spans="1:12">
      <c r="A60" s="58">
        <f>'IGP1 Structure'!A15</f>
        <v>0</v>
      </c>
      <c r="B60" s="58">
        <f>'IGP1 Structure'!B15</f>
        <v>0</v>
      </c>
      <c r="C60" s="58" t="str">
        <f>'IGP1 Structure'!C15</f>
        <v>C4.4</v>
      </c>
      <c r="D60" s="58" t="str">
        <f>'IGP1 Structure'!D15</f>
        <v>Local Government Organization Laws (for each type of LGU)</v>
      </c>
      <c r="E60" s="58">
        <f>'IGP1 Structure'!E15</f>
        <v>0</v>
      </c>
      <c r="F60" s="58" t="str">
        <f>'IGP1 Structure'!F15</f>
        <v>Various</v>
      </c>
      <c r="G60" s="58">
        <f>'IGP1 Structure'!G15</f>
        <v>0</v>
      </c>
      <c r="H60" s="58">
        <f>'IGP1 Structure'!H15</f>
        <v>0</v>
      </c>
      <c r="I60" s="58">
        <f>'IGP1 Structure'!I15</f>
        <v>0</v>
      </c>
      <c r="J60" s="58">
        <f>'IGP1 Structure'!J15</f>
        <v>0</v>
      </c>
      <c r="K60" s="58">
        <f>'IGP1 Structure'!K15</f>
        <v>0</v>
      </c>
      <c r="L60" s="58">
        <f>'IGP1 Structure'!L15</f>
        <v>0</v>
      </c>
    </row>
    <row r="61" spans="1:12">
      <c r="A61" s="58">
        <f>'IGP1 Structure'!A16</f>
        <v>0</v>
      </c>
      <c r="B61" s="58">
        <f>'IGP1 Structure'!B16</f>
        <v>0</v>
      </c>
      <c r="C61" s="58">
        <f>'IGP1 Structure'!C16</f>
        <v>0</v>
      </c>
      <c r="D61" s="58">
        <f>'IGP1 Structure'!D16</f>
        <v>0</v>
      </c>
      <c r="E61" s="58">
        <f>'IGP1 Structure'!E16</f>
        <v>0</v>
      </c>
      <c r="F61" s="58">
        <f>'IGP1 Structure'!F16</f>
        <v>0</v>
      </c>
      <c r="G61" s="58">
        <f>'IGP1 Structure'!G16</f>
        <v>0</v>
      </c>
      <c r="H61" s="58">
        <f>'IGP1 Structure'!H16</f>
        <v>0</v>
      </c>
      <c r="I61" s="58">
        <f>'IGP1 Structure'!I16</f>
        <v>0</v>
      </c>
      <c r="J61" s="58">
        <f>'IGP1 Structure'!J16</f>
        <v>0</v>
      </c>
      <c r="K61" s="58">
        <f>'IGP1 Structure'!K16</f>
        <v>0</v>
      </c>
      <c r="L61" s="58">
        <f>'IGP1 Structure'!L16</f>
        <v>0</v>
      </c>
    </row>
    <row r="62" spans="1:12">
      <c r="A62" s="58">
        <f>'IGP1 Structure'!A17</f>
        <v>0</v>
      </c>
      <c r="B62" s="58">
        <f>'IGP1 Structure'!B17</f>
        <v>0</v>
      </c>
      <c r="C62" s="58">
        <f>'IGP1 Structure'!C17</f>
        <v>0</v>
      </c>
      <c r="D62" s="58">
        <f>'IGP1 Structure'!D17</f>
        <v>0</v>
      </c>
      <c r="E62" s="58">
        <f>'IGP1 Structure'!E17</f>
        <v>0</v>
      </c>
      <c r="F62" s="58">
        <f>'IGP1 Structure'!F17</f>
        <v>0</v>
      </c>
      <c r="G62" s="58">
        <f>'IGP1 Structure'!G17</f>
        <v>0</v>
      </c>
      <c r="H62" s="58">
        <f>'IGP1 Structure'!H17</f>
        <v>0</v>
      </c>
      <c r="I62" s="58">
        <f>'IGP1 Structure'!I17</f>
        <v>0</v>
      </c>
      <c r="J62" s="58">
        <f>'IGP1 Structure'!J17</f>
        <v>0</v>
      </c>
      <c r="K62" s="58">
        <f>'IGP1 Structure'!K17</f>
        <v>0</v>
      </c>
      <c r="L62" s="58">
        <f>'IGP1 Structure'!L17</f>
        <v>0</v>
      </c>
    </row>
    <row r="63" spans="1:12">
      <c r="A63" s="58">
        <f>'IGP1 Structure'!A18</f>
        <v>0</v>
      </c>
      <c r="B63" s="58">
        <f>'IGP1 Structure'!B18</f>
        <v>0</v>
      </c>
      <c r="C63" s="58">
        <f>'IGP1 Structure'!C18</f>
        <v>0</v>
      </c>
      <c r="D63" s="58">
        <f>'IGP1 Structure'!D18</f>
        <v>0</v>
      </c>
      <c r="E63" s="58">
        <f>'IGP1 Structure'!E18</f>
        <v>0</v>
      </c>
      <c r="F63" s="58">
        <f>'IGP1 Structure'!F18</f>
        <v>0</v>
      </c>
      <c r="G63" s="58">
        <f>'IGP1 Structure'!G18</f>
        <v>0</v>
      </c>
      <c r="H63" s="58">
        <f>'IGP1 Structure'!H18</f>
        <v>0</v>
      </c>
      <c r="I63" s="58">
        <f>'IGP1 Structure'!I18</f>
        <v>0</v>
      </c>
      <c r="J63" s="58">
        <f>'IGP1 Structure'!J18</f>
        <v>0</v>
      </c>
      <c r="K63" s="58">
        <f>'IGP1 Structure'!K18</f>
        <v>0</v>
      </c>
      <c r="L63" s="58">
        <f>'IGP1 Structure'!L18</f>
        <v>0</v>
      </c>
    </row>
    <row r="64" spans="1:12">
      <c r="A64" s="58">
        <f>'IGP1 Structure'!A19</f>
        <v>0</v>
      </c>
      <c r="B64" s="58">
        <f>'IGP1 Structure'!B19</f>
        <v>0</v>
      </c>
      <c r="C64" s="58">
        <f>'IGP1 Structure'!C19</f>
        <v>0</v>
      </c>
      <c r="D64" s="58" t="str">
        <f>'IGP1 Structure'!D19</f>
        <v>Level / tier / type</v>
      </c>
      <c r="E64" s="58" t="str">
        <f>'IGP1 Structure'!E19</f>
        <v>Institutional level/tier/type (name)</v>
      </c>
      <c r="F64" s="58" t="str">
        <f>'IGP1 Structure'!F19</f>
        <v>Number of units</v>
      </c>
      <c r="G64" s="58" t="str">
        <f>'IGP1 Structure'!G19</f>
        <v>Complete territorial coverage?</v>
      </c>
      <c r="H64" s="58" t="str">
        <f>'IGP1 Structure'!H19</f>
        <v>Uniform structure ?</v>
      </c>
      <c r="I64" s="58" t="str">
        <f>'IGP1 Structure'!I19</f>
        <v>Subnational Governance Level / Tier / Type</v>
      </c>
      <c r="J64" s="58" t="str">
        <f>'IGP1 Structure'!J19</f>
        <v>Population of 
level / tier / type</v>
      </c>
      <c r="K64" s="58">
        <f>'IGP1 Structure'!K19</f>
        <v>0</v>
      </c>
      <c r="L64" s="58" t="str">
        <f>'IGP1 Structure'!L19</f>
        <v>Comments / Clarification</v>
      </c>
    </row>
    <row r="65" spans="1:17">
      <c r="A65" s="58">
        <f>'IGP1 Structure'!A20</f>
        <v>0</v>
      </c>
      <c r="B65" s="58">
        <f>'IGP1 Structure'!B20</f>
        <v>0</v>
      </c>
      <c r="C65" s="58">
        <f>'IGP1 Structure'!C20</f>
        <v>0</v>
      </c>
      <c r="D65" s="58">
        <f>'IGP1 Structure'!D20</f>
        <v>0</v>
      </c>
      <c r="E65" s="58">
        <f>'IGP1 Structure'!E20</f>
        <v>0</v>
      </c>
      <c r="F65" s="58">
        <f>'IGP1 Structure'!F20</f>
        <v>0</v>
      </c>
      <c r="G65" s="58">
        <f>'IGP1 Structure'!G20</f>
        <v>0</v>
      </c>
      <c r="H65" s="58">
        <f>'IGP1 Structure'!H20</f>
        <v>0</v>
      </c>
      <c r="I65" s="58">
        <f>'IGP1 Structure'!I20</f>
        <v>0</v>
      </c>
      <c r="J65" s="58">
        <f>'IGP1 Structure'!J20</f>
        <v>0</v>
      </c>
      <c r="K65" s="58">
        <f>'IGP1 Structure'!K20</f>
        <v>0</v>
      </c>
      <c r="L65" s="58">
        <f>'IGP1 Structure'!L20</f>
        <v>0</v>
      </c>
    </row>
    <row r="66" spans="1:17">
      <c r="A66" s="58">
        <f>'IGP1 Structure'!A21</f>
        <v>0</v>
      </c>
      <c r="B66" s="58">
        <f>'IGP1 Structure'!B21</f>
        <v>0</v>
      </c>
      <c r="C66" s="58" t="str">
        <f>'IGP1 Structure'!C21</f>
        <v>C</v>
      </c>
      <c r="D66" s="58" t="str">
        <f>'IGP1 Structure'!D21</f>
        <v>National level</v>
      </c>
      <c r="E66" s="58" t="str">
        <f>'IGP1 Structure'!E21</f>
        <v>National government</v>
      </c>
      <c r="F66" s="58">
        <f>'IGP1 Structure'!F21</f>
        <v>1</v>
      </c>
      <c r="G66" s="58">
        <f>'IGP1 Structure'!G21</f>
        <v>0</v>
      </c>
      <c r="H66" s="58">
        <f>'IGP1 Structure'!H21</f>
        <v>0</v>
      </c>
      <c r="I66" s="58">
        <f>'IGP1 Structure'!I21</f>
        <v>0</v>
      </c>
      <c r="J66" s="58">
        <f>'IGP1 Structure'!J21</f>
        <v>66052615</v>
      </c>
      <c r="K66" s="58">
        <f>'IGP1 Structure'!K21</f>
        <v>0</v>
      </c>
      <c r="L66" s="58">
        <f>'IGP1 Structure'!L21</f>
        <v>0</v>
      </c>
    </row>
    <row r="67" spans="1:17">
      <c r="A67" s="58">
        <f>'IGP1 Structure'!A22</f>
        <v>0</v>
      </c>
      <c r="B67" s="58">
        <f>'IGP1 Structure'!B22</f>
        <v>0</v>
      </c>
      <c r="C67" s="58" t="str">
        <f>'IGP1 Structure'!C22</f>
        <v>S1</v>
      </c>
      <c r="D67" s="58" t="str">
        <f>'IGP1 Structure'!D22</f>
        <v>First level / tier / type</v>
      </c>
      <c r="E67" s="58" t="str">
        <f>'IGP1 Structure'!E22</f>
        <v>Provincial Administrative Organizations (PAO) &amp; Bangkok Metrolpolitan Administration</v>
      </c>
      <c r="F67" s="58">
        <f>'IGP1 Structure'!F22</f>
        <v>76</v>
      </c>
      <c r="G67" s="58" t="str">
        <f>'IGP1 Structure'!G22</f>
        <v>Yes</v>
      </c>
      <c r="H67" s="58" t="str">
        <f>'IGP1 Structure'!H22</f>
        <v>Yes</v>
      </c>
      <c r="I67" s="58" t="str">
        <f>'IGP1 Structure'!I22</f>
        <v>1-Main Regional</v>
      </c>
      <c r="J67" s="58">
        <f>'IGP1 Structure'!J22</f>
        <v>60581027</v>
      </c>
      <c r="K67" s="58">
        <f>'IGP1 Structure'!K22</f>
        <v>0</v>
      </c>
      <c r="L67" s="58" t="str">
        <f>'IGP1 Structure'!L22</f>
        <v xml:space="preserve">BMA is the only form of SNG with one-tier </v>
      </c>
    </row>
    <row r="68" spans="1:17">
      <c r="A68" s="58">
        <f>'IGP1 Structure'!A23</f>
        <v>0</v>
      </c>
      <c r="B68" s="58">
        <f>'IGP1 Structure'!B23</f>
        <v>0</v>
      </c>
      <c r="C68" s="58" t="str">
        <f>'IGP1 Structure'!C23</f>
        <v>S2</v>
      </c>
      <c r="D68" s="58" t="str">
        <f>'IGP1 Structure'!D23</f>
        <v>Second level / tier  / type</v>
      </c>
      <c r="E68" s="58" t="str">
        <f>'IGP1 Structure'!E23</f>
        <v>Municipalties, Sub-district Administrative Organization (SAO), &amp; Pattaya City</v>
      </c>
      <c r="F68" s="58">
        <f>'IGP1 Structure'!F23</f>
        <v>7772</v>
      </c>
      <c r="G68" s="58" t="str">
        <f>'IGP1 Structure'!G23</f>
        <v>Yes</v>
      </c>
      <c r="H68" s="58" t="str">
        <f>'IGP1 Structure'!H23</f>
        <v>Yes</v>
      </c>
      <c r="I68" s="58" t="str">
        <f>'IGP1 Structure'!I23</f>
        <v>2-Main Local</v>
      </c>
      <c r="J68" s="58">
        <f>'IGP1 Structure'!J23</f>
        <v>60581027</v>
      </c>
      <c r="K68" s="58">
        <f>'IGP1 Structure'!K23</f>
        <v>0</v>
      </c>
      <c r="L68" s="58" t="str">
        <f>'IGP1 Structure'!L23</f>
        <v>Pattaya City is a local institution and is a unique form</v>
      </c>
    </row>
    <row r="69" spans="1:17">
      <c r="A69" s="58">
        <f>'IGP1 Structure'!A24</f>
        <v>0</v>
      </c>
      <c r="B69" s="58">
        <f>'IGP1 Structure'!B24</f>
        <v>0</v>
      </c>
      <c r="C69" s="58" t="str">
        <f>'IGP1 Structure'!C24</f>
        <v>S3</v>
      </c>
      <c r="D69" s="58" t="str">
        <f>'IGP1 Structure'!D24</f>
        <v>Third level / tier / type</v>
      </c>
      <c r="E69" s="58" t="str">
        <f>'IGP1 Structure'!E24</f>
        <v>[Third level / tier /type]</v>
      </c>
      <c r="F69" s="58">
        <f>'IGP1 Structure'!F24</f>
        <v>0</v>
      </c>
      <c r="G69" s="58" t="str">
        <f>'IGP1 Structure'!G24</f>
        <v>...</v>
      </c>
      <c r="H69" s="58" t="str">
        <f>'IGP1 Structure'!H24</f>
        <v>...</v>
      </c>
      <c r="I69" s="58" t="str">
        <f>'IGP1 Structure'!I24</f>
        <v>…</v>
      </c>
      <c r="J69" s="58">
        <f>'IGP1 Structure'!J24</f>
        <v>0</v>
      </c>
      <c r="K69" s="58">
        <f>'IGP1 Structure'!K24</f>
        <v>0</v>
      </c>
      <c r="L69" s="58">
        <f>'IGP1 Structure'!L24</f>
        <v>0</v>
      </c>
    </row>
    <row r="70" spans="1:17">
      <c r="A70" s="58">
        <f>'IGP1 Structure'!A25</f>
        <v>0</v>
      </c>
      <c r="B70" s="58">
        <f>'IGP1 Structure'!B25</f>
        <v>0</v>
      </c>
      <c r="C70" s="58" t="str">
        <f>'IGP1 Structure'!C25</f>
        <v>S4</v>
      </c>
      <c r="D70" s="58" t="str">
        <f>'IGP1 Structure'!D25</f>
        <v>Fourth level / tier / type</v>
      </c>
      <c r="E70" s="58" t="str">
        <f>'IGP1 Structure'!E25</f>
        <v>[Fourth level / tier / type]</v>
      </c>
      <c r="F70" s="58">
        <f>'IGP1 Structure'!F25</f>
        <v>0</v>
      </c>
      <c r="G70" s="58" t="str">
        <f>'IGP1 Structure'!G25</f>
        <v>...</v>
      </c>
      <c r="H70" s="58" t="str">
        <f>'IGP1 Structure'!H25</f>
        <v>...</v>
      </c>
      <c r="I70" s="58" t="str">
        <f>'IGP1 Structure'!I25</f>
        <v>…</v>
      </c>
      <c r="J70" s="58">
        <f>'IGP1 Structure'!J25</f>
        <v>0</v>
      </c>
      <c r="K70" s="58">
        <f>'IGP1 Structure'!K25</f>
        <v>0</v>
      </c>
      <c r="L70" s="58">
        <f>'IGP1 Structure'!L25</f>
        <v>0</v>
      </c>
    </row>
    <row r="71" spans="1:17">
      <c r="A71" s="58">
        <f>'IGP1 Structure'!A26</f>
        <v>0</v>
      </c>
      <c r="B71" s="58">
        <f>'IGP1 Structure'!B26</f>
        <v>0</v>
      </c>
      <c r="C71" s="58">
        <f>'IGP1 Structure'!C26</f>
        <v>0</v>
      </c>
      <c r="D71" s="58">
        <f>'IGP1 Structure'!D26</f>
        <v>0</v>
      </c>
      <c r="E71" s="58">
        <f>'IGP1 Structure'!E26</f>
        <v>0</v>
      </c>
      <c r="F71" s="58">
        <f>'IGP1 Structure'!F26</f>
        <v>0</v>
      </c>
      <c r="G71" s="58">
        <f>'IGP1 Structure'!G26</f>
        <v>0</v>
      </c>
      <c r="H71" s="58">
        <f>'IGP1 Structure'!H26</f>
        <v>0</v>
      </c>
      <c r="I71" s="58">
        <f>'IGP1 Structure'!I26</f>
        <v>0</v>
      </c>
      <c r="J71" s="58">
        <f>'IGP1 Structure'!J26</f>
        <v>0</v>
      </c>
      <c r="K71" s="58">
        <f>'IGP1 Structure'!K26</f>
        <v>0</v>
      </c>
      <c r="L71" s="58">
        <f>'IGP1 Structure'!L26</f>
        <v>0</v>
      </c>
    </row>
    <row r="72" spans="1:17" s="199" customFormat="1" ht="12" thickBot="1">
      <c r="A72" s="199">
        <f>'IGP1 Structure'!A27</f>
        <v>0</v>
      </c>
      <c r="B72" s="199">
        <f>'IGP1 Structure'!B27</f>
        <v>0</v>
      </c>
      <c r="C72" s="199">
        <f>'IGP1 Structure'!C27</f>
        <v>0</v>
      </c>
      <c r="D72" s="199">
        <f>'IGP1 Structure'!D27</f>
        <v>0</v>
      </c>
      <c r="E72" s="199">
        <f>'IGP1 Structure'!E27</f>
        <v>0</v>
      </c>
      <c r="F72" s="199">
        <f>'IGP1 Structure'!F27</f>
        <v>0</v>
      </c>
      <c r="G72" s="199">
        <f>'IGP1 Structure'!G27</f>
        <v>0</v>
      </c>
      <c r="H72" s="199">
        <f>'IGP1 Structure'!H27</f>
        <v>0</v>
      </c>
      <c r="I72" s="199">
        <f>'IGP1 Structure'!I27</f>
        <v>0</v>
      </c>
      <c r="J72" s="199">
        <f>'IGP1 Structure'!J27</f>
        <v>0</v>
      </c>
      <c r="K72" s="199">
        <f>'IGP1 Structure'!K27</f>
        <v>0</v>
      </c>
      <c r="L72" s="199">
        <f>'IGP1 Structure'!L27</f>
        <v>0</v>
      </c>
      <c r="N72" s="200"/>
      <c r="O72" s="200"/>
      <c r="P72" s="200"/>
      <c r="Q72" s="200"/>
    </row>
    <row r="73" spans="1:17">
      <c r="A73" s="58">
        <f>'IGP2 Governance'!A1</f>
        <v>0</v>
      </c>
      <c r="B73" s="58">
        <f>'IGP2 Governance'!B1</f>
        <v>0</v>
      </c>
      <c r="C73" s="58">
        <f>'IGP2 Governance'!C1</f>
        <v>0</v>
      </c>
      <c r="D73" s="58">
        <f>'IGP2 Governance'!D1</f>
        <v>0</v>
      </c>
      <c r="E73" s="58">
        <f>'IGP2 Governance'!E1</f>
        <v>0</v>
      </c>
      <c r="F73" s="58">
        <f>'IGP2 Governance'!F1</f>
        <v>0</v>
      </c>
      <c r="G73" s="58">
        <f>'IGP2 Governance'!G1</f>
        <v>0</v>
      </c>
      <c r="H73" s="58">
        <f>'IGP2 Governance'!H1</f>
        <v>0</v>
      </c>
      <c r="I73" s="58">
        <f>'IGP2 Governance'!I1</f>
        <v>0</v>
      </c>
      <c r="J73" s="58">
        <f>'IGP2 Governance'!J1</f>
        <v>0</v>
      </c>
      <c r="K73" s="58">
        <f>'IGP2 Governance'!K1</f>
        <v>0</v>
      </c>
      <c r="L73" s="58">
        <f>'IGP2 Governance'!L1</f>
        <v>0</v>
      </c>
      <c r="M73" s="58">
        <f>'IGP2 Governance'!M1</f>
        <v>0</v>
      </c>
    </row>
    <row r="74" spans="1:17">
      <c r="A74" s="58">
        <f>'IGP2 Governance'!A2</f>
        <v>0</v>
      </c>
      <c r="B74" s="58">
        <f>'IGP2 Governance'!B2</f>
        <v>0</v>
      </c>
      <c r="C74" s="58">
        <f>'IGP2 Governance'!C2</f>
        <v>0</v>
      </c>
      <c r="D74" s="58" t="str">
        <f>'IGP2 Governance'!D2</f>
        <v>LoGICA INTERGOVERNMENTAL PROFILE: NATURE OF SUBNATIONAL GOVERNANCE INSTITUTIONS</v>
      </c>
      <c r="E74" s="58">
        <f>'IGP2 Governance'!E2</f>
        <v>0</v>
      </c>
      <c r="F74" s="58">
        <f>'IGP2 Governance'!F2</f>
        <v>0</v>
      </c>
      <c r="G74" s="58">
        <f>'IGP2 Governance'!G2</f>
        <v>0</v>
      </c>
      <c r="H74" s="58">
        <f>'IGP2 Governance'!H2</f>
        <v>0</v>
      </c>
      <c r="I74" s="58">
        <f>'IGP2 Governance'!I2</f>
        <v>0</v>
      </c>
      <c r="J74" s="58">
        <f>'IGP2 Governance'!J2</f>
        <v>0</v>
      </c>
      <c r="K74" s="58">
        <f>'IGP2 Governance'!K2</f>
        <v>0</v>
      </c>
      <c r="L74" s="58">
        <f>'IGP2 Governance'!L2</f>
        <v>0</v>
      </c>
      <c r="M74" s="58">
        <f>'IGP2 Governance'!M2</f>
        <v>0</v>
      </c>
    </row>
    <row r="75" spans="1:17">
      <c r="A75" s="58">
        <f>'IGP2 Governance'!A3</f>
        <v>0</v>
      </c>
      <c r="B75" s="58">
        <f>'IGP2 Governance'!B3</f>
        <v>0</v>
      </c>
      <c r="C75" s="58">
        <f>'IGP2 Governance'!C3</f>
        <v>0</v>
      </c>
      <c r="D75" s="58">
        <f>'IGP2 Governance'!D3</f>
        <v>0</v>
      </c>
      <c r="E75" s="58">
        <f>'IGP2 Governance'!E3</f>
        <v>0</v>
      </c>
      <c r="F75" s="58">
        <f>'IGP2 Governance'!F3</f>
        <v>0</v>
      </c>
      <c r="G75" s="58">
        <f>'IGP2 Governance'!G3</f>
        <v>0</v>
      </c>
      <c r="H75" s="58">
        <f>'IGP2 Governance'!H3</f>
        <v>0</v>
      </c>
      <c r="I75" s="58">
        <f>'IGP2 Governance'!I3</f>
        <v>0</v>
      </c>
      <c r="J75" s="58">
        <f>'IGP2 Governance'!J3</f>
        <v>0</v>
      </c>
      <c r="K75" s="58">
        <f>'IGP2 Governance'!K3</f>
        <v>0</v>
      </c>
      <c r="L75" s="58">
        <f>'IGP2 Governance'!L3</f>
        <v>0</v>
      </c>
      <c r="M75" s="58">
        <f>'IGP2 Governance'!M3</f>
        <v>0</v>
      </c>
    </row>
    <row r="76" spans="1:17">
      <c r="A76" s="58">
        <f>'IGP2 Governance'!A4</f>
        <v>0</v>
      </c>
      <c r="B76" s="58">
        <f>'IGP2 Governance'!B4</f>
        <v>0</v>
      </c>
      <c r="C76" s="58">
        <f>'IGP2 Governance'!C4</f>
        <v>0</v>
      </c>
      <c r="D76" s="58">
        <f>'IGP2 Governance'!D4</f>
        <v>0</v>
      </c>
      <c r="E76" s="58">
        <f>'IGP2 Governance'!E4</f>
        <v>0</v>
      </c>
      <c r="F76" s="58">
        <f>'IGP2 Governance'!F4</f>
        <v>0</v>
      </c>
      <c r="G76" s="58">
        <f>'IGP2 Governance'!G4</f>
        <v>0</v>
      </c>
      <c r="H76" s="58">
        <f>'IGP2 Governance'!H4</f>
        <v>0</v>
      </c>
      <c r="I76" s="58">
        <f>'IGP2 Governance'!I4</f>
        <v>0</v>
      </c>
      <c r="J76" s="58">
        <f>'IGP2 Governance'!J4</f>
        <v>0</v>
      </c>
      <c r="K76" s="58">
        <f>'IGP2 Governance'!K4</f>
        <v>0</v>
      </c>
      <c r="L76" s="58">
        <f>'IGP2 Governance'!L4</f>
        <v>0</v>
      </c>
      <c r="M76" s="58">
        <f>'IGP2 Governance'!M4</f>
        <v>0</v>
      </c>
    </row>
    <row r="77" spans="1:17">
      <c r="A77" s="58">
        <f>'IGP2 Governance'!A5</f>
        <v>0</v>
      </c>
      <c r="B77" s="58">
        <f>'IGP2 Governance'!B5</f>
        <v>0</v>
      </c>
      <c r="C77" s="58">
        <f>'IGP2 Governance'!C5</f>
        <v>0</v>
      </c>
      <c r="D77" s="58" t="str">
        <f>'IGP2 Governance'!D5</f>
        <v>Government level / tier / type</v>
      </c>
      <c r="E77" s="58" t="str">
        <f>'IGP2 Governance'!E5</f>
        <v>Provincial Administrative Organizations (PAO) &amp; Bangkok Metrolpolitan Administration</v>
      </c>
      <c r="F77" s="58" t="str">
        <f>'IGP2 Governance'!F5</f>
        <v>Municipalties, Sub-district Administrative Organization (SAO), &amp; Pattaya City</v>
      </c>
      <c r="G77" s="58" t="str">
        <f>'IGP2 Governance'!G5</f>
        <v>[Third level / tier /type]</v>
      </c>
      <c r="H77" s="58" t="str">
        <f>'IGP2 Governance'!H5</f>
        <v>[Fourth level / tier / type]</v>
      </c>
      <c r="I77" s="58">
        <f>'IGP2 Governance'!I5</f>
        <v>0</v>
      </c>
      <c r="J77" s="58" t="str">
        <f>'IGP2 Governance'!J5</f>
        <v>Comments / Clarification: 
Provincial Administrative Organizations (PAO) &amp; Bangkok Metrolpolitan Administration</v>
      </c>
      <c r="K77" s="58" t="str">
        <f>'IGP2 Governance'!K5</f>
        <v>Comments / Clarification: 
Municipalties, Sub-district Administrative Organization (SAO), &amp; Pattaya City</v>
      </c>
      <c r="L77" s="58" t="str">
        <f>'IGP2 Governance'!L5</f>
        <v>Comments / Clarification: 
[Third level / tier /type]</v>
      </c>
      <c r="M77" s="58" t="str">
        <f>'IGP2 Governance'!M5</f>
        <v>Comments / Clarification: 
[Fourth level / tier / type]</v>
      </c>
    </row>
    <row r="78" spans="1:17">
      <c r="A78" s="58">
        <f>'IGP2 Governance'!A6</f>
        <v>0</v>
      </c>
      <c r="B78" s="58">
        <f>'IGP2 Governance'!B6</f>
        <v>0</v>
      </c>
      <c r="C78" s="58">
        <f>'IGP2 Governance'!C6</f>
        <v>0</v>
      </c>
      <c r="D78" s="58">
        <f>'IGP2 Governance'!D6</f>
        <v>0</v>
      </c>
      <c r="E78" s="58">
        <f>'IGP2 Governance'!E6</f>
        <v>0</v>
      </c>
      <c r="F78" s="58">
        <f>'IGP2 Governance'!F6</f>
        <v>0</v>
      </c>
      <c r="G78" s="58">
        <f>'IGP2 Governance'!G6</f>
        <v>0</v>
      </c>
      <c r="H78" s="58">
        <f>'IGP2 Governance'!H6</f>
        <v>0</v>
      </c>
      <c r="I78" s="58">
        <f>'IGP2 Governance'!I6</f>
        <v>0</v>
      </c>
      <c r="J78" s="58">
        <f>'IGP2 Governance'!J6</f>
        <v>0</v>
      </c>
      <c r="K78" s="58">
        <f>'IGP2 Governance'!K6</f>
        <v>0</v>
      </c>
      <c r="L78" s="58">
        <f>'IGP2 Governance'!L6</f>
        <v>0</v>
      </c>
      <c r="M78" s="58">
        <f>'IGP2 Governance'!M6</f>
        <v>0</v>
      </c>
    </row>
    <row r="79" spans="1:17">
      <c r="A79" s="58">
        <f>'IGP2 Governance'!A7</f>
        <v>0</v>
      </c>
      <c r="B79" s="58">
        <f>'IGP2 Governance'!B7</f>
        <v>0</v>
      </c>
      <c r="C79" s="58" t="str">
        <f>'IGP2 Governance'!C7</f>
        <v>G1</v>
      </c>
      <c r="D79" s="58" t="str">
        <f>'IGP2 Governance'!D7</f>
        <v>Institutional characteristics, autonomy and authority</v>
      </c>
      <c r="E79" s="58">
        <f>'IGP2 Governance'!E7</f>
        <v>0</v>
      </c>
      <c r="F79" s="58">
        <f>'IGP2 Governance'!F7</f>
        <v>0</v>
      </c>
      <c r="G79" s="58">
        <f>'IGP2 Governance'!G7</f>
        <v>0</v>
      </c>
      <c r="H79" s="58">
        <f>'IGP2 Governance'!H7</f>
        <v>0</v>
      </c>
      <c r="I79" s="58">
        <f>'IGP2 Governance'!I7</f>
        <v>0</v>
      </c>
      <c r="J79" s="58">
        <f>'IGP2 Governance'!J7</f>
        <v>0</v>
      </c>
      <c r="K79" s="58">
        <f>'IGP2 Governance'!K7</f>
        <v>0</v>
      </c>
      <c r="L79" s="58">
        <f>'IGP2 Governance'!L7</f>
        <v>0</v>
      </c>
      <c r="M79" s="58">
        <f>'IGP2 Governance'!M7</f>
        <v>0</v>
      </c>
    </row>
    <row r="80" spans="1:17">
      <c r="A80" s="58">
        <f>'IGP2 Governance'!A8</f>
        <v>0</v>
      </c>
      <c r="B80" s="58">
        <f>'IGP2 Governance'!B8</f>
        <v>0</v>
      </c>
      <c r="C80" s="58" t="str">
        <f>'IGP2 Governance'!C8</f>
        <v>G1.1A</v>
      </c>
      <c r="D80" s="58" t="str">
        <f>'IGP2 Governance'!D8</f>
        <v>Are subnational entities at this level/tier/type de jure corporate bodies (institutional units)?</v>
      </c>
      <c r="E80" s="58" t="str">
        <f>'IGP2 Governance'!E8</f>
        <v>Yes</v>
      </c>
      <c r="F80" s="58" t="str">
        <f>'IGP2 Governance'!F8</f>
        <v>Yes</v>
      </c>
      <c r="G80" s="58" t="str">
        <f>'IGP2 Governance'!G8</f>
        <v>…</v>
      </c>
      <c r="H80" s="58" t="str">
        <f>'IGP2 Governance'!H8</f>
        <v>…</v>
      </c>
      <c r="I80" s="58">
        <f>'IGP2 Governance'!I8</f>
        <v>0</v>
      </c>
      <c r="J80" s="58" t="str">
        <f>'IGP2 Governance'!J8</f>
        <v>As per PAO Act (1997) &amp; BMA Act (1985)</v>
      </c>
      <c r="K80" s="58" t="str">
        <f>'IGP2 Governance'!K8</f>
        <v>As per Municipality Act (1953) &amp; Tambon Council and Tambon Organization Act (1994) &amp; Pattaya City Act (1999)</v>
      </c>
      <c r="L80" s="58">
        <f>'IGP2 Governance'!L8</f>
        <v>0</v>
      </c>
      <c r="M80" s="58">
        <f>'IGP2 Governance'!M8</f>
        <v>0</v>
      </c>
    </row>
    <row r="81" spans="1:13">
      <c r="A81" s="58">
        <f>'IGP2 Governance'!A9</f>
        <v>0</v>
      </c>
      <c r="B81" s="58">
        <f>'IGP2 Governance'!B9</f>
        <v>0</v>
      </c>
      <c r="C81" s="58" t="str">
        <f>'IGP2 Governance'!C9</f>
        <v>G1.1B</v>
      </c>
      <c r="D81" s="58" t="str">
        <f>'IGP2 Governance'!D9</f>
        <v>Do subnational entities at this level/tier/type engage in public sector functions?</v>
      </c>
      <c r="E81" s="58" t="str">
        <f>'IGP2 Governance'!E9</f>
        <v>Yes</v>
      </c>
      <c r="F81" s="58" t="str">
        <f>'IGP2 Governance'!F9</f>
        <v>Yes</v>
      </c>
      <c r="G81" s="58" t="str">
        <f>'IGP2 Governance'!G9</f>
        <v>…</v>
      </c>
      <c r="H81" s="58" t="str">
        <f>'IGP2 Governance'!H9</f>
        <v>…</v>
      </c>
      <c r="I81" s="58">
        <f>'IGP2 Governance'!I9</f>
        <v>0</v>
      </c>
      <c r="J81" s="58">
        <f>'IGP2 Governance'!J9</f>
        <v>0</v>
      </c>
      <c r="K81" s="58">
        <f>'IGP2 Governance'!K9</f>
        <v>0</v>
      </c>
      <c r="L81" s="58">
        <f>'IGP2 Governance'!L9</f>
        <v>0</v>
      </c>
      <c r="M81" s="58">
        <f>'IGP2 Governance'!M9</f>
        <v>0</v>
      </c>
    </row>
    <row r="82" spans="1:13">
      <c r="A82" s="58">
        <f>'IGP2 Governance'!A10</f>
        <v>0</v>
      </c>
      <c r="B82" s="58">
        <f>'IGP2 Governance'!B10</f>
        <v>0</v>
      </c>
      <c r="C82" s="58" t="str">
        <f>'IGP2 Governance'!C10</f>
        <v>G1.2</v>
      </c>
      <c r="D82" s="58" t="str">
        <f>'IGP2 Governance'!D10</f>
        <v>Do subnational entities at this level/tier/type meet the preconditions of de facto corporate bodies?</v>
      </c>
      <c r="E82" s="58" t="str">
        <f>'IGP2 Governance'!E10</f>
        <v>Yes</v>
      </c>
      <c r="F82" s="58" t="str">
        <f>'IGP2 Governance'!F10</f>
        <v>Yes</v>
      </c>
      <c r="G82" s="58" t="str">
        <f>'IGP2 Governance'!G10</f>
        <v>…</v>
      </c>
      <c r="H82" s="58" t="str">
        <f>'IGP2 Governance'!H10</f>
        <v>…</v>
      </c>
      <c r="I82" s="58">
        <f>'IGP2 Governance'!I10</f>
        <v>0</v>
      </c>
      <c r="J82" s="58">
        <f>'IGP2 Governance'!J10</f>
        <v>0</v>
      </c>
      <c r="K82" s="58">
        <f>'IGP2 Governance'!K10</f>
        <v>0</v>
      </c>
      <c r="L82" s="58">
        <f>'IGP2 Governance'!L10</f>
        <v>0</v>
      </c>
      <c r="M82" s="58">
        <f>'IGP2 Governance'!M10</f>
        <v>0</v>
      </c>
    </row>
    <row r="83" spans="1:13">
      <c r="A83" s="58">
        <f>'IGP2 Governance'!A11</f>
        <v>0</v>
      </c>
      <c r="B83" s="58">
        <f>'IGP2 Governance'!B11</f>
        <v>0</v>
      </c>
      <c r="C83" s="58" t="str">
        <f>'IGP2 Governance'!C11</f>
        <v>G1.3</v>
      </c>
      <c r="D83" s="58" t="str">
        <f>'IGP2 Governance'!D11</f>
        <v xml:space="preserve">Are subnational institutions de jure and de facto corporate bodies with extensive (de jure/de facto) functions? </v>
      </c>
      <c r="E83" s="58" t="str">
        <f>'IGP2 Governance'!E11</f>
        <v>No</v>
      </c>
      <c r="F83" s="58" t="str">
        <f>'IGP2 Governance'!F11</f>
        <v>No</v>
      </c>
      <c r="G83" s="58" t="str">
        <f>'IGP2 Governance'!G11</f>
        <v>…</v>
      </c>
      <c r="H83" s="58" t="str">
        <f>'IGP2 Governance'!H11</f>
        <v>…</v>
      </c>
      <c r="I83" s="58">
        <f>'IGP2 Governance'!I11</f>
        <v>0</v>
      </c>
      <c r="J83" s="58" t="str">
        <f>'IGP2 Governance'!J11</f>
        <v>PAO and BMA have de facto legal personality, but have limited autonomy and functional respensibilities</v>
      </c>
      <c r="K83" s="58" t="str">
        <f>'IGP2 Governance'!K11</f>
        <v>Municipality, SAO, and Pattaya City have legal personality, but limited functional autonomy.</v>
      </c>
      <c r="L83" s="58">
        <f>'IGP2 Governance'!L11</f>
        <v>0</v>
      </c>
      <c r="M83" s="58">
        <f>'IGP2 Governance'!M11</f>
        <v>0</v>
      </c>
    </row>
    <row r="84" spans="1:13">
      <c r="A84" s="58">
        <f>'IGP2 Governance'!A12</f>
        <v>0</v>
      </c>
      <c r="B84" s="58">
        <f>'IGP2 Governance'!B12</f>
        <v>0</v>
      </c>
      <c r="C84" s="58">
        <f>'IGP2 Governance'!C12</f>
        <v>0</v>
      </c>
      <c r="D84" s="58">
        <f>'IGP2 Governance'!D12</f>
        <v>0</v>
      </c>
      <c r="E84" s="58">
        <f>'IGP2 Governance'!E12</f>
        <v>0</v>
      </c>
      <c r="F84" s="58">
        <f>'IGP2 Governance'!F12</f>
        <v>0</v>
      </c>
      <c r="G84" s="58">
        <f>'IGP2 Governance'!G12</f>
        <v>0</v>
      </c>
      <c r="H84" s="58">
        <f>'IGP2 Governance'!H12</f>
        <v>0</v>
      </c>
      <c r="I84" s="58">
        <f>'IGP2 Governance'!I12</f>
        <v>0</v>
      </c>
      <c r="J84" s="58">
        <f>'IGP2 Governance'!J12</f>
        <v>0</v>
      </c>
      <c r="K84" s="58">
        <f>'IGP2 Governance'!K12</f>
        <v>0</v>
      </c>
      <c r="L84" s="58">
        <f>'IGP2 Governance'!L12</f>
        <v>0</v>
      </c>
      <c r="M84" s="58">
        <f>'IGP2 Governance'!M12</f>
        <v>0</v>
      </c>
    </row>
    <row r="85" spans="1:13">
      <c r="A85" s="58">
        <f>'IGP2 Governance'!A13</f>
        <v>0</v>
      </c>
      <c r="B85" s="58">
        <f>'IGP2 Governance'!B13</f>
        <v>0</v>
      </c>
      <c r="C85" s="58" t="str">
        <f>'IGP2 Governance'!C13</f>
        <v>G2</v>
      </c>
      <c r="D85" s="58" t="str">
        <f>'IGP2 Governance'!D13</f>
        <v>Political characteristics, autonomy and authority</v>
      </c>
      <c r="E85" s="58">
        <f>'IGP2 Governance'!E13</f>
        <v>0</v>
      </c>
      <c r="F85" s="58">
        <f>'IGP2 Governance'!F13</f>
        <v>0</v>
      </c>
      <c r="G85" s="58">
        <f>'IGP2 Governance'!G13</f>
        <v>0</v>
      </c>
      <c r="H85" s="58">
        <f>'IGP2 Governance'!H13</f>
        <v>0</v>
      </c>
      <c r="I85" s="58">
        <f>'IGP2 Governance'!I13</f>
        <v>0</v>
      </c>
      <c r="J85" s="58">
        <f>'IGP2 Governance'!J13</f>
        <v>0</v>
      </c>
      <c r="K85" s="58">
        <f>'IGP2 Governance'!K13</f>
        <v>0</v>
      </c>
      <c r="L85" s="58">
        <f>'IGP2 Governance'!L13</f>
        <v>0</v>
      </c>
      <c r="M85" s="58">
        <f>'IGP2 Governance'!M13</f>
        <v>0</v>
      </c>
    </row>
    <row r="86" spans="1:13">
      <c r="A86" s="58">
        <f>'IGP2 Governance'!A14</f>
        <v>0</v>
      </c>
      <c r="B86" s="58">
        <f>'IGP2 Governance'!B14</f>
        <v>0</v>
      </c>
      <c r="C86" s="58" t="str">
        <f>'IGP2 Governance'!C14</f>
        <v>G2.1A</v>
      </c>
      <c r="D86" s="58" t="str">
        <f>'IGP2 Governance'!D14</f>
        <v>Do subnational entities at this level/tier/type have their own (political/elected) leadership?</v>
      </c>
      <c r="E86" s="58" t="str">
        <f>'IGP2 Governance'!E14</f>
        <v>Yes</v>
      </c>
      <c r="F86" s="58" t="str">
        <f>'IGP2 Governance'!F14</f>
        <v>Yes</v>
      </c>
      <c r="G86" s="58" t="str">
        <f>'IGP2 Governance'!G14</f>
        <v>…</v>
      </c>
      <c r="H86" s="58" t="str">
        <f>'IGP2 Governance'!H14</f>
        <v>…</v>
      </c>
      <c r="I86" s="58">
        <f>'IGP2 Governance'!I14</f>
        <v>0</v>
      </c>
      <c r="J86" s="58">
        <f>'IGP2 Governance'!J14</f>
        <v>0</v>
      </c>
      <c r="K86" s="58">
        <f>'IGP2 Governance'!K14</f>
        <v>0</v>
      </c>
      <c r="L86" s="58">
        <f>'IGP2 Governance'!L14</f>
        <v>0</v>
      </c>
      <c r="M86" s="58">
        <f>'IGP2 Governance'!M14</f>
        <v>0</v>
      </c>
    </row>
    <row r="87" spans="1:13">
      <c r="A87" s="58">
        <f>'IGP2 Governance'!A15</f>
        <v>0</v>
      </c>
      <c r="B87" s="58">
        <f>'IGP2 Governance'!B15</f>
        <v>0</v>
      </c>
      <c r="C87" s="58" t="str">
        <f>'IGP2 Governance'!C15</f>
        <v>G2.1B</v>
      </c>
      <c r="D87" s="58" t="str">
        <f>'IGP2 Governance'!D15</f>
        <v>Does the political leadership have a degree of autonomy and authoritative decision-making power?</v>
      </c>
      <c r="E87" s="58" t="str">
        <f>'IGP2 Governance'!E15</f>
        <v>Yes</v>
      </c>
      <c r="F87" s="58" t="str">
        <f>'IGP2 Governance'!F15</f>
        <v>Yes</v>
      </c>
      <c r="G87" s="58" t="str">
        <f>'IGP2 Governance'!G15</f>
        <v>…</v>
      </c>
      <c r="H87" s="58" t="str">
        <f>'IGP2 Governance'!H15</f>
        <v>…</v>
      </c>
      <c r="I87" s="58">
        <f>'IGP2 Governance'!I15</f>
        <v>0</v>
      </c>
      <c r="J87" s="58">
        <f>'IGP2 Governance'!J15</f>
        <v>0</v>
      </c>
      <c r="K87" s="58">
        <f>'IGP2 Governance'!K15</f>
        <v>0</v>
      </c>
      <c r="L87" s="58">
        <f>'IGP2 Governance'!L15</f>
        <v>0</v>
      </c>
      <c r="M87" s="58">
        <f>'IGP2 Governance'!M15</f>
        <v>0</v>
      </c>
    </row>
    <row r="88" spans="1:13">
      <c r="A88" s="58">
        <f>'IGP2 Governance'!A16</f>
        <v>0</v>
      </c>
      <c r="B88" s="58">
        <f>'IGP2 Governance'!B16</f>
        <v>0</v>
      </c>
      <c r="C88" s="58" t="str">
        <f>'IGP2 Governance'!C16</f>
        <v>G2.2A</v>
      </c>
      <c r="D88" s="58" t="str">
        <f>'IGP2 Governance'!D16</f>
        <v>Is the subnational political leadership, at least in part, (directly or indirectly) elected?</v>
      </c>
      <c r="E88" s="58" t="str">
        <f>'IGP2 Governance'!E16</f>
        <v>Yes</v>
      </c>
      <c r="F88" s="58" t="str">
        <f>'IGP2 Governance'!F16</f>
        <v>Yes</v>
      </c>
      <c r="G88" s="58" t="str">
        <f>'IGP2 Governance'!G16</f>
        <v>…</v>
      </c>
      <c r="H88" s="58" t="str">
        <f>'IGP2 Governance'!H16</f>
        <v>…</v>
      </c>
      <c r="I88" s="58">
        <f>'IGP2 Governance'!I16</f>
        <v>0</v>
      </c>
      <c r="J88" s="58" t="str">
        <f>'IGP2 Governance'!J16</f>
        <v>Executives (Chairperson, Mayor) and Legislative (Council) are directly elected from local constituents.</v>
      </c>
      <c r="K88" s="58" t="str">
        <f>'IGP2 Governance'!K16</f>
        <v>Executives (CEO, Mayor) and Legislative (Council) are directly elected from local constituents.</v>
      </c>
      <c r="L88" s="58">
        <f>'IGP2 Governance'!L16</f>
        <v>0</v>
      </c>
      <c r="M88" s="58">
        <f>'IGP2 Governance'!M16</f>
        <v>0</v>
      </c>
    </row>
    <row r="89" spans="1:13">
      <c r="A89" s="58">
        <f>'IGP2 Governance'!A17</f>
        <v>0</v>
      </c>
      <c r="B89" s="58">
        <f>'IGP2 Governance'!B17</f>
        <v>0</v>
      </c>
      <c r="C89" s="58" t="str">
        <f>'IGP2 Governance'!C17</f>
        <v>G2.2B</v>
      </c>
      <c r="D89" s="58" t="str">
        <f>'IGP2 Governance'!D17</f>
        <v>Do subnational entities have (de jure / de facto) autonomy and authoritative power over political decisions?</v>
      </c>
      <c r="E89" s="58" t="str">
        <f>'IGP2 Governance'!E17</f>
        <v>No</v>
      </c>
      <c r="F89" s="58" t="str">
        <f>'IGP2 Governance'!F17</f>
        <v>No</v>
      </c>
      <c r="G89" s="58" t="str">
        <f>'IGP2 Governance'!G17</f>
        <v>…</v>
      </c>
      <c r="H89" s="58" t="str">
        <f>'IGP2 Governance'!H17</f>
        <v>…</v>
      </c>
      <c r="I89" s="58">
        <f>'IGP2 Governance'!I17</f>
        <v>0</v>
      </c>
      <c r="J89" s="58">
        <f>'IGP2 Governance'!J17</f>
        <v>0</v>
      </c>
      <c r="K89" s="58">
        <f>'IGP2 Governance'!K17</f>
        <v>0</v>
      </c>
      <c r="L89" s="58">
        <f>'IGP2 Governance'!L17</f>
        <v>0</v>
      </c>
      <c r="M89" s="58">
        <f>'IGP2 Governance'!M17</f>
        <v>0</v>
      </c>
    </row>
    <row r="90" spans="1:13">
      <c r="A90" s="58">
        <f>'IGP2 Governance'!A18</f>
        <v>0</v>
      </c>
      <c r="B90" s="58">
        <f>'IGP2 Governance'!B18</f>
        <v>0</v>
      </c>
      <c r="C90" s="58" t="str">
        <f>'IGP2 Governance'!C18</f>
        <v>G2.3A</v>
      </c>
      <c r="D90" s="58" t="str">
        <f>'IGP2 Governance'!D18</f>
        <v>Is the subnational political leadership (at least in part) directly elected?</v>
      </c>
      <c r="E90" s="58" t="str">
        <f>'IGP2 Governance'!E18</f>
        <v>Yes</v>
      </c>
      <c r="F90" s="58" t="str">
        <f>'IGP2 Governance'!F18</f>
        <v>Yes</v>
      </c>
      <c r="G90" s="58" t="str">
        <f>'IGP2 Governance'!G18</f>
        <v>…</v>
      </c>
      <c r="H90" s="58" t="str">
        <f>'IGP2 Governance'!H18</f>
        <v>…</v>
      </c>
      <c r="I90" s="58">
        <f>'IGP2 Governance'!I18</f>
        <v>0</v>
      </c>
      <c r="J90" s="58">
        <f>'IGP2 Governance'!J18</f>
        <v>0</v>
      </c>
      <c r="K90" s="58">
        <f>'IGP2 Governance'!K18</f>
        <v>0</v>
      </c>
      <c r="L90" s="58">
        <f>'IGP2 Governance'!L18</f>
        <v>0</v>
      </c>
      <c r="M90" s="58">
        <f>'IGP2 Governance'!M18</f>
        <v>0</v>
      </c>
    </row>
    <row r="91" spans="1:13">
      <c r="A91" s="58">
        <f>'IGP2 Governance'!A19</f>
        <v>0</v>
      </c>
      <c r="B91" s="58">
        <f>'IGP2 Governance'!B19</f>
        <v>0</v>
      </c>
      <c r="C91" s="58" t="str">
        <f>'IGP2 Governance'!C19</f>
        <v>G2.3B</v>
      </c>
      <c r="D91" s="58" t="str">
        <f>'IGP2 Governance'!D19</f>
        <v>Do subnational entities have extensive autonomy and authoritative power over political decisions?</v>
      </c>
      <c r="E91" s="58" t="str">
        <f>'IGP2 Governance'!E19</f>
        <v>No</v>
      </c>
      <c r="F91" s="58" t="str">
        <f>'IGP2 Governance'!F19</f>
        <v>No</v>
      </c>
      <c r="G91" s="58" t="str">
        <f>'IGP2 Governance'!G19</f>
        <v>…</v>
      </c>
      <c r="H91" s="58" t="str">
        <f>'IGP2 Governance'!H19</f>
        <v>…</v>
      </c>
      <c r="I91" s="58">
        <f>'IGP2 Governance'!I19</f>
        <v>0</v>
      </c>
      <c r="J91" s="58">
        <f>'IGP2 Governance'!J19</f>
        <v>0</v>
      </c>
      <c r="K91" s="58">
        <f>'IGP2 Governance'!K19</f>
        <v>0</v>
      </c>
      <c r="L91" s="58">
        <f>'IGP2 Governance'!L19</f>
        <v>0</v>
      </c>
      <c r="M91" s="58">
        <f>'IGP2 Governance'!M19</f>
        <v>0</v>
      </c>
    </row>
    <row r="92" spans="1:13">
      <c r="A92" s="58">
        <f>'IGP2 Governance'!A20</f>
        <v>0</v>
      </c>
      <c r="B92" s="58">
        <f>'IGP2 Governance'!B20</f>
        <v>0</v>
      </c>
      <c r="C92" s="58">
        <f>'IGP2 Governance'!C20</f>
        <v>0</v>
      </c>
      <c r="D92" s="58">
        <f>'IGP2 Governance'!D20</f>
        <v>0</v>
      </c>
      <c r="E92" s="58">
        <f>'IGP2 Governance'!E20</f>
        <v>0</v>
      </c>
      <c r="F92" s="58">
        <f>'IGP2 Governance'!F20</f>
        <v>0</v>
      </c>
      <c r="G92" s="58">
        <f>'IGP2 Governance'!G20</f>
        <v>0</v>
      </c>
      <c r="H92" s="58">
        <f>'IGP2 Governance'!H20</f>
        <v>0</v>
      </c>
      <c r="I92" s="58">
        <f>'IGP2 Governance'!I20</f>
        <v>0</v>
      </c>
      <c r="J92" s="58">
        <f>'IGP2 Governance'!J20</f>
        <v>0</v>
      </c>
      <c r="K92" s="58">
        <f>'IGP2 Governance'!K20</f>
        <v>0</v>
      </c>
      <c r="L92" s="58">
        <f>'IGP2 Governance'!L20</f>
        <v>0</v>
      </c>
      <c r="M92" s="58">
        <f>'IGP2 Governance'!M20</f>
        <v>0</v>
      </c>
    </row>
    <row r="93" spans="1:13">
      <c r="A93" s="58">
        <f>'IGP2 Governance'!A21</f>
        <v>0</v>
      </c>
      <c r="B93" s="58">
        <f>'IGP2 Governance'!B21</f>
        <v>0</v>
      </c>
      <c r="C93" s="58" t="str">
        <f>'IGP2 Governance'!C21</f>
        <v>G3</v>
      </c>
      <c r="D93" s="58" t="str">
        <f>'IGP2 Governance'!D21</f>
        <v>Administrative characteristics, autonomy and authority</v>
      </c>
      <c r="E93" s="58">
        <f>'IGP2 Governance'!E21</f>
        <v>0</v>
      </c>
      <c r="F93" s="58">
        <f>'IGP2 Governance'!F21</f>
        <v>0</v>
      </c>
      <c r="G93" s="58">
        <f>'IGP2 Governance'!G21</f>
        <v>0</v>
      </c>
      <c r="H93" s="58">
        <f>'IGP2 Governance'!H21</f>
        <v>0</v>
      </c>
      <c r="I93" s="58">
        <f>'IGP2 Governance'!I21</f>
        <v>0</v>
      </c>
      <c r="J93" s="58">
        <f>'IGP2 Governance'!J21</f>
        <v>0</v>
      </c>
      <c r="K93" s="58">
        <f>'IGP2 Governance'!K21</f>
        <v>0</v>
      </c>
      <c r="L93" s="58">
        <f>'IGP2 Governance'!L21</f>
        <v>0</v>
      </c>
      <c r="M93" s="58">
        <f>'IGP2 Governance'!M21</f>
        <v>0</v>
      </c>
    </row>
    <row r="94" spans="1:13">
      <c r="A94" s="58">
        <f>'IGP2 Governance'!A22</f>
        <v>0</v>
      </c>
      <c r="B94" s="58">
        <f>'IGP2 Governance'!B22</f>
        <v>0</v>
      </c>
      <c r="C94" s="58" t="str">
        <f>'IGP2 Governance'!C22</f>
        <v>G3.1</v>
      </c>
      <c r="D94" s="58" t="str">
        <f>'IGP2 Governance'!D22</f>
        <v>Do subnational entities at this level/tier/type have (employ) their own officers?</v>
      </c>
      <c r="E94" s="58" t="str">
        <f>'IGP2 Governance'!E22</f>
        <v>Yes</v>
      </c>
      <c r="F94" s="58" t="str">
        <f>'IGP2 Governance'!F22</f>
        <v>Yes</v>
      </c>
      <c r="G94" s="58" t="str">
        <f>'IGP2 Governance'!G22</f>
        <v>…</v>
      </c>
      <c r="H94" s="58" t="str">
        <f>'IGP2 Governance'!H22</f>
        <v>…</v>
      </c>
      <c r="I94" s="58">
        <f>'IGP2 Governance'!I22</f>
        <v>0</v>
      </c>
      <c r="J94" s="58">
        <f>'IGP2 Governance'!J22</f>
        <v>0</v>
      </c>
      <c r="K94" s="58">
        <f>'IGP2 Governance'!K22</f>
        <v>0</v>
      </c>
      <c r="L94" s="58">
        <f>'IGP2 Governance'!L22</f>
        <v>0</v>
      </c>
      <c r="M94" s="58">
        <f>'IGP2 Governance'!M22</f>
        <v>0</v>
      </c>
    </row>
    <row r="95" spans="1:13">
      <c r="A95" s="223"/>
      <c r="B95" s="223"/>
      <c r="C95" s="223"/>
      <c r="D95" s="223"/>
      <c r="E95" s="223"/>
      <c r="F95" s="223"/>
      <c r="G95" s="223"/>
      <c r="H95" s="223"/>
      <c r="I95" s="223"/>
      <c r="J95" s="223"/>
      <c r="K95" s="223"/>
      <c r="L95" s="223"/>
      <c r="M95" s="223"/>
    </row>
    <row r="96" spans="1:13">
      <c r="A96" s="58">
        <f>'IGP2 Governance'!A23</f>
        <v>0</v>
      </c>
      <c r="B96" s="58">
        <f>'IGP2 Governance'!B23</f>
        <v>0</v>
      </c>
      <c r="C96" s="58" t="str">
        <f>'IGP2 Governance'!C23</f>
        <v>G3.2A</v>
      </c>
      <c r="D96" s="58" t="str">
        <f>'IGP2 Governance'!D23</f>
        <v>Do subnational entities have, and authoritatively manage, their CEO and most/all of their own officers?</v>
      </c>
      <c r="E96" s="58" t="str">
        <f>'IGP2 Governance'!E23</f>
        <v>No</v>
      </c>
      <c r="F96" s="58" t="str">
        <f>'IGP2 Governance'!F23</f>
        <v>No</v>
      </c>
      <c r="G96" s="58" t="str">
        <f>'IGP2 Governance'!G23</f>
        <v>…</v>
      </c>
      <c r="H96" s="58" t="str">
        <f>'IGP2 Governance'!H23</f>
        <v>…</v>
      </c>
      <c r="I96" s="58">
        <f>'IGP2 Governance'!I23</f>
        <v>0</v>
      </c>
      <c r="J96" s="58" t="str">
        <f>'IGP2 Governance'!J23</f>
        <v>Local HRM authority is dominated by central agencies (Ministry of Interior)</v>
      </c>
      <c r="K96" s="58" t="str">
        <f>'IGP2 Governance'!K23</f>
        <v>Local HRM authority is dominated by central agencies (Ministry of Interior)</v>
      </c>
      <c r="L96" s="58">
        <f>'IGP2 Governance'!L23</f>
        <v>0</v>
      </c>
      <c r="M96" s="58">
        <f>'IGP2 Governance'!M23</f>
        <v>0</v>
      </c>
    </row>
    <row r="97" spans="1:13">
      <c r="A97" s="58">
        <f>'IGP2 Governance'!A24</f>
        <v>0</v>
      </c>
      <c r="B97" s="58">
        <f>'IGP2 Governance'!B24</f>
        <v>0</v>
      </c>
      <c r="C97" s="58" t="str">
        <f>'IGP2 Governance'!C24</f>
        <v>G3.2B</v>
      </c>
      <c r="D97" s="58" t="str">
        <f>'IGP2 Governance'!D24</f>
        <v>Do subnational entities have, and authoritatively manage, their own staff?</v>
      </c>
      <c r="E97" s="58" t="str">
        <f>'IGP2 Governance'!E24</f>
        <v>No</v>
      </c>
      <c r="F97" s="58" t="str">
        <f>'IGP2 Governance'!F24</f>
        <v>No</v>
      </c>
      <c r="G97" s="58" t="str">
        <f>'IGP2 Governance'!G24</f>
        <v>…</v>
      </c>
      <c r="H97" s="58" t="str">
        <f>'IGP2 Governance'!H24</f>
        <v>…</v>
      </c>
      <c r="I97" s="58">
        <f>'IGP2 Governance'!I24</f>
        <v>0</v>
      </c>
      <c r="J97" s="58" t="str">
        <f>'IGP2 Governance'!J24</f>
        <v>Since the military coup in 2007 local personnel authority has been centralized to the Ministry of Interior</v>
      </c>
      <c r="K97" s="58" t="str">
        <f>'IGP2 Governance'!K24</f>
        <v>Since the military coup in 2007 local personnel authority has been centralized to the Ministry of Interior</v>
      </c>
      <c r="L97" s="58">
        <f>'IGP2 Governance'!L24</f>
        <v>0</v>
      </c>
      <c r="M97" s="58">
        <f>'IGP2 Governance'!M24</f>
        <v>0</v>
      </c>
    </row>
    <row r="98" spans="1:13">
      <c r="A98" s="58">
        <f>'IGP2 Governance'!A25</f>
        <v>0</v>
      </c>
      <c r="B98" s="58">
        <f>'IGP2 Governance'!B25</f>
        <v>0</v>
      </c>
      <c r="C98" s="58" t="str">
        <f>'IGP2 Governance'!C25</f>
        <v>G3.2C</v>
      </c>
      <c r="D98" s="58" t="str">
        <f>'IGP2 Governance'!D25</f>
        <v>Do subnational entities have (de jure / de facto) autonomy and authoritative power over admin. decisions?</v>
      </c>
      <c r="E98" s="58" t="str">
        <f>'IGP2 Governance'!E25</f>
        <v>No</v>
      </c>
      <c r="F98" s="58" t="str">
        <f>'IGP2 Governance'!F25</f>
        <v>No</v>
      </c>
      <c r="G98" s="58" t="str">
        <f>'IGP2 Governance'!G25</f>
        <v>…</v>
      </c>
      <c r="H98" s="58" t="str">
        <f>'IGP2 Governance'!H25</f>
        <v>…</v>
      </c>
      <c r="I98" s="58">
        <f>'IGP2 Governance'!I25</f>
        <v>0</v>
      </c>
      <c r="J98" s="58" t="str">
        <f>'IGP2 Governance'!J25</f>
        <v>HR organization structure is determined by higher CSC and National Government</v>
      </c>
      <c r="K98" s="58">
        <f>'IGP2 Governance'!K25</f>
        <v>0</v>
      </c>
      <c r="L98" s="58">
        <f>'IGP2 Governance'!L25</f>
        <v>0</v>
      </c>
      <c r="M98" s="58">
        <f>'IGP2 Governance'!M25</f>
        <v>0</v>
      </c>
    </row>
    <row r="99" spans="1:13">
      <c r="A99" s="58">
        <f>'IGP2 Governance'!A26</f>
        <v>0</v>
      </c>
      <c r="B99" s="58">
        <f>'IGP2 Governance'!B26</f>
        <v>0</v>
      </c>
      <c r="C99" s="58" t="str">
        <f>'IGP2 Governance'!C26</f>
        <v>G3.3A</v>
      </c>
      <c r="D99" s="58" t="str">
        <f>'IGP2 Governance'!D26</f>
        <v>Do subnational entities have, select, and authoritatively manage, their CEO and all of their own officers?</v>
      </c>
      <c r="E99" s="58" t="str">
        <f>'IGP2 Governance'!E26</f>
        <v>No</v>
      </c>
      <c r="F99" s="58" t="str">
        <f>'IGP2 Governance'!F26</f>
        <v>No</v>
      </c>
      <c r="G99" s="58" t="str">
        <f>'IGP2 Governance'!G26</f>
        <v>…</v>
      </c>
      <c r="H99" s="58" t="str">
        <f>'IGP2 Governance'!H26</f>
        <v>…</v>
      </c>
      <c r="I99" s="58">
        <f>'IGP2 Governance'!I26</f>
        <v>0</v>
      </c>
      <c r="J99" s="58">
        <f>'IGP2 Governance'!J26</f>
        <v>0</v>
      </c>
      <c r="K99" s="58">
        <f>'IGP2 Governance'!K26</f>
        <v>0</v>
      </c>
      <c r="L99" s="58">
        <f>'IGP2 Governance'!L26</f>
        <v>0</v>
      </c>
      <c r="M99" s="58">
        <f>'IGP2 Governance'!M26</f>
        <v>0</v>
      </c>
    </row>
    <row r="100" spans="1:13">
      <c r="A100" s="58">
        <f>'IGP2 Governance'!A27</f>
        <v>0</v>
      </c>
      <c r="B100" s="58">
        <f>'IGP2 Governance'!B27</f>
        <v>0</v>
      </c>
      <c r="C100" s="58" t="str">
        <f>'IGP2 Governance'!C27</f>
        <v>G3.3B</v>
      </c>
      <c r="D100" s="58" t="str">
        <f>'IGP2 Governance'!D27</f>
        <v>Do subnational entities have, select, and authoritatively manage, their own staff?</v>
      </c>
      <c r="E100" s="58" t="str">
        <f>'IGP2 Governance'!E27</f>
        <v>No</v>
      </c>
      <c r="F100" s="58" t="str">
        <f>'IGP2 Governance'!F27</f>
        <v>No</v>
      </c>
      <c r="G100" s="58" t="str">
        <f>'IGP2 Governance'!G27</f>
        <v>…</v>
      </c>
      <c r="H100" s="58" t="str">
        <f>'IGP2 Governance'!H27</f>
        <v>…</v>
      </c>
      <c r="I100" s="58">
        <f>'IGP2 Governance'!I27</f>
        <v>0</v>
      </c>
      <c r="J100" s="58">
        <f>'IGP2 Governance'!J27</f>
        <v>0</v>
      </c>
      <c r="K100" s="58">
        <f>'IGP2 Governance'!K27</f>
        <v>0</v>
      </c>
      <c r="L100" s="58">
        <f>'IGP2 Governance'!L27</f>
        <v>0</v>
      </c>
      <c r="M100" s="58">
        <f>'IGP2 Governance'!M27</f>
        <v>0</v>
      </c>
    </row>
    <row r="101" spans="1:13">
      <c r="A101" s="58">
        <f>'IGP2 Governance'!A28</f>
        <v>0</v>
      </c>
      <c r="B101" s="58">
        <f>'IGP2 Governance'!B28</f>
        <v>0</v>
      </c>
      <c r="C101" s="58" t="str">
        <f>'IGP2 Governance'!C28</f>
        <v>G3.3C</v>
      </c>
      <c r="D101" s="58" t="str">
        <f>'IGP2 Governance'!D28</f>
        <v>Do subnational entities have extensive autonomy and authoritative power over admin. decisions?</v>
      </c>
      <c r="E101" s="58" t="str">
        <f>'IGP2 Governance'!E28</f>
        <v>No</v>
      </c>
      <c r="F101" s="58" t="str">
        <f>'IGP2 Governance'!F28</f>
        <v>No</v>
      </c>
      <c r="G101" s="58" t="str">
        <f>'IGP2 Governance'!G28</f>
        <v>…</v>
      </c>
      <c r="H101" s="58" t="str">
        <f>'IGP2 Governance'!H28</f>
        <v>…</v>
      </c>
      <c r="I101" s="58">
        <f>'IGP2 Governance'!I28</f>
        <v>0</v>
      </c>
      <c r="J101" s="58">
        <f>'IGP2 Governance'!J28</f>
        <v>0</v>
      </c>
      <c r="K101" s="58">
        <f>'IGP2 Governance'!K28</f>
        <v>0</v>
      </c>
      <c r="L101" s="58">
        <f>'IGP2 Governance'!L28</f>
        <v>0</v>
      </c>
      <c r="M101" s="58">
        <f>'IGP2 Governance'!M28</f>
        <v>0</v>
      </c>
    </row>
    <row r="102" spans="1:13">
      <c r="A102" s="58">
        <f>'IGP2 Governance'!A29</f>
        <v>0</v>
      </c>
      <c r="B102" s="58">
        <f>'IGP2 Governance'!B29</f>
        <v>0</v>
      </c>
      <c r="C102" s="58">
        <f>'IGP2 Governance'!C29</f>
        <v>0</v>
      </c>
      <c r="D102" s="58">
        <f>'IGP2 Governance'!D29</f>
        <v>0</v>
      </c>
      <c r="E102" s="58">
        <f>'IGP2 Governance'!E29</f>
        <v>0</v>
      </c>
      <c r="F102" s="58">
        <f>'IGP2 Governance'!F29</f>
        <v>0</v>
      </c>
      <c r="G102" s="58">
        <f>'IGP2 Governance'!G29</f>
        <v>0</v>
      </c>
      <c r="H102" s="58">
        <f>'IGP2 Governance'!H29</f>
        <v>0</v>
      </c>
      <c r="I102" s="58">
        <f>'IGP2 Governance'!I29</f>
        <v>0</v>
      </c>
      <c r="J102" s="58">
        <f>'IGP2 Governance'!J29</f>
        <v>0</v>
      </c>
      <c r="K102" s="58">
        <f>'IGP2 Governance'!K29</f>
        <v>0</v>
      </c>
      <c r="L102" s="58">
        <f>'IGP2 Governance'!L29</f>
        <v>0</v>
      </c>
      <c r="M102" s="58">
        <f>'IGP2 Governance'!M29</f>
        <v>0</v>
      </c>
    </row>
    <row r="103" spans="1:13">
      <c r="A103" s="58">
        <f>'IGP2 Governance'!A30</f>
        <v>0</v>
      </c>
      <c r="B103" s="58">
        <f>'IGP2 Governance'!B30</f>
        <v>0</v>
      </c>
      <c r="C103" s="58" t="str">
        <f>'IGP2 Governance'!C30</f>
        <v>G4</v>
      </c>
      <c r="D103" s="58" t="str">
        <f>'IGP2 Governance'!D30</f>
        <v>Fiscal/budgetary characteristics, autonomy and authority</v>
      </c>
      <c r="E103" s="58">
        <f>'IGP2 Governance'!E30</f>
        <v>0</v>
      </c>
      <c r="F103" s="58">
        <f>'IGP2 Governance'!F30</f>
        <v>0</v>
      </c>
      <c r="G103" s="58">
        <f>'IGP2 Governance'!G30</f>
        <v>0</v>
      </c>
      <c r="H103" s="58">
        <f>'IGP2 Governance'!H30</f>
        <v>0</v>
      </c>
      <c r="I103" s="58">
        <f>'IGP2 Governance'!I30</f>
        <v>0</v>
      </c>
      <c r="J103" s="58">
        <f>'IGP2 Governance'!J30</f>
        <v>0</v>
      </c>
      <c r="K103" s="58">
        <f>'IGP2 Governance'!K30</f>
        <v>0</v>
      </c>
      <c r="L103" s="58">
        <f>'IGP2 Governance'!L30</f>
        <v>0</v>
      </c>
      <c r="M103" s="58">
        <f>'IGP2 Governance'!M30</f>
        <v>0</v>
      </c>
    </row>
    <row r="104" spans="1:13">
      <c r="A104" s="58">
        <f>'IGP2 Governance'!A31</f>
        <v>0</v>
      </c>
      <c r="B104" s="58">
        <f>'IGP2 Governance'!B31</f>
        <v>0</v>
      </c>
      <c r="C104" s="58" t="str">
        <f>'IGP2 Governance'!C31</f>
        <v>G4.1A</v>
      </c>
      <c r="D104" s="58" t="str">
        <f>'IGP2 Governance'!D31</f>
        <v>Do subnational entities at this level/tier/type own assets and raise funds in own name?</v>
      </c>
      <c r="E104" s="58" t="str">
        <f>'IGP2 Governance'!E31</f>
        <v>Yes</v>
      </c>
      <c r="F104" s="58" t="str">
        <f>'IGP2 Governance'!F31</f>
        <v>Yes</v>
      </c>
      <c r="G104" s="58" t="str">
        <f>'IGP2 Governance'!G31</f>
        <v>…</v>
      </c>
      <c r="H104" s="58" t="str">
        <f>'IGP2 Governance'!H31</f>
        <v>…</v>
      </c>
      <c r="I104" s="58">
        <f>'IGP2 Governance'!I31</f>
        <v>0</v>
      </c>
      <c r="J104" s="58">
        <f>'IGP2 Governance'!J31</f>
        <v>0</v>
      </c>
      <c r="K104" s="58">
        <f>'IGP2 Governance'!K31</f>
        <v>0</v>
      </c>
      <c r="L104" s="58">
        <f>'IGP2 Governance'!L31</f>
        <v>0</v>
      </c>
      <c r="M104" s="58">
        <f>'IGP2 Governance'!M31</f>
        <v>0</v>
      </c>
    </row>
    <row r="105" spans="1:13">
      <c r="A105" s="58">
        <f>'IGP2 Governance'!A32</f>
        <v>0</v>
      </c>
      <c r="B105" s="58">
        <f>'IGP2 Governance'!B32</f>
        <v>0</v>
      </c>
      <c r="C105" s="58" t="str">
        <f>'IGP2 Governance'!C32</f>
        <v>G4.1B</v>
      </c>
      <c r="D105" s="58" t="str">
        <f>'IGP2 Governance'!D32</f>
        <v>Do subnational entities at this level/tier/type have their own budget?</v>
      </c>
      <c r="E105" s="58" t="str">
        <f>'IGP2 Governance'!E32</f>
        <v>Yes</v>
      </c>
      <c r="F105" s="58" t="str">
        <f>'IGP2 Governance'!F32</f>
        <v>Yes</v>
      </c>
      <c r="G105" s="58" t="str">
        <f>'IGP2 Governance'!G32</f>
        <v>…</v>
      </c>
      <c r="H105" s="58" t="str">
        <f>'IGP2 Governance'!H32</f>
        <v>…</v>
      </c>
      <c r="I105" s="58">
        <f>'IGP2 Governance'!I32</f>
        <v>0</v>
      </c>
      <c r="J105" s="58">
        <f>'IGP2 Governance'!J32</f>
        <v>0</v>
      </c>
      <c r="K105" s="58">
        <f>'IGP2 Governance'!K32</f>
        <v>0</v>
      </c>
      <c r="L105" s="58">
        <f>'IGP2 Governance'!L32</f>
        <v>0</v>
      </c>
      <c r="M105" s="58">
        <f>'IGP2 Governance'!M32</f>
        <v>0</v>
      </c>
    </row>
    <row r="106" spans="1:13">
      <c r="A106" s="58">
        <f>'IGP2 Governance'!A33</f>
        <v>0</v>
      </c>
      <c r="B106" s="58">
        <f>'IGP2 Governance'!B33</f>
        <v>0</v>
      </c>
      <c r="C106" s="58" t="str">
        <f>'IGP2 Governance'!C33</f>
        <v>G4.1C</v>
      </c>
      <c r="D106" s="58" t="str">
        <f>'IGP2 Governance'!D33</f>
        <v>Do subnational entities at this level/tier/type prepare and adopt their own budgets?</v>
      </c>
      <c r="E106" s="58" t="str">
        <f>'IGP2 Governance'!E33</f>
        <v>Yes</v>
      </c>
      <c r="F106" s="58" t="str">
        <f>'IGP2 Governance'!F33</f>
        <v>Yes</v>
      </c>
      <c r="G106" s="58" t="str">
        <f>'IGP2 Governance'!G33</f>
        <v>…</v>
      </c>
      <c r="H106" s="58" t="str">
        <f>'IGP2 Governance'!H33</f>
        <v>…</v>
      </c>
      <c r="I106" s="58">
        <f>'IGP2 Governance'!I33</f>
        <v>0</v>
      </c>
      <c r="J106" s="58" t="str">
        <f>'IGP2 Governance'!J33</f>
        <v>Local budgets are approved by local council (before submission to central government agencies)</v>
      </c>
      <c r="K106" s="58" t="str">
        <f>'IGP2 Governance'!K33</f>
        <v>Local budgets are approved by local council (before submission to central government agencies)</v>
      </c>
      <c r="L106" s="58">
        <f>'IGP2 Governance'!L33</f>
        <v>0</v>
      </c>
      <c r="M106" s="58">
        <f>'IGP2 Governance'!M33</f>
        <v>0</v>
      </c>
    </row>
    <row r="107" spans="1:13">
      <c r="A107" s="58">
        <f>'IGP2 Governance'!A34</f>
        <v>0</v>
      </c>
      <c r="B107" s="58">
        <f>'IGP2 Governance'!B34</f>
        <v>0</v>
      </c>
      <c r="C107" s="58" t="str">
        <f>'IGP2 Governance'!C34</f>
        <v>G4.2A</v>
      </c>
      <c r="D107" s="58" t="str">
        <f>'IGP2 Governance'!D34</f>
        <v>Do subnational entities hold and manage their own funds outside of the higher-level treasury?</v>
      </c>
      <c r="E107" s="58" t="str">
        <f>'IGP2 Governance'!E34</f>
        <v>Yes</v>
      </c>
      <c r="F107" s="58" t="str">
        <f>'IGP2 Governance'!F34</f>
        <v>Yes</v>
      </c>
      <c r="G107" s="58" t="str">
        <f>'IGP2 Governance'!G34</f>
        <v>…</v>
      </c>
      <c r="H107" s="58" t="str">
        <f>'IGP2 Governance'!H34</f>
        <v>…</v>
      </c>
      <c r="I107" s="58">
        <f>'IGP2 Governance'!I34</f>
        <v>0</v>
      </c>
      <c r="J107" s="58">
        <f>'IGP2 Governance'!J34</f>
        <v>0</v>
      </c>
      <c r="K107" s="58">
        <f>'IGP2 Governance'!K34</f>
        <v>0</v>
      </c>
      <c r="L107" s="58">
        <f>'IGP2 Governance'!L34</f>
        <v>0</v>
      </c>
      <c r="M107" s="58">
        <f>'IGP2 Governance'!M34</f>
        <v>0</v>
      </c>
    </row>
    <row r="108" spans="1:13">
      <c r="A108" s="58">
        <f>'IGP2 Governance'!A35</f>
        <v>0</v>
      </c>
      <c r="B108" s="58">
        <f>'IGP2 Governance'!B35</f>
        <v>0</v>
      </c>
      <c r="C108" s="58" t="str">
        <f>'IGP2 Governance'!C35</f>
        <v>G4.2B</v>
      </c>
      <c r="D108" s="58" t="str">
        <f>'IGP2 Governance'!D35</f>
        <v>Do subnational entities have  (de jure / de facto) autonomy and authoritative power over fiscal decisions?</v>
      </c>
      <c r="E108" s="58" t="str">
        <f>'IGP2 Governance'!E35</f>
        <v>No</v>
      </c>
      <c r="F108" s="58" t="str">
        <f>'IGP2 Governance'!F35</f>
        <v>No</v>
      </c>
      <c r="G108" s="58" t="str">
        <f>'IGP2 Governance'!G35</f>
        <v>…</v>
      </c>
      <c r="H108" s="58" t="str">
        <f>'IGP2 Governance'!H35</f>
        <v>…</v>
      </c>
      <c r="I108" s="58">
        <f>'IGP2 Governance'!I35</f>
        <v>0</v>
      </c>
      <c r="J108" s="58" t="str">
        <f>'IGP2 Governance'!J35</f>
        <v>With the exception of Bangkok (which has an elected Governor and greater autonomy) as a matter of law (and in practice) SNG budgets are approved by national government representatives (e.g. PAO budgets are approved by the Provincial Governor)</v>
      </c>
      <c r="K108" s="58" t="str">
        <f>'IGP2 Governance'!K35</f>
        <v>As a matter of law (and in practice) SNG budgets are approved by national government representatives (e.g. municipal budgets are approved by the Provincial Governor)</v>
      </c>
      <c r="L108" s="58">
        <f>'IGP2 Governance'!L35</f>
        <v>0</v>
      </c>
      <c r="M108" s="58">
        <f>'IGP2 Governance'!M35</f>
        <v>0</v>
      </c>
    </row>
    <row r="109" spans="1:13">
      <c r="A109" s="58">
        <f>'IGP2 Governance'!A36</f>
        <v>0</v>
      </c>
      <c r="B109" s="58">
        <f>'IGP2 Governance'!B36</f>
        <v>0</v>
      </c>
      <c r="C109" s="58" t="str">
        <f>'IGP2 Governance'!C36</f>
        <v>G4.3</v>
      </c>
      <c r="D109" s="58" t="str">
        <f>'IGP2 Governance'!D36</f>
        <v>Do subnational entities have extensive autonomy and authoritative power over budget/fiscal decisions?</v>
      </c>
      <c r="E109" s="58" t="str">
        <f>'IGP2 Governance'!E36</f>
        <v>No</v>
      </c>
      <c r="F109" s="58" t="str">
        <f>'IGP2 Governance'!F36</f>
        <v>No</v>
      </c>
      <c r="G109" s="58" t="str">
        <f>'IGP2 Governance'!G36</f>
        <v>…</v>
      </c>
      <c r="H109" s="58" t="str">
        <f>'IGP2 Governance'!H36</f>
        <v>…</v>
      </c>
      <c r="I109" s="58">
        <f>'IGP2 Governance'!I36</f>
        <v>0</v>
      </c>
      <c r="J109" s="58" t="str">
        <f>'IGP2 Governance'!J36</f>
        <v>With the exception of Bangkok (which has substantial OST and less reliant on transfers) PAOs have low OSR + conditional transfers as dominant source of finance tied to national priorities</v>
      </c>
      <c r="K109" s="58">
        <f>'IGP2 Governance'!K36</f>
        <v>0</v>
      </c>
      <c r="L109" s="58">
        <f>'IGP2 Governance'!L36</f>
        <v>0</v>
      </c>
      <c r="M109" s="58">
        <f>'IGP2 Governance'!M36</f>
        <v>0</v>
      </c>
    </row>
    <row r="110" spans="1:13">
      <c r="A110" s="58">
        <f>'IGP2 Governance'!A37</f>
        <v>0</v>
      </c>
      <c r="B110" s="58">
        <f>'IGP2 Governance'!B37</f>
        <v>0</v>
      </c>
      <c r="C110" s="58">
        <f>'IGP2 Governance'!C37</f>
        <v>0</v>
      </c>
      <c r="D110" s="58">
        <f>'IGP2 Governance'!D37</f>
        <v>0</v>
      </c>
      <c r="E110" s="58">
        <f>'IGP2 Governance'!E37</f>
        <v>0</v>
      </c>
      <c r="F110" s="58">
        <f>'IGP2 Governance'!F37</f>
        <v>0</v>
      </c>
      <c r="G110" s="58">
        <f>'IGP2 Governance'!G37</f>
        <v>0</v>
      </c>
      <c r="H110" s="58">
        <f>'IGP2 Governance'!H37</f>
        <v>0</v>
      </c>
      <c r="I110" s="58">
        <f>'IGP2 Governance'!I37</f>
        <v>0</v>
      </c>
      <c r="J110" s="58">
        <f>'IGP2 Governance'!J37</f>
        <v>0</v>
      </c>
      <c r="K110" s="58">
        <f>'IGP2 Governance'!K37</f>
        <v>0</v>
      </c>
      <c r="L110" s="58">
        <f>'IGP2 Governance'!L37</f>
        <v>0</v>
      </c>
      <c r="M110" s="58">
        <f>'IGP2 Governance'!M37</f>
        <v>0</v>
      </c>
    </row>
    <row r="111" spans="1:13">
      <c r="A111" s="58">
        <f>'IGP2 Governance'!A38</f>
        <v>0</v>
      </c>
      <c r="B111" s="58">
        <f>'IGP2 Governance'!B38</f>
        <v>0</v>
      </c>
      <c r="C111" s="58">
        <f>'IGP2 Governance'!C38</f>
        <v>0</v>
      </c>
      <c r="D111" s="58" t="str">
        <f>'IGP2 Governance'!D38</f>
        <v>Governance of non-devolved subnational entities (empowered field administration?)</v>
      </c>
      <c r="E111" s="58">
        <f>'IGP2 Governance'!E38</f>
        <v>0</v>
      </c>
      <c r="F111" s="58">
        <f>'IGP2 Governance'!F38</f>
        <v>0</v>
      </c>
      <c r="G111" s="58">
        <f>'IGP2 Governance'!G38</f>
        <v>0</v>
      </c>
      <c r="H111" s="58">
        <f>'IGP2 Governance'!H38</f>
        <v>0</v>
      </c>
      <c r="I111" s="58">
        <f>'IGP2 Governance'!I38</f>
        <v>0</v>
      </c>
      <c r="J111" s="58">
        <f>'IGP2 Governance'!J38</f>
        <v>0</v>
      </c>
      <c r="K111" s="58">
        <f>'IGP2 Governance'!K38</f>
        <v>0</v>
      </c>
      <c r="L111" s="58">
        <f>'IGP2 Governance'!L38</f>
        <v>0</v>
      </c>
      <c r="M111" s="58">
        <f>'IGP2 Governance'!M38</f>
        <v>0</v>
      </c>
    </row>
    <row r="112" spans="1:13">
      <c r="A112" s="58">
        <f>'IGP2 Governance'!A39</f>
        <v>0</v>
      </c>
      <c r="B112" s="58">
        <f>'IGP2 Governance'!B39</f>
        <v>0</v>
      </c>
      <c r="C112" s="58">
        <f>'IGP2 Governance'!C39</f>
        <v>0</v>
      </c>
      <c r="D112" s="58" t="str">
        <f>'IGP2 Governance'!D39</f>
        <v xml:space="preserve">Do subnational entities administratively form a hierarchical part of the higher-level government?  </v>
      </c>
      <c r="E112" s="58" t="str">
        <f>'IGP2 Governance'!E39</f>
        <v>…</v>
      </c>
      <c r="F112" s="58" t="str">
        <f>'IGP2 Governance'!F39</f>
        <v>…</v>
      </c>
      <c r="G112" s="58" t="str">
        <f>'IGP2 Governance'!G39</f>
        <v>…</v>
      </c>
      <c r="H112" s="58" t="str">
        <f>'IGP2 Governance'!H39</f>
        <v>…</v>
      </c>
      <c r="I112" s="58">
        <f>'IGP2 Governance'!I39</f>
        <v>0</v>
      </c>
      <c r="J112" s="58">
        <f>'IGP2 Governance'!J39</f>
        <v>0</v>
      </c>
      <c r="K112" s="58">
        <f>'IGP2 Governance'!K39</f>
        <v>0</v>
      </c>
      <c r="L112" s="58">
        <f>'IGP2 Governance'!L39</f>
        <v>0</v>
      </c>
      <c r="M112" s="58">
        <f>'IGP2 Governance'!M39</f>
        <v>0</v>
      </c>
    </row>
    <row r="113" spans="1:17">
      <c r="A113" s="58">
        <f>'IGP2 Governance'!A40</f>
        <v>0</v>
      </c>
      <c r="B113" s="58">
        <f>'IGP2 Governance'!B40</f>
        <v>0</v>
      </c>
      <c r="C113" s="58">
        <f>'IGP2 Governance'!C40</f>
        <v>0</v>
      </c>
      <c r="D113" s="58" t="str">
        <f>'IGP2 Governance'!D40</f>
        <v>If G4.1 is Yes, do field administration departments or units form administrative units or sub-units?</v>
      </c>
      <c r="E113" s="58" t="str">
        <f>'IGP2 Governance'!E40</f>
        <v>…</v>
      </c>
      <c r="F113" s="58" t="str">
        <f>'IGP2 Governance'!F40</f>
        <v>…</v>
      </c>
      <c r="G113" s="58" t="str">
        <f>'IGP2 Governance'!G40</f>
        <v>…</v>
      </c>
      <c r="H113" s="58" t="str">
        <f>'IGP2 Governance'!H40</f>
        <v>…</v>
      </c>
      <c r="I113" s="58">
        <f>'IGP2 Governance'!I40</f>
        <v>0</v>
      </c>
      <c r="J113" s="58">
        <f>'IGP2 Governance'!J40</f>
        <v>0</v>
      </c>
      <c r="K113" s="58">
        <f>'IGP2 Governance'!K40</f>
        <v>0</v>
      </c>
      <c r="L113" s="58">
        <f>'IGP2 Governance'!L40</f>
        <v>0</v>
      </c>
      <c r="M113" s="58">
        <f>'IGP2 Governance'!M40</f>
        <v>0</v>
      </c>
    </row>
    <row r="114" spans="1:17">
      <c r="A114" s="58">
        <f>'IGP2 Governance'!A41</f>
        <v>0</v>
      </c>
      <c r="B114" s="58">
        <f>'IGP2 Governance'!B41</f>
        <v>0</v>
      </c>
      <c r="C114" s="58">
        <f>'IGP2 Governance'!C41</f>
        <v>0</v>
      </c>
      <c r="D114" s="58" t="str">
        <f>'IGP2 Governance'!D41</f>
        <v>If G4.2 is Yes, are field administration departments or units planned and managed as integrated units?</v>
      </c>
      <c r="E114" s="58" t="str">
        <f>'IGP2 Governance'!E41</f>
        <v>…</v>
      </c>
      <c r="F114" s="58" t="str">
        <f>'IGP2 Governance'!F41</f>
        <v>…</v>
      </c>
      <c r="G114" s="58" t="str">
        <f>'IGP2 Governance'!G41</f>
        <v>…</v>
      </c>
      <c r="H114" s="58" t="str">
        <f>'IGP2 Governance'!H41</f>
        <v>…</v>
      </c>
      <c r="I114" s="58">
        <f>'IGP2 Governance'!I41</f>
        <v>0</v>
      </c>
      <c r="J114" s="58">
        <f>'IGP2 Governance'!J41</f>
        <v>0</v>
      </c>
      <c r="K114" s="58">
        <f>'IGP2 Governance'!K41</f>
        <v>0</v>
      </c>
      <c r="L114" s="58">
        <f>'IGP2 Governance'!L41</f>
        <v>0</v>
      </c>
      <c r="M114" s="58">
        <f>'IGP2 Governance'!M41</f>
        <v>0</v>
      </c>
    </row>
    <row r="115" spans="1:17">
      <c r="A115" s="58">
        <f>'IGP2 Governance'!A42</f>
        <v>0</v>
      </c>
      <c r="B115" s="58">
        <f>'IGP2 Governance'!B42</f>
        <v>0</v>
      </c>
      <c r="C115" s="58">
        <f>'IGP2 Governance'!C42</f>
        <v>0</v>
      </c>
      <c r="D115" s="58" t="str">
        <f>'IGP2 Governance'!D42</f>
        <v>If G4.3 is Yes, are subnational field admin. departments or units organized sectorally or territorially (or mixed)?</v>
      </c>
      <c r="E115" s="58" t="str">
        <f>'IGP2 Governance'!E42</f>
        <v>…</v>
      </c>
      <c r="F115" s="58" t="str">
        <f>'IGP2 Governance'!F42</f>
        <v>…</v>
      </c>
      <c r="G115" s="58" t="str">
        <f>'IGP2 Governance'!G42</f>
        <v>…</v>
      </c>
      <c r="H115" s="58" t="str">
        <f>'IGP2 Governance'!H42</f>
        <v>…</v>
      </c>
      <c r="I115" s="58">
        <f>'IGP2 Governance'!I42</f>
        <v>0</v>
      </c>
      <c r="J115" s="58">
        <f>'IGP2 Governance'!J42</f>
        <v>0</v>
      </c>
      <c r="K115" s="58">
        <f>'IGP2 Governance'!K42</f>
        <v>0</v>
      </c>
      <c r="L115" s="58">
        <f>'IGP2 Governance'!L42</f>
        <v>0</v>
      </c>
      <c r="M115" s="58">
        <f>'IGP2 Governance'!M42</f>
        <v>0</v>
      </c>
    </row>
    <row r="116" spans="1:17">
      <c r="A116" s="58">
        <f>'IGP2 Governance'!A43</f>
        <v>0</v>
      </c>
      <c r="B116" s="58">
        <f>'IGP2 Governance'!B43</f>
        <v>0</v>
      </c>
      <c r="C116" s="58">
        <f>'IGP2 Governance'!C43</f>
        <v>0</v>
      </c>
      <c r="D116" s="58" t="str">
        <f>'IGP2 Governance'!D43</f>
        <v>Do subnational entities budgetarily form a hierarchical part of the higher-level government?</v>
      </c>
      <c r="E116" s="58" t="str">
        <f>'IGP2 Governance'!E43</f>
        <v>…</v>
      </c>
      <c r="F116" s="58" t="str">
        <f>'IGP2 Governance'!F43</f>
        <v>…</v>
      </c>
      <c r="G116" s="58" t="str">
        <f>'IGP2 Governance'!G43</f>
        <v>…</v>
      </c>
      <c r="H116" s="58" t="str">
        <f>'IGP2 Governance'!H43</f>
        <v>…</v>
      </c>
      <c r="I116" s="58">
        <f>'IGP2 Governance'!I43</f>
        <v>0</v>
      </c>
      <c r="J116" s="58">
        <f>'IGP2 Governance'!J43</f>
        <v>0</v>
      </c>
      <c r="K116" s="58">
        <f>'IGP2 Governance'!K43</f>
        <v>0</v>
      </c>
      <c r="L116" s="58">
        <f>'IGP2 Governance'!L43</f>
        <v>0</v>
      </c>
      <c r="M116" s="58">
        <f>'IGP2 Governance'!M43</f>
        <v>0</v>
      </c>
    </row>
    <row r="117" spans="1:17">
      <c r="A117" s="58">
        <f>'IGP2 Governance'!A44</f>
        <v>0</v>
      </c>
      <c r="B117" s="58">
        <f>'IGP2 Governance'!B44</f>
        <v>0</v>
      </c>
      <c r="C117" s="58">
        <f>'IGP2 Governance'!C44</f>
        <v>0</v>
      </c>
      <c r="D117" s="58" t="str">
        <f>'IGP2 Governance'!D44</f>
        <v>If G4.5 is Yes, are the budgets of field depts./units included as identifiable sub-organizations or budget units?</v>
      </c>
      <c r="E117" s="58" t="str">
        <f>'IGP2 Governance'!E44</f>
        <v>…</v>
      </c>
      <c r="F117" s="58" t="str">
        <f>'IGP2 Governance'!F44</f>
        <v>…</v>
      </c>
      <c r="G117" s="58" t="str">
        <f>'IGP2 Governance'!G44</f>
        <v>…</v>
      </c>
      <c r="H117" s="58" t="str">
        <f>'IGP2 Governance'!H44</f>
        <v>…</v>
      </c>
      <c r="I117" s="58">
        <f>'IGP2 Governance'!I44</f>
        <v>0</v>
      </c>
      <c r="J117" s="58">
        <f>'IGP2 Governance'!J44</f>
        <v>0</v>
      </c>
      <c r="K117" s="58">
        <f>'IGP2 Governance'!K44</f>
        <v>0</v>
      </c>
      <c r="L117" s="58">
        <f>'IGP2 Governance'!L44</f>
        <v>0</v>
      </c>
      <c r="M117" s="58">
        <f>'IGP2 Governance'!M44</f>
        <v>0</v>
      </c>
    </row>
    <row r="118" spans="1:17">
      <c r="A118" s="58">
        <f>'IGP2 Governance'!A45</f>
        <v>0</v>
      </c>
      <c r="B118" s="58">
        <f>'IGP2 Governance'!B45</f>
        <v>0</v>
      </c>
      <c r="C118" s="58">
        <f>'IGP2 Governance'!C45</f>
        <v>0</v>
      </c>
      <c r="D118" s="58" t="str">
        <f>'IGP2 Governance'!D45</f>
        <v>If G4.6 is Yes, are field departments' or units' budgets organized sectorally or territorially (or mixed)?</v>
      </c>
      <c r="E118" s="58" t="str">
        <f>'IGP2 Governance'!E45</f>
        <v>…</v>
      </c>
      <c r="F118" s="58" t="str">
        <f>'IGP2 Governance'!F45</f>
        <v>…</v>
      </c>
      <c r="G118" s="58" t="str">
        <f>'IGP2 Governance'!G45</f>
        <v>…</v>
      </c>
      <c r="H118" s="58" t="str">
        <f>'IGP2 Governance'!H45</f>
        <v>…</v>
      </c>
      <c r="I118" s="58">
        <f>'IGP2 Governance'!I45</f>
        <v>0</v>
      </c>
      <c r="J118" s="58">
        <f>'IGP2 Governance'!J45</f>
        <v>0</v>
      </c>
      <c r="K118" s="58">
        <f>'IGP2 Governance'!K45</f>
        <v>0</v>
      </c>
      <c r="L118" s="58">
        <f>'IGP2 Governance'!L45</f>
        <v>0</v>
      </c>
      <c r="M118" s="58">
        <f>'IGP2 Governance'!M45</f>
        <v>0</v>
      </c>
    </row>
    <row r="119" spans="1:17">
      <c r="A119" s="58">
        <f>'IGP2 Governance'!A46</f>
        <v>0</v>
      </c>
      <c r="B119" s="58">
        <f>'IGP2 Governance'!B46</f>
        <v>0</v>
      </c>
      <c r="C119" s="58">
        <f>'IGP2 Governance'!C46</f>
        <v>0</v>
      </c>
      <c r="D119" s="58">
        <f>'IGP2 Governance'!D46</f>
        <v>0</v>
      </c>
      <c r="E119" s="58">
        <f>'IGP2 Governance'!E46</f>
        <v>0</v>
      </c>
      <c r="F119" s="58">
        <f>'IGP2 Governance'!F46</f>
        <v>0</v>
      </c>
      <c r="G119" s="58">
        <f>'IGP2 Governance'!G46</f>
        <v>0</v>
      </c>
      <c r="H119" s="58">
        <f>'IGP2 Governance'!H46</f>
        <v>0</v>
      </c>
      <c r="I119" s="58">
        <f>'IGP2 Governance'!I46</f>
        <v>0</v>
      </c>
      <c r="J119" s="58">
        <f>'IGP2 Governance'!J46</f>
        <v>0</v>
      </c>
      <c r="K119" s="58">
        <f>'IGP2 Governance'!K46</f>
        <v>0</v>
      </c>
      <c r="L119" s="58">
        <f>'IGP2 Governance'!L46</f>
        <v>0</v>
      </c>
      <c r="M119" s="58">
        <f>'IGP2 Governance'!M46</f>
        <v>0</v>
      </c>
    </row>
    <row r="120" spans="1:17">
      <c r="A120" s="58">
        <f>'IGP2 Governance'!A47</f>
        <v>0</v>
      </c>
      <c r="B120" s="58">
        <f>'IGP2 Governance'!B47</f>
        <v>0</v>
      </c>
      <c r="C120" s="58" t="str">
        <f>'IGP2 Governance'!C47</f>
        <v>G6</v>
      </c>
      <c r="D120" s="58" t="str">
        <f>'IGP2 Governance'!D47</f>
        <v>Nature of subnational governance institutions (level/tier/type)</v>
      </c>
      <c r="E120" s="58">
        <f>'IGP2 Governance'!E47</f>
        <v>0</v>
      </c>
      <c r="F120" s="58">
        <f>'IGP2 Governance'!F47</f>
        <v>0</v>
      </c>
      <c r="G120" s="58">
        <f>'IGP2 Governance'!G47</f>
        <v>0</v>
      </c>
      <c r="H120" s="58">
        <f>'IGP2 Governance'!H47</f>
        <v>0</v>
      </c>
      <c r="I120" s="58">
        <f>'IGP2 Governance'!I47</f>
        <v>0</v>
      </c>
      <c r="J120" s="58">
        <f>'IGP2 Governance'!J47</f>
        <v>0</v>
      </c>
      <c r="K120" s="58">
        <f>'IGP2 Governance'!K47</f>
        <v>0</v>
      </c>
      <c r="L120" s="58">
        <f>'IGP2 Governance'!L47</f>
        <v>0</v>
      </c>
      <c r="M120" s="58">
        <f>'IGP2 Governance'!M47</f>
        <v>0</v>
      </c>
    </row>
    <row r="121" spans="1:17">
      <c r="A121" s="58">
        <f>'IGP2 Governance'!A48</f>
        <v>0</v>
      </c>
      <c r="B121" s="58">
        <f>'IGP2 Governance'!B48</f>
        <v>0</v>
      </c>
      <c r="C121" s="58" t="str">
        <f>'IGP2 Governance'!C48</f>
        <v>G6.1</v>
      </c>
      <c r="D121" s="58" t="str">
        <f>'IGP2 Governance'!D48</f>
        <v xml:space="preserve">Nature of subnational governance institutions (level/tier/type) </v>
      </c>
      <c r="E121" s="58" t="str">
        <f>'IGP2 Governance'!E48</f>
        <v>Hybrid institution</v>
      </c>
      <c r="F121" s="58" t="str">
        <f>'IGP2 Governance'!F48</f>
        <v>Hybrid institution</v>
      </c>
      <c r="G121" s="58" t="str">
        <f>'IGP2 Governance'!G48</f>
        <v>…</v>
      </c>
      <c r="H121" s="58" t="str">
        <f>'IGP2 Governance'!H48</f>
        <v>…</v>
      </c>
      <c r="I121" s="58">
        <f>'IGP2 Governance'!I48</f>
        <v>0</v>
      </c>
      <c r="J121" s="58" t="str">
        <f>'IGP2 Governance'!J48</f>
        <v>Thailand has employed symmetric approaches to decentralization. So, two-tier scenarios of local government structure and administration are about the same.</v>
      </c>
      <c r="K121" s="58" t="str">
        <f>'IGP2 Governance'!K48</f>
        <v>Thailand has employed symmetric approaches to decentralization. So, two-tier scenarios of local government structure and administration are about the same.</v>
      </c>
      <c r="L121" s="58">
        <f>'IGP2 Governance'!L48</f>
        <v>0</v>
      </c>
      <c r="M121" s="58">
        <f>'IGP2 Governance'!M48</f>
        <v>0</v>
      </c>
    </row>
    <row r="122" spans="1:17">
      <c r="A122" s="58">
        <f>'IGP2 Governance'!A49</f>
        <v>0</v>
      </c>
      <c r="B122" s="58">
        <f>'IGP2 Governance'!B49</f>
        <v>0</v>
      </c>
      <c r="C122" s="58" t="str">
        <f>'IGP2 Governance'!C49</f>
        <v>G6.2</v>
      </c>
      <c r="D122" s="58" t="str">
        <f>'IGP2 Governance'!D49</f>
        <v>Nature of subnational governance institutions (level/tier/type) - Detailed</v>
      </c>
      <c r="E122" s="58" t="str">
        <f>'IGP2 Governance'!E49</f>
        <v>…</v>
      </c>
      <c r="F122" s="58" t="str">
        <f>'IGP2 Governance'!F49</f>
        <v>…</v>
      </c>
      <c r="G122" s="58" t="str">
        <f>'IGP2 Governance'!G49</f>
        <v>…</v>
      </c>
      <c r="H122" s="58" t="str">
        <f>'IGP2 Governance'!H49</f>
        <v>…</v>
      </c>
      <c r="I122" s="58">
        <f>'IGP2 Governance'!I49</f>
        <v>0</v>
      </c>
      <c r="J122" s="58">
        <f>'IGP2 Governance'!J49</f>
        <v>0</v>
      </c>
      <c r="K122" s="58">
        <f>'IGP2 Governance'!K49</f>
        <v>0</v>
      </c>
      <c r="L122" s="58">
        <f>'IGP2 Governance'!L49</f>
        <v>0</v>
      </c>
      <c r="M122" s="58">
        <f>'IGP2 Governance'!M49</f>
        <v>0</v>
      </c>
    </row>
    <row r="123" spans="1:17">
      <c r="A123" s="58">
        <f>'IGP2 Governance'!A50</f>
        <v>0</v>
      </c>
      <c r="B123" s="58">
        <f>'IGP2 Governance'!B50</f>
        <v>0</v>
      </c>
      <c r="C123" s="58" t="str">
        <f>'IGP2 Governance'!C50</f>
        <v>G6.3</v>
      </c>
      <c r="D123" s="58" t="str">
        <f>'IGP2 Governance'!D50</f>
        <v>If non-devolved: with elected subnational council?</v>
      </c>
      <c r="E123" s="58" t="str">
        <f>'IGP2 Governance'!E50</f>
        <v>…</v>
      </c>
      <c r="F123" s="58" t="str">
        <f>'IGP2 Governance'!F50</f>
        <v>…</v>
      </c>
      <c r="G123" s="58" t="str">
        <f>'IGP2 Governance'!G50</f>
        <v>…</v>
      </c>
      <c r="H123" s="58" t="str">
        <f>'IGP2 Governance'!H50</f>
        <v>…</v>
      </c>
      <c r="I123" s="58">
        <f>'IGP2 Governance'!I50</f>
        <v>0</v>
      </c>
      <c r="J123" s="58">
        <f>'IGP2 Governance'!J50</f>
        <v>0</v>
      </c>
      <c r="K123" s="58">
        <f>'IGP2 Governance'!K50</f>
        <v>0</v>
      </c>
      <c r="L123" s="58">
        <f>'IGP2 Governance'!L50</f>
        <v>0</v>
      </c>
      <c r="M123" s="58">
        <f>'IGP2 Governance'!M50</f>
        <v>0</v>
      </c>
    </row>
    <row r="124" spans="1:17" s="199" customFormat="1" ht="12" thickBot="1">
      <c r="A124" s="199">
        <f>'IGP2 Governance'!A51</f>
        <v>0</v>
      </c>
      <c r="B124" s="199">
        <f>'IGP2 Governance'!B51</f>
        <v>0</v>
      </c>
      <c r="C124" s="199">
        <f>'IGP2 Governance'!C51</f>
        <v>0</v>
      </c>
      <c r="D124" s="199">
        <f>'IGP2 Governance'!D51</f>
        <v>0</v>
      </c>
      <c r="E124" s="199">
        <f>'IGP2 Governance'!E51</f>
        <v>0</v>
      </c>
      <c r="F124" s="199">
        <f>'IGP2 Governance'!F51</f>
        <v>0</v>
      </c>
      <c r="G124" s="199">
        <f>'IGP2 Governance'!G51</f>
        <v>0</v>
      </c>
      <c r="H124" s="199">
        <f>'IGP2 Governance'!H51</f>
        <v>0</v>
      </c>
      <c r="I124" s="199">
        <f>'IGP2 Governance'!I51</f>
        <v>0</v>
      </c>
      <c r="J124" s="199">
        <f>'IGP2 Governance'!J51</f>
        <v>0</v>
      </c>
      <c r="K124" s="199">
        <f>'IGP2 Governance'!K51</f>
        <v>0</v>
      </c>
      <c r="L124" s="199">
        <f>'IGP2 Governance'!L51</f>
        <v>0</v>
      </c>
      <c r="M124" s="199">
        <f>'IGP2 Governance'!M51</f>
        <v>0</v>
      </c>
      <c r="N124" s="200"/>
      <c r="O124" s="200"/>
      <c r="P124" s="200"/>
      <c r="Q124" s="200"/>
    </row>
    <row r="125" spans="1:17">
      <c r="A125" s="58">
        <f>'IGP3 Functions'!A1</f>
        <v>0</v>
      </c>
      <c r="B125" s="58">
        <f>'IGP3 Functions'!B1</f>
        <v>0</v>
      </c>
      <c r="C125" s="58">
        <f>'IGP3 Functions'!C1</f>
        <v>0</v>
      </c>
      <c r="D125" s="58">
        <f>'IGP3 Functions'!D1</f>
        <v>0</v>
      </c>
      <c r="E125" s="58">
        <f>'IGP3 Functions'!E1</f>
        <v>0</v>
      </c>
      <c r="F125" s="58">
        <f>'IGP3 Functions'!F1</f>
        <v>0</v>
      </c>
      <c r="G125" s="58">
        <f>'IGP3 Functions'!G1</f>
        <v>0</v>
      </c>
      <c r="H125" s="58">
        <f>'IGP3 Functions'!H1</f>
        <v>0</v>
      </c>
      <c r="I125" s="58">
        <f>'IGP3 Functions'!I1</f>
        <v>0</v>
      </c>
      <c r="J125" s="58">
        <f>'IGP3 Functions'!J1</f>
        <v>0</v>
      </c>
      <c r="K125" s="58">
        <f>'IGP3 Functions'!K1</f>
        <v>0</v>
      </c>
      <c r="L125" s="58"/>
    </row>
    <row r="126" spans="1:17">
      <c r="A126" s="58">
        <f>'IGP3 Functions'!A2</f>
        <v>0</v>
      </c>
      <c r="B126" s="58">
        <f>'IGP3 Functions'!B2</f>
        <v>0</v>
      </c>
      <c r="C126" s="58">
        <f>'IGP3 Functions'!C2</f>
        <v>0</v>
      </c>
      <c r="D126" s="58" t="str">
        <f>'IGP3 Functions'!D2</f>
        <v>LoGICA INTERGOVERNMENTAL PROFILE: DE FACTO FUNCTIONS AND RESPONSIBILITIES OF SUBNATIONAL GOVERNANCE INSTITUTIONS</v>
      </c>
      <c r="E126" s="58">
        <f>'IGP3 Functions'!E2</f>
        <v>0</v>
      </c>
      <c r="F126" s="58">
        <f>'IGP3 Functions'!F2</f>
        <v>0</v>
      </c>
      <c r="G126" s="58">
        <f>'IGP3 Functions'!G2</f>
        <v>0</v>
      </c>
      <c r="H126" s="58">
        <f>'IGP3 Functions'!H2</f>
        <v>0</v>
      </c>
      <c r="I126" s="58">
        <f>'IGP3 Functions'!I2</f>
        <v>0</v>
      </c>
      <c r="J126" s="58">
        <f>'IGP3 Functions'!J2</f>
        <v>0</v>
      </c>
      <c r="K126" s="58">
        <f>'IGP3 Functions'!K2</f>
        <v>0</v>
      </c>
    </row>
    <row r="127" spans="1:17">
      <c r="A127" s="58">
        <f>'IGP3 Functions'!A3</f>
        <v>0</v>
      </c>
      <c r="B127" s="58">
        <f>'IGP3 Functions'!B3</f>
        <v>0</v>
      </c>
      <c r="C127" s="58">
        <f>'IGP3 Functions'!C3</f>
        <v>0</v>
      </c>
      <c r="D127" s="58">
        <f>'IGP3 Functions'!D3</f>
        <v>0</v>
      </c>
      <c r="E127" s="58">
        <f>'IGP3 Functions'!E3</f>
        <v>0</v>
      </c>
      <c r="F127" s="58">
        <f>'IGP3 Functions'!F3</f>
        <v>0</v>
      </c>
      <c r="G127" s="58">
        <f>'IGP3 Functions'!G3</f>
        <v>0</v>
      </c>
      <c r="H127" s="58">
        <f>'IGP3 Functions'!H3</f>
        <v>0</v>
      </c>
      <c r="I127" s="58">
        <f>'IGP3 Functions'!I3</f>
        <v>0</v>
      </c>
      <c r="J127" s="58">
        <f>'IGP3 Functions'!J3</f>
        <v>0</v>
      </c>
      <c r="K127" s="58">
        <f>'IGP3 Functions'!K3</f>
        <v>0</v>
      </c>
    </row>
    <row r="128" spans="1:17">
      <c r="A128" s="58">
        <f>'IGP3 Functions'!A4</f>
        <v>0</v>
      </c>
      <c r="B128" s="58">
        <f>'IGP3 Functions'!B4</f>
        <v>0</v>
      </c>
      <c r="C128" s="58">
        <f>'IGP3 Functions'!C4</f>
        <v>0</v>
      </c>
      <c r="D128" s="58">
        <f>'IGP3 Functions'!D4</f>
        <v>0</v>
      </c>
      <c r="E128" s="58">
        <f>'IGP3 Functions'!E4</f>
        <v>0</v>
      </c>
      <c r="F128" s="58">
        <f>'IGP3 Functions'!F4</f>
        <v>0</v>
      </c>
      <c r="G128" s="58">
        <f>'IGP3 Functions'!G4</f>
        <v>0</v>
      </c>
      <c r="H128" s="58">
        <f>'IGP3 Functions'!H4</f>
        <v>0</v>
      </c>
      <c r="I128" s="58">
        <f>'IGP3 Functions'!I4</f>
        <v>0</v>
      </c>
      <c r="J128" s="58">
        <f>'IGP3 Functions'!J4</f>
        <v>0</v>
      </c>
      <c r="K128" s="58">
        <f>'IGP3 Functions'!K4</f>
        <v>0</v>
      </c>
    </row>
    <row r="129" spans="1:11">
      <c r="A129" s="58">
        <f>'IGP3 Functions'!A5</f>
        <v>0</v>
      </c>
      <c r="B129" s="58">
        <f>'IGP3 Functions'!B5</f>
        <v>0</v>
      </c>
      <c r="C129" s="58" t="str">
        <f>'IGP3 Functions'!C5</f>
        <v>R1</v>
      </c>
      <c r="D129" s="58" t="str">
        <f>'IGP3 Functions'!D5</f>
        <v>Identifying the de facto responsibility for provision of frontline public services</v>
      </c>
      <c r="E129" s="58">
        <f>'IGP3 Functions'!E5</f>
        <v>0</v>
      </c>
      <c r="F129" s="58" t="str">
        <f>'IGP3 Functions'!F5</f>
        <v>Primary responsibility</v>
      </c>
      <c r="G129" s="58">
        <f>'IGP3 Functions'!G5</f>
        <v>0</v>
      </c>
      <c r="H129" s="58">
        <f>'IGP3 Functions'!H5</f>
        <v>0</v>
      </c>
      <c r="I129" s="58" t="str">
        <f>'IGP3 Functions'!I5</f>
        <v>Role of PCEBIs?</v>
      </c>
      <c r="J129" s="58">
        <f>'IGP3 Functions'!J5</f>
        <v>0</v>
      </c>
      <c r="K129" s="58" t="str">
        <f>'IGP3 Functions'!K5</f>
        <v>Comments / Clarification</v>
      </c>
    </row>
    <row r="130" spans="1:11">
      <c r="A130" s="58">
        <f>'IGP3 Functions'!A6</f>
        <v>0</v>
      </c>
      <c r="B130" s="58">
        <f>'IGP3 Functions'!B6</f>
        <v>0</v>
      </c>
      <c r="C130" s="58">
        <f>'IGP3 Functions'!C6</f>
        <v>0</v>
      </c>
      <c r="D130" s="58">
        <f>'IGP3 Functions'!D6</f>
        <v>0</v>
      </c>
      <c r="E130" s="58">
        <f>'IGP3 Functions'!E6</f>
        <v>0</v>
      </c>
      <c r="F130" s="58" t="str">
        <f>'IGP3 Functions'!F6</f>
        <v>HR</v>
      </c>
      <c r="G130" s="58" t="str">
        <f>'IGP3 Functions'!G6</f>
        <v>Capital</v>
      </c>
      <c r="H130" s="58">
        <f>'IGP3 Functions'!H6</f>
        <v>0</v>
      </c>
      <c r="I130" s="58">
        <f>'IGP3 Functions'!I6</f>
        <v>0</v>
      </c>
      <c r="J130" s="58">
        <f>'IGP3 Functions'!J6</f>
        <v>0</v>
      </c>
      <c r="K130" s="58">
        <f>'IGP3 Functions'!K6</f>
        <v>0</v>
      </c>
    </row>
    <row r="131" spans="1:11">
      <c r="A131" s="58">
        <f>'IGP3 Functions'!A7</f>
        <v>0</v>
      </c>
      <c r="B131" s="58">
        <f>'IGP3 Functions'!B7</f>
        <v>0</v>
      </c>
      <c r="C131" s="58">
        <f>'IGP3 Functions'!C7</f>
        <v>0</v>
      </c>
      <c r="D131" s="58">
        <f>'IGP3 Functions'!D7</f>
        <v>0</v>
      </c>
      <c r="E131" s="58">
        <f>'IGP3 Functions'!E7</f>
        <v>0</v>
      </c>
      <c r="F131" s="58">
        <f>'IGP3 Functions'!F7</f>
        <v>0</v>
      </c>
      <c r="G131" s="58">
        <f>'IGP3 Functions'!G7</f>
        <v>0</v>
      </c>
      <c r="H131" s="58">
        <f>'IGP3 Functions'!H7</f>
        <v>0</v>
      </c>
      <c r="I131" s="58">
        <f>'IGP3 Functions'!I7</f>
        <v>0</v>
      </c>
      <c r="J131" s="58">
        <f>'IGP3 Functions'!J7</f>
        <v>0</v>
      </c>
      <c r="K131" s="58">
        <f>'IGP3 Functions'!K7</f>
        <v>0</v>
      </c>
    </row>
    <row r="132" spans="1:11">
      <c r="A132" s="58">
        <f>'IGP3 Functions'!A8</f>
        <v>0</v>
      </c>
      <c r="B132" s="58">
        <f>'IGP3 Functions'!B8</f>
        <v>0</v>
      </c>
      <c r="C132" s="58">
        <f>'IGP3 Functions'!C8</f>
        <v>0</v>
      </c>
      <c r="D132" s="58" t="str">
        <f>'IGP3 Functions'!D8</f>
        <v>General public services (701); Public Order and Safety (703)</v>
      </c>
      <c r="E132" s="58">
        <f>'IGP3 Functions'!E8</f>
        <v>0</v>
      </c>
      <c r="F132" s="58">
        <f>'IGP3 Functions'!F8</f>
        <v>0</v>
      </c>
      <c r="G132" s="58">
        <f>'IGP3 Functions'!G8</f>
        <v>0</v>
      </c>
      <c r="H132" s="58">
        <f>'IGP3 Functions'!H8</f>
        <v>0</v>
      </c>
      <c r="I132" s="58">
        <f>'IGP3 Functions'!I8</f>
        <v>0</v>
      </c>
      <c r="J132" s="58">
        <f>'IGP3 Functions'!J8</f>
        <v>0</v>
      </c>
      <c r="K132" s="58">
        <f>'IGP3 Functions'!K8</f>
        <v>0</v>
      </c>
    </row>
    <row r="133" spans="1:11">
      <c r="A133" s="58">
        <f>'IGP3 Functions'!A9</f>
        <v>0</v>
      </c>
      <c r="B133" s="58">
        <f>'IGP3 Functions'!B9</f>
        <v>0</v>
      </c>
      <c r="C133" s="58" t="str">
        <f>'IGP3 Functions'!C9</f>
        <v>R1.1</v>
      </c>
      <c r="D133" s="58" t="str">
        <f>'IGP3 Functions'!D9</f>
        <v>Civil administration (registration of births/marriages/deaths)*</v>
      </c>
      <c r="E133" s="58">
        <f>'IGP3 Functions'!E9</f>
        <v>0</v>
      </c>
      <c r="F133" s="58" t="str">
        <f>'IGP3 Functions'!F9</f>
        <v>…</v>
      </c>
      <c r="G133" s="58" t="str">
        <f>'IGP3 Functions'!G9</f>
        <v>XX</v>
      </c>
      <c r="H133" s="58">
        <f>'IGP3 Functions'!H9</f>
        <v>0</v>
      </c>
      <c r="I133" s="58" t="str">
        <f>'IGP3 Functions'!I9</f>
        <v>…</v>
      </c>
      <c r="J133" s="58">
        <f>'IGP3 Functions'!J9</f>
        <v>0</v>
      </c>
      <c r="K133" s="58">
        <f>'IGP3 Functions'!K9</f>
        <v>0</v>
      </c>
    </row>
    <row r="134" spans="1:11">
      <c r="A134" s="58">
        <f>'IGP3 Functions'!A10</f>
        <v>0</v>
      </c>
      <c r="B134" s="58">
        <f>'IGP3 Functions'!B10</f>
        <v>0</v>
      </c>
      <c r="C134" s="58" t="str">
        <f>'IGP3 Functions'!C10</f>
        <v>R1.3</v>
      </c>
      <c r="D134" s="58" t="str">
        <f>'IGP3 Functions'!D10</f>
        <v>Fire protection (7032)</v>
      </c>
      <c r="E134" s="58">
        <f>'IGP3 Functions'!E10</f>
        <v>0</v>
      </c>
      <c r="F134" s="58" t="str">
        <f>'IGP3 Functions'!F10</f>
        <v>…</v>
      </c>
      <c r="G134" s="58" t="str">
        <f>'IGP3 Functions'!G10</f>
        <v>XX</v>
      </c>
      <c r="H134" s="58">
        <f>'IGP3 Functions'!H10</f>
        <v>0</v>
      </c>
      <c r="I134" s="58" t="str">
        <f>'IGP3 Functions'!I10</f>
        <v>…</v>
      </c>
      <c r="J134" s="58">
        <f>'IGP3 Functions'!J10</f>
        <v>0</v>
      </c>
      <c r="K134" s="58">
        <f>'IGP3 Functions'!K10</f>
        <v>0</v>
      </c>
    </row>
    <row r="135" spans="1:11">
      <c r="A135" s="58">
        <f>'IGP3 Functions'!A11</f>
        <v>0</v>
      </c>
      <c r="B135" s="58">
        <f>'IGP3 Functions'!B11</f>
        <v>0</v>
      </c>
      <c r="C135" s="58">
        <f>'IGP3 Functions'!C11</f>
        <v>0</v>
      </c>
      <c r="D135" s="58" t="str">
        <f>'IGP3 Functions'!D11</f>
        <v>Economic Affairs (704)</v>
      </c>
      <c r="E135" s="58">
        <f>'IGP3 Functions'!E11</f>
        <v>0</v>
      </c>
      <c r="F135" s="58">
        <f>'IGP3 Functions'!F11</f>
        <v>0</v>
      </c>
      <c r="G135" s="58">
        <f>'IGP3 Functions'!G11</f>
        <v>0</v>
      </c>
      <c r="H135" s="58">
        <f>'IGP3 Functions'!H11</f>
        <v>0</v>
      </c>
      <c r="I135" s="58">
        <f>'IGP3 Functions'!I11</f>
        <v>0</v>
      </c>
      <c r="J135" s="58">
        <f>'IGP3 Functions'!J11</f>
        <v>0</v>
      </c>
      <c r="K135" s="58">
        <f>'IGP3 Functions'!K11</f>
        <v>0</v>
      </c>
    </row>
    <row r="136" spans="1:11">
      <c r="A136" s="58">
        <f>'IGP3 Functions'!A12</f>
        <v>0</v>
      </c>
      <c r="B136" s="58">
        <f>'IGP3 Functions'!B12</f>
        <v>0</v>
      </c>
      <c r="C136" s="58" t="str">
        <f>'IGP3 Functions'!C12</f>
        <v>R1.4</v>
      </c>
      <c r="D136" s="58" t="str">
        <f>'IGP3 Functions'!D12</f>
        <v>Agricultural extension / livestock services (70421*)</v>
      </c>
      <c r="E136" s="58">
        <f>'IGP3 Functions'!E12</f>
        <v>0</v>
      </c>
      <c r="F136" s="58" t="str">
        <f>'IGP3 Functions'!F12</f>
        <v>…</v>
      </c>
      <c r="G136" s="58" t="str">
        <f>'IGP3 Functions'!G12</f>
        <v>…</v>
      </c>
      <c r="H136" s="58">
        <f>'IGP3 Functions'!H12</f>
        <v>0</v>
      </c>
      <c r="I136" s="58" t="str">
        <f>'IGP3 Functions'!I12</f>
        <v>…</v>
      </c>
      <c r="J136" s="58">
        <f>'IGP3 Functions'!J12</f>
        <v>0</v>
      </c>
      <c r="K136" s="58">
        <f>'IGP3 Functions'!K12</f>
        <v>0</v>
      </c>
    </row>
    <row r="137" spans="1:11">
      <c r="A137" s="58">
        <f>'IGP3 Functions'!A13</f>
        <v>0</v>
      </c>
      <c r="B137" s="58">
        <f>'IGP3 Functions'!B13</f>
        <v>0</v>
      </c>
      <c r="C137" s="58" t="str">
        <f>'IGP3 Functions'!C13</f>
        <v>R1.8</v>
      </c>
      <c r="D137" s="58" t="str">
        <f>'IGP3 Functions'!D13</f>
        <v>Public transit (70456)</v>
      </c>
      <c r="E137" s="58">
        <f>'IGP3 Functions'!E13</f>
        <v>0</v>
      </c>
      <c r="F137" s="58" t="str">
        <f>'IGP3 Functions'!F13</f>
        <v>…</v>
      </c>
      <c r="G137" s="58" t="str">
        <f>'IGP3 Functions'!G13</f>
        <v>…</v>
      </c>
      <c r="H137" s="58">
        <f>'IGP3 Functions'!H13</f>
        <v>0</v>
      </c>
      <c r="I137" s="58" t="str">
        <f>'IGP3 Functions'!I13</f>
        <v>…</v>
      </c>
      <c r="J137" s="58">
        <f>'IGP3 Functions'!J13</f>
        <v>0</v>
      </c>
      <c r="K137" s="58">
        <f>'IGP3 Functions'!K13</f>
        <v>0</v>
      </c>
    </row>
    <row r="138" spans="1:11">
      <c r="A138" s="58">
        <f>'IGP3 Functions'!A14</f>
        <v>0</v>
      </c>
      <c r="B138" s="58">
        <f>'IGP3 Functions'!B14</f>
        <v>0</v>
      </c>
      <c r="C138" s="58">
        <f>'IGP3 Functions'!C14</f>
        <v>0</v>
      </c>
      <c r="D138" s="58" t="str">
        <f>'IGP3 Functions'!D14</f>
        <v>Environmental Protection (705)</v>
      </c>
      <c r="E138" s="58">
        <f>'IGP3 Functions'!E14</f>
        <v>0</v>
      </c>
      <c r="F138" s="58">
        <f>'IGP3 Functions'!F14</f>
        <v>0</v>
      </c>
      <c r="G138" s="58">
        <f>'IGP3 Functions'!G14</f>
        <v>0</v>
      </c>
      <c r="H138" s="58">
        <f>'IGP3 Functions'!H14</f>
        <v>0</v>
      </c>
      <c r="I138" s="58">
        <f>'IGP3 Functions'!I14</f>
        <v>0</v>
      </c>
      <c r="J138" s="58">
        <f>'IGP3 Functions'!J14</f>
        <v>0</v>
      </c>
      <c r="K138" s="58">
        <f>'IGP3 Functions'!K14</f>
        <v>0</v>
      </c>
    </row>
    <row r="139" spans="1:11">
      <c r="A139" s="58">
        <f>'IGP3 Functions'!A15</f>
        <v>0</v>
      </c>
      <c r="B139" s="58">
        <f>'IGP3 Functions'!B15</f>
        <v>0</v>
      </c>
      <c r="C139" s="58" t="str">
        <f>'IGP3 Functions'!C15</f>
        <v>R1.11</v>
      </c>
      <c r="D139" s="58" t="str">
        <f>'IGP3 Functions'!D15</f>
        <v>Waste management (7051)</v>
      </c>
      <c r="E139" s="58">
        <f>'IGP3 Functions'!E15</f>
        <v>0</v>
      </c>
      <c r="F139" s="58" t="str">
        <f>'IGP3 Functions'!F15</f>
        <v>…</v>
      </c>
      <c r="G139" s="58" t="str">
        <f>'IGP3 Functions'!G15</f>
        <v>…</v>
      </c>
      <c r="H139" s="58">
        <f>'IGP3 Functions'!H15</f>
        <v>0</v>
      </c>
      <c r="I139" s="58" t="str">
        <f>'IGP3 Functions'!I15</f>
        <v>…</v>
      </c>
      <c r="J139" s="58">
        <f>'IGP3 Functions'!J15</f>
        <v>0</v>
      </c>
      <c r="K139" s="58">
        <f>'IGP3 Functions'!K15</f>
        <v>0</v>
      </c>
    </row>
    <row r="140" spans="1:11">
      <c r="A140" s="58">
        <f>'IGP3 Functions'!A16</f>
        <v>0</v>
      </c>
      <c r="B140" s="58">
        <f>'IGP3 Functions'!B16</f>
        <v>0</v>
      </c>
      <c r="C140" s="58">
        <f>'IGP3 Functions'!C16</f>
        <v>0</v>
      </c>
      <c r="D140" s="58" t="str">
        <f>'IGP3 Functions'!D16</f>
        <v>Housing and Community Amenities (706)</v>
      </c>
      <c r="E140" s="58">
        <f>'IGP3 Functions'!E16</f>
        <v>0</v>
      </c>
      <c r="F140" s="58">
        <f>'IGP3 Functions'!F16</f>
        <v>0</v>
      </c>
      <c r="G140" s="58">
        <f>'IGP3 Functions'!G16</f>
        <v>0</v>
      </c>
      <c r="H140" s="58">
        <f>'IGP3 Functions'!H16</f>
        <v>0</v>
      </c>
      <c r="I140" s="58">
        <f>'IGP3 Functions'!I16</f>
        <v>0</v>
      </c>
      <c r="J140" s="58">
        <f>'IGP3 Functions'!J16</f>
        <v>0</v>
      </c>
      <c r="K140" s="58">
        <f>'IGP3 Functions'!K16</f>
        <v>0</v>
      </c>
    </row>
    <row r="141" spans="1:11">
      <c r="A141" s="58">
        <f>'IGP3 Functions'!A17</f>
        <v>0</v>
      </c>
      <c r="B141" s="58">
        <f>'IGP3 Functions'!B17</f>
        <v>0</v>
      </c>
      <c r="C141" s="58" t="str">
        <f>'IGP3 Functions'!C17</f>
        <v>R2.1</v>
      </c>
      <c r="D141" s="58" t="str">
        <f>'IGP3 Functions'!D17</f>
        <v xml:space="preserve">Land use planning and zoning </v>
      </c>
      <c r="E141" s="58">
        <f>'IGP3 Functions'!E17</f>
        <v>0</v>
      </c>
      <c r="F141" s="58" t="str">
        <f>'IGP3 Functions'!F17</f>
        <v>…</v>
      </c>
      <c r="G141" s="58" t="str">
        <f>'IGP3 Functions'!G17</f>
        <v>XX</v>
      </c>
      <c r="H141" s="58">
        <f>'IGP3 Functions'!H17</f>
        <v>0</v>
      </c>
      <c r="I141" s="58" t="str">
        <f>'IGP3 Functions'!I17</f>
        <v>…</v>
      </c>
      <c r="J141" s="58">
        <f>'IGP3 Functions'!J17</f>
        <v>0</v>
      </c>
      <c r="K141" s="58">
        <f>'IGP3 Functions'!K17</f>
        <v>0</v>
      </c>
    </row>
    <row r="142" spans="1:11">
      <c r="A142" s="58">
        <f>'IGP3 Functions'!A18</f>
        <v>0</v>
      </c>
      <c r="B142" s="58">
        <f>'IGP3 Functions'!B18</f>
        <v>0</v>
      </c>
      <c r="C142" s="58" t="str">
        <f>'IGP3 Functions'!C18</f>
        <v>R2.4</v>
      </c>
      <c r="D142" s="58" t="str">
        <f>'IGP3 Functions'!D18</f>
        <v>Building and construction regulation; building permits</v>
      </c>
      <c r="E142" s="58">
        <f>'IGP3 Functions'!E18</f>
        <v>0</v>
      </c>
      <c r="F142" s="58" t="str">
        <f>'IGP3 Functions'!F18</f>
        <v>…</v>
      </c>
      <c r="G142" s="58" t="str">
        <f>'IGP3 Functions'!G18</f>
        <v>XX</v>
      </c>
      <c r="H142" s="58">
        <f>'IGP3 Functions'!H18</f>
        <v>0</v>
      </c>
      <c r="I142" s="58" t="str">
        <f>'IGP3 Functions'!I18</f>
        <v>…</v>
      </c>
      <c r="J142" s="58">
        <f>'IGP3 Functions'!J18</f>
        <v>0</v>
      </c>
      <c r="K142" s="58">
        <f>'IGP3 Functions'!K18</f>
        <v>0</v>
      </c>
    </row>
    <row r="143" spans="1:11">
      <c r="A143" s="58">
        <f>'IGP3 Functions'!A19</f>
        <v>0</v>
      </c>
      <c r="B143" s="58">
        <f>'IGP3 Functions'!B19</f>
        <v>0</v>
      </c>
      <c r="C143" s="58" t="str">
        <f>'IGP3 Functions'!C19</f>
        <v>R1.16</v>
      </c>
      <c r="D143" s="58" t="str">
        <f>'IGP3 Functions'!D19</f>
        <v>Water supply (7063)</v>
      </c>
      <c r="E143" s="58">
        <f>'IGP3 Functions'!E19</f>
        <v>0</v>
      </c>
      <c r="F143" s="58" t="str">
        <f>'IGP3 Functions'!F19</f>
        <v>…</v>
      </c>
      <c r="G143" s="58" t="str">
        <f>'IGP3 Functions'!G19</f>
        <v>…</v>
      </c>
      <c r="H143" s="58">
        <f>'IGP3 Functions'!H19</f>
        <v>0</v>
      </c>
      <c r="I143" s="58" t="str">
        <f>'IGP3 Functions'!I19</f>
        <v>…</v>
      </c>
      <c r="J143" s="58">
        <f>'IGP3 Functions'!J19</f>
        <v>0</v>
      </c>
      <c r="K143" s="58">
        <f>'IGP3 Functions'!K19</f>
        <v>0</v>
      </c>
    </row>
    <row r="144" spans="1:11">
      <c r="A144" s="58">
        <f>'IGP3 Functions'!A20</f>
        <v>0</v>
      </c>
      <c r="B144" s="58">
        <f>'IGP3 Functions'!B20</f>
        <v>0</v>
      </c>
      <c r="C144" s="58" t="str">
        <f>'IGP3 Functions'!C20</f>
        <v>R1.17</v>
      </c>
      <c r="D144" s="58" t="str">
        <f>'IGP3 Functions'!D20</f>
        <v>Street lighting (7064)</v>
      </c>
      <c r="E144" s="58">
        <f>'IGP3 Functions'!E20</f>
        <v>0</v>
      </c>
      <c r="F144" s="58" t="str">
        <f>'IGP3 Functions'!F20</f>
        <v>…</v>
      </c>
      <c r="G144" s="58" t="str">
        <f>'IGP3 Functions'!G20</f>
        <v>…</v>
      </c>
      <c r="H144" s="58">
        <f>'IGP3 Functions'!H20</f>
        <v>0</v>
      </c>
      <c r="I144" s="58" t="str">
        <f>'IGP3 Functions'!I20</f>
        <v>…</v>
      </c>
      <c r="J144" s="58">
        <f>'IGP3 Functions'!J20</f>
        <v>0</v>
      </c>
      <c r="K144" s="58">
        <f>'IGP3 Functions'!K20</f>
        <v>0</v>
      </c>
    </row>
    <row r="145" spans="1:17">
      <c r="A145" s="58">
        <f>'IGP3 Functions'!A21</f>
        <v>0</v>
      </c>
      <c r="B145" s="58">
        <f>'IGP3 Functions'!B21</f>
        <v>0</v>
      </c>
      <c r="C145" s="58">
        <f>'IGP3 Functions'!C21</f>
        <v>0</v>
      </c>
      <c r="D145" s="58" t="str">
        <f>'IGP3 Functions'!D21</f>
        <v>Health (707)</v>
      </c>
      <c r="E145" s="58">
        <f>'IGP3 Functions'!E21</f>
        <v>0</v>
      </c>
      <c r="F145" s="58">
        <f>'IGP3 Functions'!F21</f>
        <v>0</v>
      </c>
      <c r="G145" s="58">
        <f>'IGP3 Functions'!G21</f>
        <v>0</v>
      </c>
      <c r="H145" s="58">
        <f>'IGP3 Functions'!H21</f>
        <v>0</v>
      </c>
      <c r="I145" s="58">
        <f>'IGP3 Functions'!I21</f>
        <v>0</v>
      </c>
      <c r="J145" s="58">
        <f>'IGP3 Functions'!J21</f>
        <v>0</v>
      </c>
      <c r="K145" s="58">
        <f>'IGP3 Functions'!K21</f>
        <v>0</v>
      </c>
    </row>
    <row r="146" spans="1:17">
      <c r="A146" s="58">
        <f>'IGP3 Functions'!A22</f>
        <v>0</v>
      </c>
      <c r="B146" s="58">
        <f>'IGP3 Functions'!B22</f>
        <v>0</v>
      </c>
      <c r="C146" s="58" t="str">
        <f>'IGP3 Functions'!C22</f>
        <v>R1.19</v>
      </c>
      <c r="D146" s="58" t="str">
        <f>'IGP3 Functions'!D22</f>
        <v>Public health and outpatient services (7072,7074)</v>
      </c>
      <c r="E146" s="58">
        <f>'IGP3 Functions'!E22</f>
        <v>0</v>
      </c>
      <c r="F146" s="58" t="str">
        <f>'IGP3 Functions'!F22</f>
        <v>…</v>
      </c>
      <c r="G146" s="58" t="str">
        <f>'IGP3 Functions'!G22</f>
        <v>…</v>
      </c>
      <c r="H146" s="58">
        <f>'IGP3 Functions'!H22</f>
        <v>0</v>
      </c>
      <c r="I146" s="58" t="str">
        <f>'IGP3 Functions'!I22</f>
        <v>…</v>
      </c>
      <c r="J146" s="58">
        <f>'IGP3 Functions'!J22</f>
        <v>0</v>
      </c>
      <c r="K146" s="58">
        <f>'IGP3 Functions'!K22</f>
        <v>0</v>
      </c>
    </row>
    <row r="147" spans="1:17">
      <c r="A147" s="58">
        <f>'IGP3 Functions'!A23</f>
        <v>0</v>
      </c>
      <c r="B147" s="58">
        <f>'IGP3 Functions'!B23</f>
        <v>0</v>
      </c>
      <c r="C147" s="58">
        <f>'IGP3 Functions'!C23</f>
        <v>0</v>
      </c>
      <c r="D147" s="58" t="str">
        <f>'IGP3 Functions'!D23</f>
        <v>Recreation, culture, and religion (708)</v>
      </c>
      <c r="E147" s="58">
        <f>'IGP3 Functions'!E23</f>
        <v>0</v>
      </c>
      <c r="F147" s="58">
        <f>'IGP3 Functions'!F23</f>
        <v>0</v>
      </c>
      <c r="G147" s="58">
        <f>'IGP3 Functions'!G23</f>
        <v>0</v>
      </c>
      <c r="H147" s="58">
        <f>'IGP3 Functions'!H23</f>
        <v>0</v>
      </c>
      <c r="I147" s="58">
        <f>'IGP3 Functions'!I23</f>
        <v>0</v>
      </c>
      <c r="J147" s="58">
        <f>'IGP3 Functions'!J23</f>
        <v>0</v>
      </c>
      <c r="K147" s="58">
        <f>'IGP3 Functions'!K23</f>
        <v>0</v>
      </c>
    </row>
    <row r="148" spans="1:17">
      <c r="A148" s="58">
        <f>'IGP3 Functions'!A24</f>
        <v>0</v>
      </c>
      <c r="B148" s="58">
        <f>'IGP3 Functions'!B24</f>
        <v>0</v>
      </c>
      <c r="C148" s="58" t="str">
        <f>'IGP3 Functions'!C24</f>
        <v>R1.20</v>
      </c>
      <c r="D148" s="58" t="str">
        <f>'IGP3 Functions'!D24</f>
        <v>Recreation and sporting services (7081) – includes parks</v>
      </c>
      <c r="E148" s="58">
        <f>'IGP3 Functions'!E24</f>
        <v>0</v>
      </c>
      <c r="F148" s="58" t="str">
        <f>'IGP3 Functions'!F24</f>
        <v>…</v>
      </c>
      <c r="G148" s="58" t="str">
        <f>'IGP3 Functions'!G24</f>
        <v>…</v>
      </c>
      <c r="H148" s="58">
        <f>'IGP3 Functions'!H24</f>
        <v>0</v>
      </c>
      <c r="I148" s="58" t="str">
        <f>'IGP3 Functions'!I24</f>
        <v>…</v>
      </c>
      <c r="J148" s="58">
        <f>'IGP3 Functions'!J24</f>
        <v>0</v>
      </c>
      <c r="K148" s="58">
        <f>'IGP3 Functions'!K24</f>
        <v>0</v>
      </c>
    </row>
    <row r="149" spans="1:17">
      <c r="A149" s="58">
        <f>'IGP3 Functions'!A25</f>
        <v>0</v>
      </c>
      <c r="B149" s="58">
        <f>'IGP3 Functions'!B25</f>
        <v>0</v>
      </c>
      <c r="C149" s="58">
        <f>'IGP3 Functions'!C25</f>
        <v>0</v>
      </c>
      <c r="D149" s="58" t="str">
        <f>'IGP3 Functions'!D25</f>
        <v>Education (709)</v>
      </c>
      <c r="E149" s="58">
        <f>'IGP3 Functions'!E25</f>
        <v>0</v>
      </c>
      <c r="F149" s="58">
        <f>'IGP3 Functions'!F25</f>
        <v>0</v>
      </c>
      <c r="G149" s="58">
        <f>'IGP3 Functions'!G25</f>
        <v>0</v>
      </c>
      <c r="H149" s="58">
        <f>'IGP3 Functions'!H25</f>
        <v>0</v>
      </c>
      <c r="I149" s="58">
        <f>'IGP3 Functions'!I25</f>
        <v>0</v>
      </c>
      <c r="J149" s="58">
        <f>'IGP3 Functions'!J25</f>
        <v>0</v>
      </c>
      <c r="K149" s="58">
        <f>'IGP3 Functions'!K25</f>
        <v>0</v>
      </c>
    </row>
    <row r="150" spans="1:17">
      <c r="A150" s="58">
        <f>'IGP3 Functions'!A26</f>
        <v>0</v>
      </c>
      <c r="B150" s="58">
        <f>'IGP3 Functions'!B26</f>
        <v>0</v>
      </c>
      <c r="C150" s="58" t="str">
        <f>'IGP3 Functions'!C26</f>
        <v>R1.23</v>
      </c>
      <c r="D150" s="58" t="str">
        <f>'IGP3 Functions'!D26</f>
        <v>Primary Education (70912)</v>
      </c>
      <c r="E150" s="58">
        <f>'IGP3 Functions'!E26</f>
        <v>0</v>
      </c>
      <c r="F150" s="58" t="str">
        <f>'IGP3 Functions'!F26</f>
        <v>…</v>
      </c>
      <c r="G150" s="58" t="str">
        <f>'IGP3 Functions'!G26</f>
        <v>…</v>
      </c>
      <c r="H150" s="58">
        <f>'IGP3 Functions'!H26</f>
        <v>0</v>
      </c>
      <c r="I150" s="58" t="str">
        <f>'IGP3 Functions'!I26</f>
        <v>…</v>
      </c>
      <c r="J150" s="58">
        <f>'IGP3 Functions'!J26</f>
        <v>0</v>
      </c>
      <c r="K150" s="58">
        <f>'IGP3 Functions'!K26</f>
        <v>0</v>
      </c>
    </row>
    <row r="151" spans="1:17" s="199" customFormat="1" ht="12" thickBot="1">
      <c r="A151" s="199">
        <f>'IGP3 Functions'!A27</f>
        <v>0</v>
      </c>
      <c r="B151" s="199">
        <f>'IGP3 Functions'!B27</f>
        <v>0</v>
      </c>
      <c r="C151" s="199">
        <f>'IGP3 Functions'!C27</f>
        <v>0</v>
      </c>
      <c r="D151" s="199">
        <f>'IGP3 Functions'!D27</f>
        <v>0</v>
      </c>
      <c r="E151" s="199">
        <f>'IGP3 Functions'!E27</f>
        <v>0</v>
      </c>
      <c r="F151" s="199">
        <f>'IGP3 Functions'!F27</f>
        <v>0</v>
      </c>
      <c r="G151" s="199">
        <f>'IGP3 Functions'!G27</f>
        <v>0</v>
      </c>
      <c r="H151" s="199">
        <f>'IGP3 Functions'!H27</f>
        <v>0</v>
      </c>
      <c r="I151" s="199">
        <f>'IGP3 Functions'!I27</f>
        <v>0</v>
      </c>
      <c r="J151" s="199">
        <f>'IGP3 Functions'!J27</f>
        <v>0</v>
      </c>
      <c r="K151" s="199">
        <f>'IGP3 Functions'!K27</f>
        <v>0</v>
      </c>
      <c r="L151" s="198"/>
      <c r="N151" s="200"/>
      <c r="O151" s="200"/>
      <c r="P151" s="200"/>
      <c r="Q151" s="200"/>
    </row>
    <row r="152" spans="1:17">
      <c r="A152" s="58">
        <f>'IGP Info'!A1</f>
        <v>0</v>
      </c>
      <c r="B152" s="58">
        <f>'IGP Info'!B1</f>
        <v>0</v>
      </c>
      <c r="C152" s="58">
        <f>'IGP Info'!C1</f>
        <v>0</v>
      </c>
      <c r="D152" s="58">
        <f>'IGP Info'!D1</f>
        <v>0</v>
      </c>
      <c r="E152" s="58">
        <f>'IGP Info'!E1</f>
        <v>0</v>
      </c>
    </row>
    <row r="153" spans="1:17">
      <c r="A153" s="58">
        <f>'IGP Info'!A2</f>
        <v>0</v>
      </c>
      <c r="B153" s="58">
        <f>'IGP Info'!B2</f>
        <v>0</v>
      </c>
      <c r="C153" s="58">
        <f>'IGP Info'!C2</f>
        <v>0</v>
      </c>
      <c r="D153" s="58" t="str">
        <f>'IGP Info'!D2</f>
        <v>LOCAL GOVERNANCE INSTITUTIONS COMPARATIVE ASSESSMENT (LoGICA) PROFILE: PROFILE COMPLETION INFORMATION</v>
      </c>
      <c r="E153" s="58">
        <f>'IGP Info'!E2</f>
        <v>0</v>
      </c>
    </row>
    <row r="154" spans="1:17">
      <c r="A154" s="58">
        <f>'IGP Info'!A3</f>
        <v>0</v>
      </c>
      <c r="B154" s="58">
        <f>'IGP Info'!B3</f>
        <v>0</v>
      </c>
      <c r="C154" s="58">
        <f>'IGP Info'!C3</f>
        <v>0</v>
      </c>
      <c r="D154" s="58">
        <f>'IGP Info'!D3</f>
        <v>0</v>
      </c>
      <c r="E154" s="58">
        <f>'IGP Info'!E3</f>
        <v>0</v>
      </c>
    </row>
    <row r="155" spans="1:17">
      <c r="A155" s="58">
        <f>'IGP Info'!A4</f>
        <v>0</v>
      </c>
      <c r="B155" s="58">
        <f>'IGP Info'!B4</f>
        <v>0</v>
      </c>
      <c r="C155" s="58">
        <f>'IGP Info'!C4</f>
        <v>0</v>
      </c>
      <c r="D155" s="58">
        <f>'IGP Info'!D4</f>
        <v>0</v>
      </c>
      <c r="E155" s="58">
        <f>'IGP Info'!E4</f>
        <v>0</v>
      </c>
    </row>
    <row r="156" spans="1:17">
      <c r="A156" s="58">
        <f>'IGP Info'!A5</f>
        <v>0</v>
      </c>
      <c r="B156" s="58">
        <f>'IGP Info'!B5</f>
        <v>0</v>
      </c>
      <c r="C156" s="58" t="str">
        <f>'IGP Info'!C5</f>
        <v>Z1</v>
      </c>
      <c r="D156" s="58" t="str">
        <f>'IGP Info'!D5</f>
        <v>Completion of LoGICA Assessment and Profile</v>
      </c>
      <c r="E156" s="58">
        <f>'IGP Info'!E5</f>
        <v>0</v>
      </c>
    </row>
    <row r="157" spans="1:17">
      <c r="A157" s="58">
        <f>'IGP Info'!A6</f>
        <v>0</v>
      </c>
      <c r="B157" s="58">
        <f>'IGP Info'!B6</f>
        <v>0</v>
      </c>
      <c r="C157" s="58" t="str">
        <f>'IGP Info'!C6</f>
        <v>Z1.1</v>
      </c>
      <c r="D157" s="58" t="str">
        <f>'IGP Info'!D6</f>
        <v>Name(s) of researcher(s) completing IGP</v>
      </c>
      <c r="E157" s="58" t="str">
        <f>'IGP Info'!E6</f>
        <v>Weerasak Krueathep, Ph.D.</v>
      </c>
    </row>
    <row r="158" spans="1:17">
      <c r="A158" s="58">
        <f>'IGP Info'!A7</f>
        <v>0</v>
      </c>
      <c r="B158" s="58">
        <f>'IGP Info'!B7</f>
        <v>0</v>
      </c>
      <c r="C158" s="58" t="str">
        <f>'IGP Info'!C7</f>
        <v>Z1.2</v>
      </c>
      <c r="D158" s="58" t="str">
        <f>'IGP Info'!D7</f>
        <v>Name of peer reviewer(s) / country expert(s) (if any)</v>
      </c>
      <c r="E158" s="58">
        <f>'IGP Info'!E7</f>
        <v>0</v>
      </c>
    </row>
    <row r="159" spans="1:17">
      <c r="A159" s="58">
        <f>'IGP Info'!A8</f>
        <v>0</v>
      </c>
      <c r="B159" s="58">
        <f>'IGP Info'!B8</f>
        <v>0</v>
      </c>
      <c r="C159" s="58" t="str">
        <f>'IGP Info'!C8</f>
        <v>Z1.3</v>
      </c>
      <c r="D159" s="58" t="str">
        <f>'IGP Info'!D8</f>
        <v>Name of LPSA Reviewer</v>
      </c>
      <c r="E159" s="58">
        <f>'IGP Info'!E8</f>
        <v>0</v>
      </c>
    </row>
    <row r="160" spans="1:17">
      <c r="A160" s="58">
        <f>'IGP Info'!A9</f>
        <v>0</v>
      </c>
      <c r="B160" s="58">
        <f>'IGP Info'!B9</f>
        <v>0</v>
      </c>
      <c r="C160" s="58">
        <f>'IGP Info'!C9</f>
        <v>0</v>
      </c>
      <c r="D160" s="58">
        <f>'IGP Info'!D9</f>
        <v>0</v>
      </c>
      <c r="E160" s="58">
        <f>'IGP Info'!E9</f>
        <v>0</v>
      </c>
    </row>
    <row r="161" spans="1:5">
      <c r="A161" s="58">
        <f>'IGP Info'!A10</f>
        <v>0</v>
      </c>
      <c r="B161" s="58">
        <f>'IGP Info'!B10</f>
        <v>0</v>
      </c>
      <c r="C161" s="58" t="str">
        <f>'IGP Info'!C10</f>
        <v>Z4</v>
      </c>
      <c r="D161" s="58" t="str">
        <f>'IGP Info'!D10</f>
        <v>LoGICA Assessment Abstract</v>
      </c>
      <c r="E161" s="58">
        <f>'IGP Info'!E10</f>
        <v>0</v>
      </c>
    </row>
    <row r="162" spans="1:5">
      <c r="A162" s="58">
        <f>'IGP Info'!A11</f>
        <v>0</v>
      </c>
      <c r="B162" s="58">
        <f>'IGP Info'!B11</f>
        <v>0</v>
      </c>
      <c r="C162" s="58">
        <f>'IGP Info'!C11</f>
        <v>0</v>
      </c>
      <c r="D162" s="58">
        <f>'IGP Info'!D11</f>
        <v>0</v>
      </c>
      <c r="E162" s="58">
        <f>'IGP Info'!E11</f>
        <v>0</v>
      </c>
    </row>
    <row r="163" spans="1:5">
      <c r="A163" s="58">
        <f>'IGP Info'!A12</f>
        <v>0</v>
      </c>
      <c r="B163" s="58">
        <f>'IGP Info'!B12</f>
        <v>0</v>
      </c>
      <c r="C163" s="58" t="str">
        <f>'IGP Info'!C12</f>
        <v>Z4.1</v>
      </c>
      <c r="D163" s="58" t="str">
        <f>'IGP Info'!D12</f>
        <v>General Intergovernmental Context - One paragraph</v>
      </c>
      <c r="E163" s="58">
        <f>'IGP Info'!E12</f>
        <v>0</v>
      </c>
    </row>
    <row r="164" spans="1:5">
      <c r="A164" s="58">
        <f>'IGP Info'!A13</f>
        <v>0</v>
      </c>
      <c r="B164" s="58">
        <f>'IGP Info'!B13</f>
        <v>0</v>
      </c>
      <c r="C164" s="58">
        <f>'IGP Info'!C13</f>
        <v>0</v>
      </c>
      <c r="D164" s="58" t="str">
        <f>'IGP Info'!D13</f>
        <v>Thailand started its decentralization process in 1997 after the new Constitution of 1997 and the  Decentralization Plan and Process Act of 1999. With these legal frameworks, local executives and local councils are directly elected from local constituents. Local offices and budgets are made and managed by local people. Several service functions are devoled to local governments throughtout the country. Currently, there are 7,850 units of local administration throughout the country with limited devoled local personnel and fiscal resource management authority.</v>
      </c>
      <c r="E164" s="58">
        <f>'IGP Info'!E13</f>
        <v>0</v>
      </c>
    </row>
    <row r="165" spans="1:5">
      <c r="A165" s="58">
        <f>'IGP Info'!A14</f>
        <v>0</v>
      </c>
      <c r="B165" s="58">
        <f>'IGP Info'!B14</f>
        <v>0</v>
      </c>
      <c r="C165" s="58">
        <f>'IGP Info'!C14</f>
        <v>0</v>
      </c>
      <c r="D165" s="58">
        <f>'IGP Info'!D14</f>
        <v>0</v>
      </c>
      <c r="E165" s="58">
        <f>'IGP Info'!E14</f>
        <v>0</v>
      </c>
    </row>
    <row r="166" spans="1:5">
      <c r="A166" s="58">
        <f>'IGP Info'!A15</f>
        <v>0</v>
      </c>
      <c r="B166" s="58">
        <f>'IGP Info'!B15</f>
        <v>0</v>
      </c>
      <c r="C166" s="58" t="str">
        <f>'IGP Info'!C15</f>
        <v>Z4.2</v>
      </c>
      <c r="D166" s="58" t="str">
        <f>'IGP Info'!D15</f>
        <v>Subnational governance structure - One paragraph</v>
      </c>
      <c r="E166" s="58">
        <f>'IGP Info'!E15</f>
        <v>0</v>
      </c>
    </row>
    <row r="167" spans="1:5">
      <c r="A167" s="58">
        <f>'IGP Info'!A16</f>
        <v>0</v>
      </c>
      <c r="B167" s="58">
        <f>'IGP Info'!B16</f>
        <v>0</v>
      </c>
      <c r="C167" s="58">
        <f>'IGP Info'!C16</f>
        <v>0</v>
      </c>
      <c r="D167" s="58" t="str">
        <f>'IGP Info'!D16</f>
        <v>Every locality in Thailand consists of two branches: Executive and Council. Local executives (BMA Governor, City Mayors, PAO and SAO chairmen) are directly elected from local constituency. Local councilmen are also elected directly by electoral districts. Executives have their own four-year term, local office and permanent staff.</v>
      </c>
      <c r="E167" s="58">
        <f>'IGP Info'!E16</f>
        <v>0</v>
      </c>
    </row>
    <row r="168" spans="1:5">
      <c r="A168" s="58">
        <f>'IGP Info'!A17</f>
        <v>0</v>
      </c>
      <c r="B168" s="58">
        <f>'IGP Info'!B17</f>
        <v>0</v>
      </c>
      <c r="C168" s="58">
        <f>'IGP Info'!C17</f>
        <v>0</v>
      </c>
      <c r="D168" s="58">
        <f>'IGP Info'!D17</f>
        <v>0</v>
      </c>
      <c r="E168" s="58">
        <f>'IGP Info'!E17</f>
        <v>0</v>
      </c>
    </row>
    <row r="169" spans="1:5">
      <c r="A169" s="58">
        <f>'IGP Info'!A18</f>
        <v>0</v>
      </c>
      <c r="B169" s="58">
        <f>'IGP Info'!B18</f>
        <v>0</v>
      </c>
      <c r="C169" s="58" t="str">
        <f>'IGP Info'!C18</f>
        <v>Z4.3</v>
      </c>
      <c r="D169" s="58" t="str">
        <f>'IGP Info'!D18</f>
        <v>Nature of subnational governance institutions - One paragraph</v>
      </c>
      <c r="E169" s="58">
        <f>'IGP Info'!E18</f>
        <v>0</v>
      </c>
    </row>
    <row r="170" spans="1:5">
      <c r="A170" s="58">
        <f>'IGP Info'!A19</f>
        <v>0</v>
      </c>
      <c r="B170" s="58">
        <f>'IGP Info'!B19</f>
        <v>0</v>
      </c>
      <c r="C170" s="58">
        <f>'IGP Info'!C19</f>
        <v>0</v>
      </c>
      <c r="D170" s="58" t="str">
        <f>'IGP Info'!D19</f>
        <v xml:space="preserve">People have the rights to local election, local information, participation in local planning and budgeting processes, local hearing and referendum, impeachment of local executives and councilmen, and people's audition of local government operations. Besides, local authority is subjected to central government supervision and audits (by Ministry of Interior, General Auditor Office, and National Anti-Corruption Commission. Ministry of Finance is also supervising and monitoring local financial administration (taxation, budgeting and local purchasing, and local borrowing). </v>
      </c>
      <c r="E170" s="58">
        <f>'IGP Info'!E19</f>
        <v>0</v>
      </c>
    </row>
    <row r="171" spans="1:5">
      <c r="A171" s="58">
        <f>'IGP Info'!A20</f>
        <v>0</v>
      </c>
      <c r="B171" s="58">
        <f>'IGP Info'!B20</f>
        <v>0</v>
      </c>
      <c r="C171" s="58">
        <f>'IGP Info'!C20</f>
        <v>0</v>
      </c>
      <c r="D171" s="58">
        <f>'IGP Info'!D20</f>
        <v>0</v>
      </c>
      <c r="E171" s="58">
        <f>'IGP Info'!E20</f>
        <v>0</v>
      </c>
    </row>
    <row r="172" spans="1:5">
      <c r="A172" s="58">
        <f>'IGP Info'!A21</f>
        <v>0</v>
      </c>
      <c r="B172" s="58">
        <f>'IGP Info'!B21</f>
        <v>0</v>
      </c>
      <c r="C172" s="58" t="str">
        <f>'IGP Info'!C21</f>
        <v>Z4.4</v>
      </c>
      <c r="D172" s="58" t="str">
        <f>'IGP Info'!D21</f>
        <v>Assignment of functions and responsibilities - One paragraph (Optional)</v>
      </c>
      <c r="E172" s="58">
        <f>'IGP Info'!E21</f>
        <v>0</v>
      </c>
    </row>
    <row r="173" spans="1:5">
      <c r="A173" s="58">
        <f>'IGP Info'!A22</f>
        <v>0</v>
      </c>
      <c r="B173" s="58">
        <f>'IGP Info'!B22</f>
        <v>0</v>
      </c>
      <c r="C173" s="58">
        <f>'IGP Info'!C22</f>
        <v>0</v>
      </c>
      <c r="D173" s="58" t="str">
        <f>'IGP Info'!D22</f>
        <v>At a glance, local authorities in Thailand are assigned basic functions like other moderninzed countries; such as schooling, primary health care, quality of life and social assistance, environmental management, local infrastructure, local economic development, investment and tourism, and disaster management. However, decision-making authorities are somewhat restricted. Several local operations need prior approval from central agencies. In addition, some local programs requires itemized spending frameworks by central regulations. Thus, local autonomy is quite limited.</v>
      </c>
      <c r="E173" s="58">
        <f>'IGP Info'!E22</f>
        <v>0</v>
      </c>
    </row>
    <row r="174" spans="1:5">
      <c r="A174" s="58">
        <f>'IGP Info'!A23</f>
        <v>0</v>
      </c>
      <c r="B174" s="58">
        <f>'IGP Info'!B23</f>
        <v>0</v>
      </c>
      <c r="C174" s="58">
        <f>'IGP Info'!C23</f>
        <v>0</v>
      </c>
      <c r="D174" s="58">
        <f>'IGP Info'!D23</f>
        <v>0</v>
      </c>
      <c r="E174" s="58">
        <f>'IGP Info'!E23</f>
        <v>0</v>
      </c>
    </row>
    <row r="175" spans="1:5">
      <c r="A175" s="58">
        <f>'IGP Info'!A24</f>
        <v>0</v>
      </c>
      <c r="B175" s="58">
        <f>'IGP Info'!B24</f>
        <v>0</v>
      </c>
      <c r="C175" s="58" t="str">
        <f>'IGP Info'!C24</f>
        <v>Z4.10</v>
      </c>
      <c r="D175" s="58" t="str">
        <f>'IGP Info'!D24</f>
        <v>References and Resources - List</v>
      </c>
      <c r="E175" s="58">
        <f>'IGP Info'!E24</f>
        <v>0</v>
      </c>
    </row>
    <row r="176" spans="1:5">
      <c r="A176" s="58">
        <f>'IGP Info'!A25</f>
        <v>0</v>
      </c>
      <c r="B176" s="58">
        <f>'IGP Info'!B25</f>
        <v>0</v>
      </c>
      <c r="C176" s="58">
        <f>'IGP Info'!C25</f>
        <v>0</v>
      </c>
      <c r="D176" s="58" t="str">
        <f>'IGP Info'!D25</f>
        <v>Royal Constition of Thailand of 1997, 2007, and 2017</v>
      </c>
      <c r="E176" s="58">
        <f>'IGP Info'!E25</f>
        <v>0</v>
      </c>
    </row>
    <row r="177" spans="1:17">
      <c r="A177" s="58">
        <f>'IGP Info'!A26</f>
        <v>0</v>
      </c>
      <c r="B177" s="58">
        <f>'IGP Info'!B26</f>
        <v>0</v>
      </c>
      <c r="C177" s="58">
        <f>'IGP Info'!C26</f>
        <v>0</v>
      </c>
      <c r="D177" s="58" t="str">
        <f>'IGP Info'!D26</f>
        <v>Decentralization Plan and Process Act of 1999</v>
      </c>
      <c r="E177" s="58">
        <f>'IGP Info'!E26</f>
        <v>0</v>
      </c>
    </row>
    <row r="178" spans="1:17">
      <c r="A178" s="58">
        <f>'IGP Info'!A27</f>
        <v>0</v>
      </c>
      <c r="B178" s="58">
        <f>'IGP Info'!B27</f>
        <v>0</v>
      </c>
      <c r="C178" s="58">
        <f>'IGP Info'!C27</f>
        <v>0</v>
      </c>
      <c r="D178" s="58" t="str">
        <f>'IGP Info'!D28</f>
        <v>W. Krueathep, N. M. Riccucci &amp; C. Suwanmala. (2008) Why Do Agencies Work Together? The Determinants of Network Formation at the Subnational Level of Government in Thailand. Journal of Public Administration Research and Theory 20:1, pages 157-185.</v>
      </c>
      <c r="E178" s="58">
        <f>'IGP Info'!E28</f>
        <v>0</v>
      </c>
    </row>
    <row r="179" spans="1:17">
      <c r="A179" s="58">
        <f>'IGP Info'!A28</f>
        <v>0</v>
      </c>
      <c r="B179" s="58">
        <f>'IGP Info'!B28</f>
        <v>0</v>
      </c>
      <c r="C179" s="58">
        <f>'IGP Info'!C28</f>
        <v>0</v>
      </c>
      <c r="D179" s="58" t="str">
        <f>'IGP Info'!D29</f>
        <v>Krueathep, W. (2004). Local Government Initiatives in Thailand: Cases and Lessons Learned. Asia Pacific Journal of Public Administration, 26(2), 217–239. https://doi.org/10.1080/23276665.2004.10779294</v>
      </c>
      <c r="E179" s="58">
        <f>'IGP Info'!E29</f>
        <v>0</v>
      </c>
    </row>
    <row r="180" spans="1:17">
      <c r="A180" s="58">
        <f>'IGP Info'!A29</f>
        <v>0</v>
      </c>
      <c r="B180" s="58">
        <f>'IGP Info'!B29</f>
        <v>0</v>
      </c>
      <c r="C180" s="58">
        <f>'IGP Info'!C29</f>
        <v>0</v>
      </c>
      <c r="D180" s="58" t="e">
        <f>'IGP Info'!#REF!</f>
        <v>#REF!</v>
      </c>
      <c r="E180" s="58" t="e">
        <f>'IGP Info'!#REF!</f>
        <v>#REF!</v>
      </c>
    </row>
    <row r="181" spans="1:17">
      <c r="A181" s="58">
        <f>'IGP Info'!A30</f>
        <v>0</v>
      </c>
      <c r="B181" s="58">
        <f>'IGP Info'!B30</f>
        <v>0</v>
      </c>
      <c r="C181" s="58">
        <f>'IGP Info'!C30</f>
        <v>0</v>
      </c>
      <c r="D181" s="58">
        <f>'IGP Info'!D30</f>
        <v>0</v>
      </c>
      <c r="E181" s="58">
        <f>'IGP Info'!E30</f>
        <v>0</v>
      </c>
    </row>
    <row r="182" spans="1:17">
      <c r="A182" s="58">
        <f>'IGP Info'!A31</f>
        <v>0</v>
      </c>
      <c r="B182" s="58">
        <f>'IGP Info'!B31</f>
        <v>0</v>
      </c>
      <c r="C182" s="58">
        <f>'IGP Info'!C31</f>
        <v>0</v>
      </c>
      <c r="D182" s="58">
        <f>'IGP Info'!D31</f>
        <v>0</v>
      </c>
      <c r="E182" s="58">
        <f>'IGP Info'!E31</f>
        <v>0</v>
      </c>
    </row>
    <row r="183" spans="1:17" s="199" customFormat="1" ht="12" thickBot="1">
      <c r="A183" s="199">
        <f>'IGP Info'!A32</f>
        <v>0</v>
      </c>
      <c r="B183" s="199">
        <f>'IGP Info'!B32</f>
        <v>0</v>
      </c>
      <c r="C183" s="199">
        <f>'IGP Info'!C32</f>
        <v>0</v>
      </c>
      <c r="D183" s="199">
        <f>'IGP Info'!D32</f>
        <v>0</v>
      </c>
      <c r="E183" s="199">
        <f>'IGP Info'!E32</f>
        <v>0</v>
      </c>
      <c r="F183" s="201"/>
      <c r="G183" s="202"/>
      <c r="I183" s="198"/>
      <c r="J183" s="198"/>
      <c r="K183" s="198"/>
      <c r="L183" s="198"/>
      <c r="N183" s="200"/>
      <c r="O183" s="200"/>
      <c r="P183" s="200"/>
      <c r="Q183" s="200"/>
    </row>
  </sheetData>
  <sheetProtection sheet="1" objects="1" scenarios="1"/>
  <mergeCells count="4">
    <mergeCell ref="E4:G4"/>
    <mergeCell ref="I4:L4"/>
    <mergeCell ref="E27:R27"/>
    <mergeCell ref="C2:Q2"/>
  </mergeCells>
  <pageMargins left="0.7" right="0.7" top="0.75" bottom="0.75" header="0.3" footer="0.3"/>
  <pageSetup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F514FC72B15E0448363FF47C2DE3DEB" ma:contentTypeVersion="14" ma:contentTypeDescription="Create a new document." ma:contentTypeScope="" ma:versionID="3f603990ebd690835dc209db9f37b41d">
  <xsd:schema xmlns:xsd="http://www.w3.org/2001/XMLSchema" xmlns:xs="http://www.w3.org/2001/XMLSchema" xmlns:p="http://schemas.microsoft.com/office/2006/metadata/properties" xmlns:ns2="960ecaf0-7151-4a2b-a5a2-34de11608dbf" xmlns:ns3="b59d2d6f-7a66-4016-b850-8ad664ddea89" targetNamespace="http://schemas.microsoft.com/office/2006/metadata/properties" ma:root="true" ma:fieldsID="6b3e75b60b5dac37d84577c33bd7dee3" ns2:_="" ns3:_="">
    <xsd:import namespace="960ecaf0-7151-4a2b-a5a2-34de11608dbf"/>
    <xsd:import namespace="b59d2d6f-7a66-4016-b850-8ad664ddea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3:TaxCatchAll" minOccurs="0"/>
                <xsd:element ref="ns2:MediaServiceOCR" minOccurs="0"/>
                <xsd:element ref="ns2:MediaServiceGenerationTime" minOccurs="0"/>
                <xsd:element ref="ns2:MediaServiceEventHashCode" minOccurs="0"/>
                <xsd:element ref="ns2:lcf76f155ced4ddcb4097134ff3c332f"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ecaf0-7151-4a2b-a5a2-34de11608db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284d8a0f-8552-4c0d-a454-42b2ccdb029b"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59d2d6f-7a66-4016-b850-8ad664ddea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087ee1be-5a49-465d-93f7-85d5832e39f2}" ma:internalName="TaxCatchAll" ma:showField="CatchAllData" ma:web="b59d2d6f-7a66-4016-b850-8ad664ddea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0ecaf0-7151-4a2b-a5a2-34de11608dbf">
      <Terms xmlns="http://schemas.microsoft.com/office/infopath/2007/PartnerControls"/>
    </lcf76f155ced4ddcb4097134ff3c332f>
    <TaxCatchAll xmlns="b59d2d6f-7a66-4016-b850-8ad664ddea89" xsi:nil="true"/>
  </documentManagement>
</p:properties>
</file>

<file path=customXml/itemProps1.xml><?xml version="1.0" encoding="utf-8"?>
<ds:datastoreItem xmlns:ds="http://schemas.openxmlformats.org/officeDocument/2006/customXml" ds:itemID="{3389CE87-FD7B-4D8A-8752-69BB31C5A49E}">
  <ds:schemaRefs>
    <ds:schemaRef ds:uri="http://schemas.microsoft.com/sharepoint/v3/contenttype/forms"/>
  </ds:schemaRefs>
</ds:datastoreItem>
</file>

<file path=customXml/itemProps2.xml><?xml version="1.0" encoding="utf-8"?>
<ds:datastoreItem xmlns:ds="http://schemas.openxmlformats.org/officeDocument/2006/customXml" ds:itemID="{F52CB7FD-89B2-4524-8E37-851FED9A11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ecaf0-7151-4a2b-a5a2-34de11608dbf"/>
    <ds:schemaRef ds:uri="b59d2d6f-7a66-4016-b850-8ad664ddea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3A44863-20C1-46A5-9976-E0C188E6850C}">
  <ds:schemaRefs>
    <ds:schemaRef ds:uri="http://schemas.microsoft.com/office/2006/metadata/properties"/>
    <ds:schemaRef ds:uri="http://schemas.microsoft.com/office/infopath/2007/PartnerControls"/>
    <ds:schemaRef ds:uri="960ecaf0-7151-4a2b-a5a2-34de11608dbf"/>
    <ds:schemaRef ds:uri="b59d2d6f-7a66-4016-b850-8ad664ddea8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IGP1 Structure</vt:lpstr>
      <vt:lpstr>IGP2 Governance</vt:lpstr>
      <vt:lpstr>IGP3 Functions</vt:lpstr>
      <vt:lpstr>IGP Info</vt:lpstr>
      <vt:lpstr>IGP Country Notes </vt:lpstr>
      <vt:lpstr>IGP Extract</vt:lpstr>
      <vt:lpstr>'IGP Info'!Print_Area</vt:lpstr>
      <vt:lpstr>'IGP3 Functions'!Print_Area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Jamie</dc:creator>
  <cp:lastModifiedBy>Jamie Boex</cp:lastModifiedBy>
  <cp:lastPrinted>2023-08-21T18:29:22Z</cp:lastPrinted>
  <dcterms:created xsi:type="dcterms:W3CDTF">2014-03-28T01:38:34Z</dcterms:created>
  <dcterms:modified xsi:type="dcterms:W3CDTF">2026-06-17T15:30:18Z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0x010100DF514FC72B15E0448363FF47C2DE3DEB</vt:lpwstr>
  </property>
  <property fmtid="{D5CDD505-2E9C-101B-9397-08002B2CF9AE}" pid="3" name="ComplianceAssetId">
    <vt:lpwstr/>
  </property>
  <property fmtid="{D5CDD505-2E9C-101B-9397-08002B2CF9AE}" pid="4" name="_ExtendedDescription">
    <vt:lpwstr/>
  </property>
  <property fmtid="{D5CDD505-2E9C-101B-9397-08002B2CF9AE}" pid="5" name="TriggerFlowInfo">
    <vt:lpwstr/>
  </property>
  <property fmtid="{D5CDD505-2E9C-101B-9397-08002B2CF9AE}" pid="6" name="MediaServiceImageTags">
    <vt:lpwstr/>
  </property>
</Properties>
</file>