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decentralization-my.sharepoint.com/personal/editor_decentralization_net/Documents/Documents/"/>
    </mc:Choice>
  </mc:AlternateContent>
  <xr:revisionPtr revIDLastSave="0" documentId="8_{E1AE45D2-E62C-4755-AF3E-6171D9FBE345}" xr6:coauthVersionLast="47" xr6:coauthVersionMax="47" xr10:uidLastSave="{00000000-0000-0000-0000-000000000000}"/>
  <bookViews>
    <workbookView xWindow="-96" yWindow="-96" windowWidth="19392" windowHeight="10272" tabRatio="770" xr2:uid="{00000000-000D-0000-FFFF-FFFF00000000}"/>
  </bookViews>
  <sheets>
    <sheet name="IGP1 Structure" sheetId="31" r:id="rId1"/>
    <sheet name="IGP2 Governance" sheetId="53" r:id="rId2"/>
    <sheet name="IGP3 Functions" sheetId="34" state="hidden" r:id="rId3"/>
    <sheet name="IGP Info" sheetId="40" r:id="rId4"/>
    <sheet name="IGP Country Notes " sheetId="56" state="hidden" r:id="rId5"/>
    <sheet name="IGP Extract" sheetId="55" state="hidden" r:id="rId6"/>
  </sheets>
  <definedNames>
    <definedName name="_xlnm.Print_Area" localSheetId="3">'IGP Info'!$A$1:$G$32</definedName>
    <definedName name="_xlnm.Print_Area" localSheetId="2">'IGP3 Functions'!$A$1:$L$28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73" i="53" l="1"/>
  <c r="L73" i="53"/>
  <c r="K73" i="53"/>
  <c r="J73" i="53"/>
  <c r="H60" i="53"/>
  <c r="G60" i="53"/>
  <c r="F60" i="53"/>
  <c r="E60" i="53"/>
  <c r="C77" i="56"/>
  <c r="C76" i="56"/>
  <c r="C75" i="56"/>
  <c r="C74" i="56"/>
  <c r="C73" i="56"/>
  <c r="B77" i="56"/>
  <c r="B76" i="56"/>
  <c r="B75" i="56"/>
  <c r="B74" i="56"/>
  <c r="B73" i="56"/>
  <c r="B72" i="56"/>
  <c r="C72" i="56" s="1"/>
  <c r="C2" i="56"/>
  <c r="N13" i="34"/>
  <c r="N12" i="34"/>
  <c r="N11" i="34"/>
  <c r="N10" i="34"/>
  <c r="N9" i="34"/>
  <c r="B64" i="56"/>
  <c r="B66" i="56" s="1"/>
  <c r="B65" i="56"/>
  <c r="C65" i="56" s="1"/>
  <c r="M74" i="53"/>
  <c r="L74" i="53"/>
  <c r="K74" i="53"/>
  <c r="J74" i="53"/>
  <c r="M72" i="53"/>
  <c r="L72" i="53"/>
  <c r="K72" i="53"/>
  <c r="J72" i="53"/>
  <c r="M71" i="53"/>
  <c r="L71" i="53"/>
  <c r="K71" i="53"/>
  <c r="J71" i="53"/>
  <c r="H72" i="53"/>
  <c r="H73" i="53" s="1"/>
  <c r="G72" i="53"/>
  <c r="G73" i="53" s="1"/>
  <c r="F72" i="53"/>
  <c r="F73" i="53" s="1"/>
  <c r="E72" i="53"/>
  <c r="E73" i="53" s="1"/>
  <c r="B25" i="56"/>
  <c r="C25" i="56" s="1"/>
  <c r="B7" i="56"/>
  <c r="C7" i="56" s="1"/>
  <c r="B6" i="56"/>
  <c r="D204" i="31"/>
  <c r="F204" i="31" s="1"/>
  <c r="B15" i="56"/>
  <c r="C15" i="56" s="1"/>
  <c r="B14" i="56"/>
  <c r="C14" i="56" s="1"/>
  <c r="B13" i="56"/>
  <c r="C13" i="56" s="1"/>
  <c r="B12" i="56"/>
  <c r="C12" i="56" s="1"/>
  <c r="B11" i="56"/>
  <c r="C11" i="56" s="1"/>
  <c r="E183" i="55"/>
  <c r="D183" i="55"/>
  <c r="C183" i="55"/>
  <c r="B183" i="55"/>
  <c r="A183" i="55"/>
  <c r="E182" i="55"/>
  <c r="D182" i="55"/>
  <c r="C182" i="55"/>
  <c r="B182" i="55"/>
  <c r="A182" i="55"/>
  <c r="E181" i="55"/>
  <c r="D181" i="55"/>
  <c r="C181" i="55"/>
  <c r="B181" i="55"/>
  <c r="A181" i="55"/>
  <c r="E180" i="55"/>
  <c r="D180" i="55"/>
  <c r="C180" i="55"/>
  <c r="B180" i="55"/>
  <c r="A180" i="55"/>
  <c r="E179" i="55"/>
  <c r="D179" i="55"/>
  <c r="C179" i="55"/>
  <c r="B179" i="55"/>
  <c r="A179" i="55"/>
  <c r="E178" i="55"/>
  <c r="D178" i="55"/>
  <c r="C178" i="55"/>
  <c r="B178" i="55"/>
  <c r="A178" i="55"/>
  <c r="E177" i="55"/>
  <c r="D177" i="55"/>
  <c r="C177" i="55"/>
  <c r="B177" i="55"/>
  <c r="A177" i="55"/>
  <c r="E176" i="55"/>
  <c r="D176" i="55"/>
  <c r="C176" i="55"/>
  <c r="B176" i="55"/>
  <c r="A176" i="55"/>
  <c r="E175" i="55"/>
  <c r="D175" i="55"/>
  <c r="C175" i="55"/>
  <c r="B175" i="55"/>
  <c r="A175" i="55"/>
  <c r="E174" i="55"/>
  <c r="D174" i="55"/>
  <c r="C174" i="55"/>
  <c r="B174" i="55"/>
  <c r="A174" i="55"/>
  <c r="E173" i="55"/>
  <c r="D173" i="55"/>
  <c r="C173" i="55"/>
  <c r="B173" i="55"/>
  <c r="A173" i="55"/>
  <c r="E172" i="55"/>
  <c r="D172" i="55"/>
  <c r="C172" i="55"/>
  <c r="B172" i="55"/>
  <c r="A172" i="55"/>
  <c r="E171" i="55"/>
  <c r="D171" i="55"/>
  <c r="C171" i="55"/>
  <c r="B171" i="55"/>
  <c r="A171" i="55"/>
  <c r="E170" i="55"/>
  <c r="D170" i="55"/>
  <c r="C170" i="55"/>
  <c r="B170" i="55"/>
  <c r="A170" i="55"/>
  <c r="E169" i="55"/>
  <c r="D169" i="55"/>
  <c r="C169" i="55"/>
  <c r="B169" i="55"/>
  <c r="A169" i="55"/>
  <c r="E168" i="55"/>
  <c r="D168" i="55"/>
  <c r="C168" i="55"/>
  <c r="B168" i="55"/>
  <c r="A168" i="55"/>
  <c r="E167" i="55"/>
  <c r="D167" i="55"/>
  <c r="C167" i="55"/>
  <c r="B167" i="55"/>
  <c r="A167" i="55"/>
  <c r="E166" i="55"/>
  <c r="D166" i="55"/>
  <c r="C166" i="55"/>
  <c r="B166" i="55"/>
  <c r="A166" i="55"/>
  <c r="E165" i="55"/>
  <c r="D165" i="55"/>
  <c r="C165" i="55"/>
  <c r="B165" i="55"/>
  <c r="A165" i="55"/>
  <c r="E164" i="55"/>
  <c r="D164" i="55"/>
  <c r="C164" i="55"/>
  <c r="B164" i="55"/>
  <c r="A164" i="55"/>
  <c r="E163" i="55"/>
  <c r="D163" i="55"/>
  <c r="C163" i="55"/>
  <c r="B163" i="55"/>
  <c r="A163" i="55"/>
  <c r="E162" i="55"/>
  <c r="D162" i="55"/>
  <c r="C162" i="55"/>
  <c r="B162" i="55"/>
  <c r="A162" i="55"/>
  <c r="E161" i="55"/>
  <c r="D161" i="55"/>
  <c r="C161" i="55"/>
  <c r="B161" i="55"/>
  <c r="A161" i="55"/>
  <c r="E160" i="55"/>
  <c r="D160" i="55"/>
  <c r="C160" i="55"/>
  <c r="B160" i="55"/>
  <c r="A160" i="55"/>
  <c r="E159" i="55"/>
  <c r="D159" i="55"/>
  <c r="C159" i="55"/>
  <c r="B159" i="55"/>
  <c r="A159" i="55"/>
  <c r="E158" i="55"/>
  <c r="D158" i="55"/>
  <c r="C158" i="55"/>
  <c r="B158" i="55"/>
  <c r="A158" i="55"/>
  <c r="E157" i="55"/>
  <c r="D157" i="55"/>
  <c r="C157" i="55"/>
  <c r="B157" i="55"/>
  <c r="A157" i="55"/>
  <c r="E156" i="55"/>
  <c r="D156" i="55"/>
  <c r="C156" i="55"/>
  <c r="B156" i="55"/>
  <c r="A156" i="55"/>
  <c r="E155" i="55"/>
  <c r="D155" i="55"/>
  <c r="C155" i="55"/>
  <c r="B155" i="55"/>
  <c r="A155" i="55"/>
  <c r="E154" i="55"/>
  <c r="D154" i="55"/>
  <c r="C154" i="55"/>
  <c r="B154" i="55"/>
  <c r="A154" i="55"/>
  <c r="E153" i="55"/>
  <c r="D153" i="55"/>
  <c r="C153" i="55"/>
  <c r="B153" i="55"/>
  <c r="A153" i="55"/>
  <c r="E152" i="55"/>
  <c r="D152" i="55"/>
  <c r="C152" i="55"/>
  <c r="B152" i="55"/>
  <c r="A152" i="55"/>
  <c r="K151" i="55"/>
  <c r="J151" i="55"/>
  <c r="I151" i="55"/>
  <c r="H151" i="55"/>
  <c r="G151" i="55"/>
  <c r="F151" i="55"/>
  <c r="E151" i="55"/>
  <c r="D151" i="55"/>
  <c r="C151" i="55"/>
  <c r="B151" i="55"/>
  <c r="A151" i="55"/>
  <c r="K150" i="55"/>
  <c r="J150" i="55"/>
  <c r="I150" i="55"/>
  <c r="H150" i="55"/>
  <c r="G150" i="55"/>
  <c r="F150" i="55"/>
  <c r="E150" i="55"/>
  <c r="D150" i="55"/>
  <c r="C150" i="55"/>
  <c r="B150" i="55"/>
  <c r="A150" i="55"/>
  <c r="K149" i="55"/>
  <c r="J149" i="55"/>
  <c r="I149" i="55"/>
  <c r="H149" i="55"/>
  <c r="G149" i="55"/>
  <c r="F149" i="55"/>
  <c r="E149" i="55"/>
  <c r="D149" i="55"/>
  <c r="C149" i="55"/>
  <c r="B149" i="55"/>
  <c r="A149" i="55"/>
  <c r="K148" i="55"/>
  <c r="J148" i="55"/>
  <c r="I148" i="55"/>
  <c r="H148" i="55"/>
  <c r="G148" i="55"/>
  <c r="F148" i="55"/>
  <c r="E148" i="55"/>
  <c r="D148" i="55"/>
  <c r="C148" i="55"/>
  <c r="B148" i="55"/>
  <c r="A148" i="55"/>
  <c r="K147" i="55"/>
  <c r="J147" i="55"/>
  <c r="I147" i="55"/>
  <c r="H147" i="55"/>
  <c r="G147" i="55"/>
  <c r="F147" i="55"/>
  <c r="E147" i="55"/>
  <c r="D147" i="55"/>
  <c r="C147" i="55"/>
  <c r="B147" i="55"/>
  <c r="A147" i="55"/>
  <c r="K146" i="55"/>
  <c r="J146" i="55"/>
  <c r="I146" i="55"/>
  <c r="H146" i="55"/>
  <c r="G146" i="55"/>
  <c r="F146" i="55"/>
  <c r="E146" i="55"/>
  <c r="D146" i="55"/>
  <c r="C146" i="55"/>
  <c r="B146" i="55"/>
  <c r="A146" i="55"/>
  <c r="K145" i="55"/>
  <c r="J145" i="55"/>
  <c r="I145" i="55"/>
  <c r="H145" i="55"/>
  <c r="G145" i="55"/>
  <c r="F145" i="55"/>
  <c r="E145" i="55"/>
  <c r="D145" i="55"/>
  <c r="C145" i="55"/>
  <c r="B145" i="55"/>
  <c r="A145" i="55"/>
  <c r="K144" i="55"/>
  <c r="J144" i="55"/>
  <c r="I144" i="55"/>
  <c r="H144" i="55"/>
  <c r="G144" i="55"/>
  <c r="F144" i="55"/>
  <c r="E144" i="55"/>
  <c r="D144" i="55"/>
  <c r="C144" i="55"/>
  <c r="B144" i="55"/>
  <c r="A144" i="55"/>
  <c r="K143" i="55"/>
  <c r="J143" i="55"/>
  <c r="I143" i="55"/>
  <c r="H143" i="55"/>
  <c r="G143" i="55"/>
  <c r="F143" i="55"/>
  <c r="E143" i="55"/>
  <c r="D143" i="55"/>
  <c r="C143" i="55"/>
  <c r="B143" i="55"/>
  <c r="A143" i="55"/>
  <c r="K142" i="55"/>
  <c r="J142" i="55"/>
  <c r="I142" i="55"/>
  <c r="H142" i="55"/>
  <c r="G142" i="55"/>
  <c r="F142" i="55"/>
  <c r="E142" i="55"/>
  <c r="D142" i="55"/>
  <c r="C142" i="55"/>
  <c r="B142" i="55"/>
  <c r="A142" i="55"/>
  <c r="K141" i="55"/>
  <c r="J141" i="55"/>
  <c r="I141" i="55"/>
  <c r="H141" i="55"/>
  <c r="G141" i="55"/>
  <c r="F141" i="55"/>
  <c r="E141" i="55"/>
  <c r="D141" i="55"/>
  <c r="C141" i="55"/>
  <c r="B141" i="55"/>
  <c r="A141" i="55"/>
  <c r="K140" i="55"/>
  <c r="J140" i="55"/>
  <c r="I140" i="55"/>
  <c r="H140" i="55"/>
  <c r="G140" i="55"/>
  <c r="F140" i="55"/>
  <c r="E140" i="55"/>
  <c r="D140" i="55"/>
  <c r="C140" i="55"/>
  <c r="B140" i="55"/>
  <c r="A140" i="55"/>
  <c r="K139" i="55"/>
  <c r="J139" i="55"/>
  <c r="I139" i="55"/>
  <c r="H139" i="55"/>
  <c r="G139" i="55"/>
  <c r="F139" i="55"/>
  <c r="E139" i="55"/>
  <c r="D139" i="55"/>
  <c r="C139" i="55"/>
  <c r="B139" i="55"/>
  <c r="A139" i="55"/>
  <c r="K138" i="55"/>
  <c r="J138" i="55"/>
  <c r="I138" i="55"/>
  <c r="H138" i="55"/>
  <c r="G138" i="55"/>
  <c r="F138" i="55"/>
  <c r="E138" i="55"/>
  <c r="D138" i="55"/>
  <c r="C138" i="55"/>
  <c r="B138" i="55"/>
  <c r="A138" i="55"/>
  <c r="K137" i="55"/>
  <c r="J137" i="55"/>
  <c r="I137" i="55"/>
  <c r="H137" i="55"/>
  <c r="G137" i="55"/>
  <c r="F137" i="55"/>
  <c r="E137" i="55"/>
  <c r="D137" i="55"/>
  <c r="C137" i="55"/>
  <c r="B137" i="55"/>
  <c r="A137" i="55"/>
  <c r="K136" i="55"/>
  <c r="J136" i="55"/>
  <c r="I136" i="55"/>
  <c r="H136" i="55"/>
  <c r="G136" i="55"/>
  <c r="F136" i="55"/>
  <c r="E136" i="55"/>
  <c r="D136" i="55"/>
  <c r="C136" i="55"/>
  <c r="B136" i="55"/>
  <c r="A136" i="55"/>
  <c r="K135" i="55"/>
  <c r="J135" i="55"/>
  <c r="I135" i="55"/>
  <c r="H135" i="55"/>
  <c r="G135" i="55"/>
  <c r="F135" i="55"/>
  <c r="E135" i="55"/>
  <c r="D135" i="55"/>
  <c r="C135" i="55"/>
  <c r="B135" i="55"/>
  <c r="A135" i="55"/>
  <c r="K134" i="55"/>
  <c r="J134" i="55"/>
  <c r="I134" i="55"/>
  <c r="H134" i="55"/>
  <c r="G134" i="55"/>
  <c r="F134" i="55"/>
  <c r="E134" i="55"/>
  <c r="D134" i="55"/>
  <c r="C134" i="55"/>
  <c r="B134" i="55"/>
  <c r="A134" i="55"/>
  <c r="K133" i="55"/>
  <c r="J133" i="55"/>
  <c r="I133" i="55"/>
  <c r="H133" i="55"/>
  <c r="G133" i="55"/>
  <c r="F133" i="55"/>
  <c r="E133" i="55"/>
  <c r="D133" i="55"/>
  <c r="C133" i="55"/>
  <c r="B133" i="55"/>
  <c r="A133" i="55"/>
  <c r="K132" i="55"/>
  <c r="J132" i="55"/>
  <c r="I132" i="55"/>
  <c r="H132" i="55"/>
  <c r="G132" i="55"/>
  <c r="F132" i="55"/>
  <c r="E132" i="55"/>
  <c r="D132" i="55"/>
  <c r="C132" i="55"/>
  <c r="B132" i="55"/>
  <c r="A132" i="55"/>
  <c r="K131" i="55"/>
  <c r="J131" i="55"/>
  <c r="I131" i="55"/>
  <c r="H131" i="55"/>
  <c r="G131" i="55"/>
  <c r="F131" i="55"/>
  <c r="E131" i="55"/>
  <c r="D131" i="55"/>
  <c r="C131" i="55"/>
  <c r="B131" i="55"/>
  <c r="A131" i="55"/>
  <c r="K130" i="55"/>
  <c r="J130" i="55"/>
  <c r="I130" i="55"/>
  <c r="H130" i="55"/>
  <c r="G130" i="55"/>
  <c r="F130" i="55"/>
  <c r="E130" i="55"/>
  <c r="D130" i="55"/>
  <c r="C130" i="55"/>
  <c r="B130" i="55"/>
  <c r="A130" i="55"/>
  <c r="K129" i="55"/>
  <c r="J129" i="55"/>
  <c r="I129" i="55"/>
  <c r="H129" i="55"/>
  <c r="G129" i="55"/>
  <c r="F129" i="55"/>
  <c r="E129" i="55"/>
  <c r="D129" i="55"/>
  <c r="C129" i="55"/>
  <c r="B129" i="55"/>
  <c r="A129" i="55"/>
  <c r="K128" i="55"/>
  <c r="J128" i="55"/>
  <c r="I128" i="55"/>
  <c r="H128" i="55"/>
  <c r="G128" i="55"/>
  <c r="F128" i="55"/>
  <c r="E128" i="55"/>
  <c r="D128" i="55"/>
  <c r="C128" i="55"/>
  <c r="B128" i="55"/>
  <c r="A128" i="55"/>
  <c r="K127" i="55"/>
  <c r="J127" i="55"/>
  <c r="I127" i="55"/>
  <c r="H127" i="55"/>
  <c r="G127" i="55"/>
  <c r="F127" i="55"/>
  <c r="E127" i="55"/>
  <c r="D127" i="55"/>
  <c r="C127" i="55"/>
  <c r="B127" i="55"/>
  <c r="A127" i="55"/>
  <c r="K126" i="55"/>
  <c r="J126" i="55"/>
  <c r="I126" i="55"/>
  <c r="H126" i="55"/>
  <c r="G126" i="55"/>
  <c r="F126" i="55"/>
  <c r="E126" i="55"/>
  <c r="D126" i="55"/>
  <c r="C126" i="55"/>
  <c r="B126" i="55"/>
  <c r="A126" i="55"/>
  <c r="K125" i="55"/>
  <c r="J125" i="55"/>
  <c r="I125" i="55"/>
  <c r="H125" i="55"/>
  <c r="G125" i="55"/>
  <c r="F125" i="55"/>
  <c r="E125" i="55"/>
  <c r="D125" i="55"/>
  <c r="C125" i="55"/>
  <c r="B125" i="55"/>
  <c r="A125" i="55"/>
  <c r="M124" i="55"/>
  <c r="L124" i="55"/>
  <c r="K124" i="55"/>
  <c r="J124" i="55"/>
  <c r="I124" i="55"/>
  <c r="H124" i="55"/>
  <c r="G124" i="55"/>
  <c r="F124" i="55"/>
  <c r="E124" i="55"/>
  <c r="D124" i="55"/>
  <c r="C124" i="55"/>
  <c r="B124" i="55"/>
  <c r="A124" i="55"/>
  <c r="M123" i="55"/>
  <c r="L123" i="55"/>
  <c r="K123" i="55"/>
  <c r="J123" i="55"/>
  <c r="I123" i="55"/>
  <c r="H123" i="55"/>
  <c r="G123" i="55"/>
  <c r="F123" i="55"/>
  <c r="E123" i="55"/>
  <c r="D123" i="55"/>
  <c r="C123" i="55"/>
  <c r="B123" i="55"/>
  <c r="A123" i="55"/>
  <c r="M122" i="55"/>
  <c r="L122" i="55"/>
  <c r="K122" i="55"/>
  <c r="J122" i="55"/>
  <c r="I122" i="55"/>
  <c r="H122" i="55"/>
  <c r="G122" i="55"/>
  <c r="F122" i="55"/>
  <c r="E122" i="55"/>
  <c r="D122" i="55"/>
  <c r="C122" i="55"/>
  <c r="B122" i="55"/>
  <c r="A122" i="55"/>
  <c r="M121" i="55"/>
  <c r="L121" i="55"/>
  <c r="K121" i="55"/>
  <c r="J121" i="55"/>
  <c r="I121" i="55"/>
  <c r="H121" i="55"/>
  <c r="G121" i="55"/>
  <c r="F121" i="55"/>
  <c r="E121" i="55"/>
  <c r="D121" i="55"/>
  <c r="C121" i="55"/>
  <c r="B121" i="55"/>
  <c r="A121" i="55"/>
  <c r="M120" i="55"/>
  <c r="L120" i="55"/>
  <c r="K120" i="55"/>
  <c r="J120" i="55"/>
  <c r="I120" i="55"/>
  <c r="H120" i="55"/>
  <c r="G120" i="55"/>
  <c r="F120" i="55"/>
  <c r="E120" i="55"/>
  <c r="D120" i="55"/>
  <c r="C120" i="55"/>
  <c r="B120" i="55"/>
  <c r="A120" i="55"/>
  <c r="M119" i="55"/>
  <c r="L119" i="55"/>
  <c r="K119" i="55"/>
  <c r="J119" i="55"/>
  <c r="I119" i="55"/>
  <c r="H119" i="55"/>
  <c r="G119" i="55"/>
  <c r="F119" i="55"/>
  <c r="E119" i="55"/>
  <c r="D119" i="55"/>
  <c r="C119" i="55"/>
  <c r="B119" i="55"/>
  <c r="A119" i="55"/>
  <c r="M118" i="55"/>
  <c r="L118" i="55"/>
  <c r="K118" i="55"/>
  <c r="J118" i="55"/>
  <c r="I118" i="55"/>
  <c r="H118" i="55"/>
  <c r="G118" i="55"/>
  <c r="F118" i="55"/>
  <c r="E118" i="55"/>
  <c r="D118" i="55"/>
  <c r="C118" i="55"/>
  <c r="B118" i="55"/>
  <c r="A118" i="55"/>
  <c r="M117" i="55"/>
  <c r="L117" i="55"/>
  <c r="K117" i="55"/>
  <c r="J117" i="55"/>
  <c r="I117" i="55"/>
  <c r="H117" i="55"/>
  <c r="G117" i="55"/>
  <c r="F117" i="55"/>
  <c r="E117" i="55"/>
  <c r="D117" i="55"/>
  <c r="C117" i="55"/>
  <c r="B117" i="55"/>
  <c r="A117" i="55"/>
  <c r="M116" i="55"/>
  <c r="L116" i="55"/>
  <c r="K116" i="55"/>
  <c r="J116" i="55"/>
  <c r="I116" i="55"/>
  <c r="H116" i="55"/>
  <c r="G116" i="55"/>
  <c r="F116" i="55"/>
  <c r="E116" i="55"/>
  <c r="D116" i="55"/>
  <c r="C116" i="55"/>
  <c r="B116" i="55"/>
  <c r="A116" i="55"/>
  <c r="M115" i="55"/>
  <c r="L115" i="55"/>
  <c r="K115" i="55"/>
  <c r="J115" i="55"/>
  <c r="I115" i="55"/>
  <c r="H115" i="55"/>
  <c r="G115" i="55"/>
  <c r="F115" i="55"/>
  <c r="E115" i="55"/>
  <c r="D115" i="55"/>
  <c r="C115" i="55"/>
  <c r="B115" i="55"/>
  <c r="A115" i="55"/>
  <c r="M114" i="55"/>
  <c r="L114" i="55"/>
  <c r="K114" i="55"/>
  <c r="J114" i="55"/>
  <c r="I114" i="55"/>
  <c r="H114" i="55"/>
  <c r="G114" i="55"/>
  <c r="F114" i="55"/>
  <c r="E114" i="55"/>
  <c r="D114" i="55"/>
  <c r="C114" i="55"/>
  <c r="B114" i="55"/>
  <c r="A114" i="55"/>
  <c r="M113" i="55"/>
  <c r="L113" i="55"/>
  <c r="K113" i="55"/>
  <c r="J113" i="55"/>
  <c r="I113" i="55"/>
  <c r="H113" i="55"/>
  <c r="G113" i="55"/>
  <c r="F113" i="55"/>
  <c r="E113" i="55"/>
  <c r="D113" i="55"/>
  <c r="C113" i="55"/>
  <c r="B113" i="55"/>
  <c r="A113" i="55"/>
  <c r="M112" i="55"/>
  <c r="L112" i="55"/>
  <c r="K112" i="55"/>
  <c r="J112" i="55"/>
  <c r="I112" i="55"/>
  <c r="H112" i="55"/>
  <c r="G112" i="55"/>
  <c r="F112" i="55"/>
  <c r="E112" i="55"/>
  <c r="D112" i="55"/>
  <c r="C112" i="55"/>
  <c r="B112" i="55"/>
  <c r="A112" i="55"/>
  <c r="M111" i="55"/>
  <c r="L111" i="55"/>
  <c r="K111" i="55"/>
  <c r="J111" i="55"/>
  <c r="I111" i="55"/>
  <c r="H111" i="55"/>
  <c r="G111" i="55"/>
  <c r="F111" i="55"/>
  <c r="E111" i="55"/>
  <c r="D111" i="55"/>
  <c r="C111" i="55"/>
  <c r="B111" i="55"/>
  <c r="A111" i="55"/>
  <c r="M110" i="55"/>
  <c r="L110" i="55"/>
  <c r="K110" i="55"/>
  <c r="J110" i="55"/>
  <c r="I110" i="55"/>
  <c r="H110" i="55"/>
  <c r="G110" i="55"/>
  <c r="F110" i="55"/>
  <c r="E110" i="55"/>
  <c r="D110" i="55"/>
  <c r="C110" i="55"/>
  <c r="B110" i="55"/>
  <c r="A110" i="55"/>
  <c r="M109" i="55"/>
  <c r="L109" i="55"/>
  <c r="K109" i="55"/>
  <c r="J109" i="55"/>
  <c r="I109" i="55"/>
  <c r="H109" i="55"/>
  <c r="G109" i="55"/>
  <c r="F109" i="55"/>
  <c r="E109" i="55"/>
  <c r="D109" i="55"/>
  <c r="C109" i="55"/>
  <c r="B109" i="55"/>
  <c r="A109" i="55"/>
  <c r="M108" i="55"/>
  <c r="L108" i="55"/>
  <c r="K108" i="55"/>
  <c r="J108" i="55"/>
  <c r="I108" i="55"/>
  <c r="H108" i="55"/>
  <c r="G108" i="55"/>
  <c r="F108" i="55"/>
  <c r="E108" i="55"/>
  <c r="D108" i="55"/>
  <c r="C108" i="55"/>
  <c r="B108" i="55"/>
  <c r="A108" i="55"/>
  <c r="M107" i="55"/>
  <c r="L107" i="55"/>
  <c r="K107" i="55"/>
  <c r="J107" i="55"/>
  <c r="I107" i="55"/>
  <c r="H107" i="55"/>
  <c r="G107" i="55"/>
  <c r="F107" i="55"/>
  <c r="E107" i="55"/>
  <c r="D107" i="55"/>
  <c r="C107" i="55"/>
  <c r="B107" i="55"/>
  <c r="A107" i="55"/>
  <c r="M106" i="55"/>
  <c r="L106" i="55"/>
  <c r="K106" i="55"/>
  <c r="J106" i="55"/>
  <c r="I106" i="55"/>
  <c r="H106" i="55"/>
  <c r="G106" i="55"/>
  <c r="F106" i="55"/>
  <c r="E106" i="55"/>
  <c r="D106" i="55"/>
  <c r="C106" i="55"/>
  <c r="B106" i="55"/>
  <c r="A106" i="55"/>
  <c r="M105" i="55"/>
  <c r="L105" i="55"/>
  <c r="K105" i="55"/>
  <c r="J105" i="55"/>
  <c r="I105" i="55"/>
  <c r="H105" i="55"/>
  <c r="G105" i="55"/>
  <c r="F105" i="55"/>
  <c r="E105" i="55"/>
  <c r="D105" i="55"/>
  <c r="C105" i="55"/>
  <c r="B105" i="55"/>
  <c r="A105" i="55"/>
  <c r="M104" i="55"/>
  <c r="L104" i="55"/>
  <c r="K104" i="55"/>
  <c r="J104" i="55"/>
  <c r="I104" i="55"/>
  <c r="H104" i="55"/>
  <c r="G104" i="55"/>
  <c r="F104" i="55"/>
  <c r="E104" i="55"/>
  <c r="D104" i="55"/>
  <c r="C104" i="55"/>
  <c r="B104" i="55"/>
  <c r="A104" i="55"/>
  <c r="M103" i="55"/>
  <c r="L103" i="55"/>
  <c r="K103" i="55"/>
  <c r="J103" i="55"/>
  <c r="I103" i="55"/>
  <c r="H103" i="55"/>
  <c r="G103" i="55"/>
  <c r="F103" i="55"/>
  <c r="E103" i="55"/>
  <c r="D103" i="55"/>
  <c r="C103" i="55"/>
  <c r="B103" i="55"/>
  <c r="A103" i="55"/>
  <c r="M102" i="55"/>
  <c r="L102" i="55"/>
  <c r="K102" i="55"/>
  <c r="J102" i="55"/>
  <c r="I102" i="55"/>
  <c r="H102" i="55"/>
  <c r="G102" i="55"/>
  <c r="F102" i="55"/>
  <c r="E102" i="55"/>
  <c r="D102" i="55"/>
  <c r="C102" i="55"/>
  <c r="B102" i="55"/>
  <c r="A102" i="55"/>
  <c r="M101" i="55"/>
  <c r="L101" i="55"/>
  <c r="K101" i="55"/>
  <c r="J101" i="55"/>
  <c r="I101" i="55"/>
  <c r="H101" i="55"/>
  <c r="G101" i="55"/>
  <c r="F101" i="55"/>
  <c r="E101" i="55"/>
  <c r="D101" i="55"/>
  <c r="C101" i="55"/>
  <c r="B101" i="55"/>
  <c r="A101" i="55"/>
  <c r="M100" i="55"/>
  <c r="L100" i="55"/>
  <c r="K100" i="55"/>
  <c r="J100" i="55"/>
  <c r="I100" i="55"/>
  <c r="H100" i="55"/>
  <c r="G100" i="55"/>
  <c r="F100" i="55"/>
  <c r="E100" i="55"/>
  <c r="D100" i="55"/>
  <c r="C100" i="55"/>
  <c r="B100" i="55"/>
  <c r="A100" i="55"/>
  <c r="M99" i="55"/>
  <c r="L99" i="55"/>
  <c r="K99" i="55"/>
  <c r="J99" i="55"/>
  <c r="I99" i="55"/>
  <c r="H99" i="55"/>
  <c r="G99" i="55"/>
  <c r="F99" i="55"/>
  <c r="E99" i="55"/>
  <c r="D99" i="55"/>
  <c r="C99" i="55"/>
  <c r="B99" i="55"/>
  <c r="A99" i="55"/>
  <c r="M98" i="55"/>
  <c r="L98" i="55"/>
  <c r="K98" i="55"/>
  <c r="J98" i="55"/>
  <c r="I98" i="55"/>
  <c r="H98" i="55"/>
  <c r="G98" i="55"/>
  <c r="F98" i="55"/>
  <c r="E98" i="55"/>
  <c r="D98" i="55"/>
  <c r="C98" i="55"/>
  <c r="B98" i="55"/>
  <c r="A98" i="55"/>
  <c r="M97" i="55"/>
  <c r="L97" i="55"/>
  <c r="K97" i="55"/>
  <c r="J97" i="55"/>
  <c r="I97" i="55"/>
  <c r="H97" i="55"/>
  <c r="G97" i="55"/>
  <c r="F97" i="55"/>
  <c r="E97" i="55"/>
  <c r="D97" i="55"/>
  <c r="C97" i="55"/>
  <c r="B97" i="55"/>
  <c r="A97" i="55"/>
  <c r="M96" i="55"/>
  <c r="L96" i="55"/>
  <c r="K96" i="55"/>
  <c r="J96" i="55"/>
  <c r="I96" i="55"/>
  <c r="H96" i="55"/>
  <c r="G96" i="55"/>
  <c r="F96" i="55"/>
  <c r="E96" i="55"/>
  <c r="D96" i="55"/>
  <c r="C96" i="55"/>
  <c r="B96" i="55"/>
  <c r="A96" i="55"/>
  <c r="M94" i="55"/>
  <c r="L94" i="55"/>
  <c r="K94" i="55"/>
  <c r="J94" i="55"/>
  <c r="I94" i="55"/>
  <c r="H94" i="55"/>
  <c r="G94" i="55"/>
  <c r="F94" i="55"/>
  <c r="E94" i="55"/>
  <c r="D94" i="55"/>
  <c r="C94" i="55"/>
  <c r="B94" i="55"/>
  <c r="A94" i="55"/>
  <c r="M93" i="55"/>
  <c r="L93" i="55"/>
  <c r="K93" i="55"/>
  <c r="J93" i="55"/>
  <c r="I93" i="55"/>
  <c r="H93" i="55"/>
  <c r="G93" i="55"/>
  <c r="F93" i="55"/>
  <c r="E93" i="55"/>
  <c r="D93" i="55"/>
  <c r="C93" i="55"/>
  <c r="B93" i="55"/>
  <c r="A93" i="55"/>
  <c r="M92" i="55"/>
  <c r="L92" i="55"/>
  <c r="K92" i="55"/>
  <c r="J92" i="55"/>
  <c r="I92" i="55"/>
  <c r="H92" i="55"/>
  <c r="G92" i="55"/>
  <c r="F92" i="55"/>
  <c r="E92" i="55"/>
  <c r="D92" i="55"/>
  <c r="C92" i="55"/>
  <c r="B92" i="55"/>
  <c r="A92" i="55"/>
  <c r="M91" i="55"/>
  <c r="L91" i="55"/>
  <c r="K91" i="55"/>
  <c r="J91" i="55"/>
  <c r="I91" i="55"/>
  <c r="H91" i="55"/>
  <c r="G91" i="55"/>
  <c r="F91" i="55"/>
  <c r="E91" i="55"/>
  <c r="D91" i="55"/>
  <c r="C91" i="55"/>
  <c r="B91" i="55"/>
  <c r="A91" i="55"/>
  <c r="M90" i="55"/>
  <c r="L90" i="55"/>
  <c r="K90" i="55"/>
  <c r="J90" i="55"/>
  <c r="I90" i="55"/>
  <c r="H90" i="55"/>
  <c r="G90" i="55"/>
  <c r="F90" i="55"/>
  <c r="E90" i="55"/>
  <c r="D90" i="55"/>
  <c r="C90" i="55"/>
  <c r="B90" i="55"/>
  <c r="A90" i="55"/>
  <c r="M89" i="55"/>
  <c r="L89" i="55"/>
  <c r="K89" i="55"/>
  <c r="J89" i="55"/>
  <c r="I89" i="55"/>
  <c r="H89" i="55"/>
  <c r="G89" i="55"/>
  <c r="F89" i="55"/>
  <c r="E89" i="55"/>
  <c r="D89" i="55"/>
  <c r="C89" i="55"/>
  <c r="B89" i="55"/>
  <c r="A89" i="55"/>
  <c r="M88" i="55"/>
  <c r="L88" i="55"/>
  <c r="K88" i="55"/>
  <c r="J88" i="55"/>
  <c r="I88" i="55"/>
  <c r="H88" i="55"/>
  <c r="G88" i="55"/>
  <c r="F88" i="55"/>
  <c r="E88" i="55"/>
  <c r="D88" i="55"/>
  <c r="C88" i="55"/>
  <c r="B88" i="55"/>
  <c r="A88" i="55"/>
  <c r="M87" i="55"/>
  <c r="L87" i="55"/>
  <c r="K87" i="55"/>
  <c r="J87" i="55"/>
  <c r="I87" i="55"/>
  <c r="H87" i="55"/>
  <c r="G87" i="55"/>
  <c r="F87" i="55"/>
  <c r="E87" i="55"/>
  <c r="D87" i="55"/>
  <c r="C87" i="55"/>
  <c r="B87" i="55"/>
  <c r="A87" i="55"/>
  <c r="M86" i="55"/>
  <c r="L86" i="55"/>
  <c r="K86" i="55"/>
  <c r="J86" i="55"/>
  <c r="I86" i="55"/>
  <c r="H86" i="55"/>
  <c r="G86" i="55"/>
  <c r="F86" i="55"/>
  <c r="E86" i="55"/>
  <c r="D86" i="55"/>
  <c r="C86" i="55"/>
  <c r="B86" i="55"/>
  <c r="A86" i="55"/>
  <c r="M85" i="55"/>
  <c r="L85" i="55"/>
  <c r="K85" i="55"/>
  <c r="J85" i="55"/>
  <c r="I85" i="55"/>
  <c r="H85" i="55"/>
  <c r="G85" i="55"/>
  <c r="F85" i="55"/>
  <c r="E85" i="55"/>
  <c r="D85" i="55"/>
  <c r="C85" i="55"/>
  <c r="B85" i="55"/>
  <c r="A85" i="55"/>
  <c r="M84" i="55"/>
  <c r="L84" i="55"/>
  <c r="K84" i="55"/>
  <c r="J84" i="55"/>
  <c r="I84" i="55"/>
  <c r="H84" i="55"/>
  <c r="G84" i="55"/>
  <c r="F84" i="55"/>
  <c r="E84" i="55"/>
  <c r="D84" i="55"/>
  <c r="C84" i="55"/>
  <c r="B84" i="55"/>
  <c r="A84" i="55"/>
  <c r="M83" i="55"/>
  <c r="L83" i="55"/>
  <c r="K83" i="55"/>
  <c r="J83" i="55"/>
  <c r="I83" i="55"/>
  <c r="H83" i="55"/>
  <c r="G83" i="55"/>
  <c r="F83" i="55"/>
  <c r="E83" i="55"/>
  <c r="D83" i="55"/>
  <c r="C83" i="55"/>
  <c r="B83" i="55"/>
  <c r="A83" i="55"/>
  <c r="M82" i="55"/>
  <c r="L82" i="55"/>
  <c r="K82" i="55"/>
  <c r="J82" i="55"/>
  <c r="I82" i="55"/>
  <c r="H82" i="55"/>
  <c r="G82" i="55"/>
  <c r="F82" i="55"/>
  <c r="E82" i="55"/>
  <c r="D82" i="55"/>
  <c r="C82" i="55"/>
  <c r="B82" i="55"/>
  <c r="A82" i="55"/>
  <c r="M81" i="55"/>
  <c r="L81" i="55"/>
  <c r="K81" i="55"/>
  <c r="J81" i="55"/>
  <c r="I81" i="55"/>
  <c r="H81" i="55"/>
  <c r="G81" i="55"/>
  <c r="F81" i="55"/>
  <c r="E81" i="55"/>
  <c r="D81" i="55"/>
  <c r="C81" i="55"/>
  <c r="B81" i="55"/>
  <c r="A81" i="55"/>
  <c r="M80" i="55"/>
  <c r="L80" i="55"/>
  <c r="K80" i="55"/>
  <c r="J80" i="55"/>
  <c r="I80" i="55"/>
  <c r="H80" i="55"/>
  <c r="G80" i="55"/>
  <c r="F80" i="55"/>
  <c r="E80" i="55"/>
  <c r="D80" i="55"/>
  <c r="C80" i="55"/>
  <c r="B80" i="55"/>
  <c r="A80" i="55"/>
  <c r="M79" i="55"/>
  <c r="L79" i="55"/>
  <c r="K79" i="55"/>
  <c r="J79" i="55"/>
  <c r="I79" i="55"/>
  <c r="H79" i="55"/>
  <c r="G79" i="55"/>
  <c r="F79" i="55"/>
  <c r="E79" i="55"/>
  <c r="D79" i="55"/>
  <c r="C79" i="55"/>
  <c r="B79" i="55"/>
  <c r="A79" i="55"/>
  <c r="M78" i="55"/>
  <c r="L78" i="55"/>
  <c r="K78" i="55"/>
  <c r="J78" i="55"/>
  <c r="I78" i="55"/>
  <c r="H78" i="55"/>
  <c r="G78" i="55"/>
  <c r="F78" i="55"/>
  <c r="E78" i="55"/>
  <c r="D78" i="55"/>
  <c r="C78" i="55"/>
  <c r="B78" i="55"/>
  <c r="A78" i="55"/>
  <c r="I77" i="55"/>
  <c r="D77" i="55"/>
  <c r="C77" i="55"/>
  <c r="B77" i="55"/>
  <c r="A77" i="55"/>
  <c r="M76" i="55"/>
  <c r="L76" i="55"/>
  <c r="K76" i="55"/>
  <c r="J76" i="55"/>
  <c r="I76" i="55"/>
  <c r="H76" i="55"/>
  <c r="G76" i="55"/>
  <c r="F76" i="55"/>
  <c r="E76" i="55"/>
  <c r="D76" i="55"/>
  <c r="C76" i="55"/>
  <c r="B76" i="55"/>
  <c r="A76" i="55"/>
  <c r="M75" i="55"/>
  <c r="L75" i="55"/>
  <c r="K75" i="55"/>
  <c r="J75" i="55"/>
  <c r="I75" i="55"/>
  <c r="H75" i="55"/>
  <c r="G75" i="55"/>
  <c r="F75" i="55"/>
  <c r="E75" i="55"/>
  <c r="D75" i="55"/>
  <c r="C75" i="55"/>
  <c r="B75" i="55"/>
  <c r="A75" i="55"/>
  <c r="M74" i="55"/>
  <c r="L74" i="55"/>
  <c r="K74" i="55"/>
  <c r="J74" i="55"/>
  <c r="I74" i="55"/>
  <c r="H74" i="55"/>
  <c r="G74" i="55"/>
  <c r="F74" i="55"/>
  <c r="E74" i="55"/>
  <c r="D74" i="55"/>
  <c r="C74" i="55"/>
  <c r="B74" i="55"/>
  <c r="A74" i="55"/>
  <c r="M73" i="55"/>
  <c r="L73" i="55"/>
  <c r="K73" i="55"/>
  <c r="J73" i="55"/>
  <c r="I73" i="55"/>
  <c r="H73" i="55"/>
  <c r="G73" i="55"/>
  <c r="F73" i="55"/>
  <c r="E73" i="55"/>
  <c r="D73" i="55"/>
  <c r="C73" i="55"/>
  <c r="B73" i="55"/>
  <c r="A73" i="55"/>
  <c r="L72" i="55"/>
  <c r="K72" i="55"/>
  <c r="J72" i="55"/>
  <c r="I72" i="55"/>
  <c r="H72" i="55"/>
  <c r="G72" i="55"/>
  <c r="F72" i="55"/>
  <c r="E72" i="55"/>
  <c r="D72" i="55"/>
  <c r="C72" i="55"/>
  <c r="B72" i="55"/>
  <c r="A72" i="55"/>
  <c r="L71" i="55"/>
  <c r="K71" i="55"/>
  <c r="J71" i="55"/>
  <c r="I71" i="55"/>
  <c r="H71" i="55"/>
  <c r="G71" i="55"/>
  <c r="F71" i="55"/>
  <c r="E71" i="55"/>
  <c r="D71" i="55"/>
  <c r="C71" i="55"/>
  <c r="B71" i="55"/>
  <c r="A71" i="55"/>
  <c r="L70" i="55"/>
  <c r="K70" i="55"/>
  <c r="J70" i="55"/>
  <c r="I70" i="55"/>
  <c r="H70" i="55"/>
  <c r="G70" i="55"/>
  <c r="F70" i="55"/>
  <c r="E70" i="55"/>
  <c r="D70" i="55"/>
  <c r="C70" i="55"/>
  <c r="B70" i="55"/>
  <c r="A70" i="55"/>
  <c r="L69" i="55"/>
  <c r="K69" i="55"/>
  <c r="J69" i="55"/>
  <c r="I69" i="55"/>
  <c r="H69" i="55"/>
  <c r="G69" i="55"/>
  <c r="F69" i="55"/>
  <c r="E69" i="55"/>
  <c r="D69" i="55"/>
  <c r="C69" i="55"/>
  <c r="B69" i="55"/>
  <c r="A69" i="55"/>
  <c r="L68" i="55"/>
  <c r="K68" i="55"/>
  <c r="J68" i="55"/>
  <c r="I68" i="55"/>
  <c r="H68" i="55"/>
  <c r="G68" i="55"/>
  <c r="F68" i="55"/>
  <c r="E68" i="55"/>
  <c r="D68" i="55"/>
  <c r="C68" i="55"/>
  <c r="B68" i="55"/>
  <c r="A68" i="55"/>
  <c r="L67" i="55"/>
  <c r="K67" i="55"/>
  <c r="J67" i="55"/>
  <c r="I67" i="55"/>
  <c r="H67" i="55"/>
  <c r="G67" i="55"/>
  <c r="F67" i="55"/>
  <c r="E67" i="55"/>
  <c r="D67" i="55"/>
  <c r="C67" i="55"/>
  <c r="B67" i="55"/>
  <c r="A67" i="55"/>
  <c r="L66" i="55"/>
  <c r="K66" i="55"/>
  <c r="I66" i="55"/>
  <c r="H66" i="55"/>
  <c r="G66" i="55"/>
  <c r="F66" i="55"/>
  <c r="E66" i="55"/>
  <c r="D66" i="55"/>
  <c r="C66" i="55"/>
  <c r="B66" i="55"/>
  <c r="A66" i="55"/>
  <c r="L65" i="55"/>
  <c r="K65" i="55"/>
  <c r="J65" i="55"/>
  <c r="I65" i="55"/>
  <c r="H65" i="55"/>
  <c r="G65" i="55"/>
  <c r="F65" i="55"/>
  <c r="E65" i="55"/>
  <c r="D65" i="55"/>
  <c r="C65" i="55"/>
  <c r="B65" i="55"/>
  <c r="A65" i="55"/>
  <c r="L64" i="55"/>
  <c r="K64" i="55"/>
  <c r="J64" i="55"/>
  <c r="I64" i="55"/>
  <c r="H64" i="55"/>
  <c r="G64" i="55"/>
  <c r="F64" i="55"/>
  <c r="E64" i="55"/>
  <c r="D64" i="55"/>
  <c r="C64" i="55"/>
  <c r="B64" i="55"/>
  <c r="A64" i="55"/>
  <c r="L63" i="55"/>
  <c r="K63" i="55"/>
  <c r="J63" i="55"/>
  <c r="I63" i="55"/>
  <c r="H63" i="55"/>
  <c r="G63" i="55"/>
  <c r="F63" i="55"/>
  <c r="E63" i="55"/>
  <c r="D63" i="55"/>
  <c r="C63" i="55"/>
  <c r="B63" i="55"/>
  <c r="A63" i="55"/>
  <c r="L62" i="55"/>
  <c r="K62" i="55"/>
  <c r="J62" i="55"/>
  <c r="I62" i="55"/>
  <c r="H62" i="55"/>
  <c r="G62" i="55"/>
  <c r="F62" i="55"/>
  <c r="E62" i="55"/>
  <c r="D62" i="55"/>
  <c r="C62" i="55"/>
  <c r="B62" i="55"/>
  <c r="A62" i="55"/>
  <c r="L61" i="55"/>
  <c r="K61" i="55"/>
  <c r="J61" i="55"/>
  <c r="I61" i="55"/>
  <c r="H61" i="55"/>
  <c r="G61" i="55"/>
  <c r="F61" i="55"/>
  <c r="E61" i="55"/>
  <c r="D61" i="55"/>
  <c r="C61" i="55"/>
  <c r="B61" i="55"/>
  <c r="A61" i="55"/>
  <c r="L60" i="55"/>
  <c r="K60" i="55"/>
  <c r="J60" i="55"/>
  <c r="I60" i="55"/>
  <c r="H60" i="55"/>
  <c r="G60" i="55"/>
  <c r="F60" i="55"/>
  <c r="E60" i="55"/>
  <c r="D60" i="55"/>
  <c r="C60" i="55"/>
  <c r="B60" i="55"/>
  <c r="A60" i="55"/>
  <c r="L59" i="55"/>
  <c r="K59" i="55"/>
  <c r="J59" i="55"/>
  <c r="I59" i="55"/>
  <c r="H59" i="55"/>
  <c r="G59" i="55"/>
  <c r="F59" i="55"/>
  <c r="E59" i="55"/>
  <c r="D59" i="55"/>
  <c r="C59" i="55"/>
  <c r="B59" i="55"/>
  <c r="A59" i="55"/>
  <c r="L58" i="55"/>
  <c r="K58" i="55"/>
  <c r="J58" i="55"/>
  <c r="I58" i="55"/>
  <c r="H58" i="55"/>
  <c r="G58" i="55"/>
  <c r="F58" i="55"/>
  <c r="E58" i="55"/>
  <c r="D58" i="55"/>
  <c r="C58" i="55"/>
  <c r="B58" i="55"/>
  <c r="A58" i="55"/>
  <c r="L57" i="55"/>
  <c r="K57" i="55"/>
  <c r="J57" i="55"/>
  <c r="I57" i="55"/>
  <c r="H57" i="55"/>
  <c r="G57" i="55"/>
  <c r="F57" i="55"/>
  <c r="E57" i="55"/>
  <c r="D57" i="55"/>
  <c r="C57" i="55"/>
  <c r="B57" i="55"/>
  <c r="A57" i="55"/>
  <c r="L56" i="55"/>
  <c r="K56" i="55"/>
  <c r="J56" i="55"/>
  <c r="I56" i="55"/>
  <c r="H56" i="55"/>
  <c r="G56" i="55"/>
  <c r="F56" i="55"/>
  <c r="E56" i="55"/>
  <c r="D56" i="55"/>
  <c r="C56" i="55"/>
  <c r="B56" i="55"/>
  <c r="A56" i="55"/>
  <c r="L55" i="55"/>
  <c r="K55" i="55"/>
  <c r="J55" i="55"/>
  <c r="I55" i="55"/>
  <c r="H55" i="55"/>
  <c r="G55" i="55"/>
  <c r="F55" i="55"/>
  <c r="E55" i="55"/>
  <c r="D55" i="55"/>
  <c r="C55" i="55"/>
  <c r="B55" i="55"/>
  <c r="A55" i="55"/>
  <c r="L54" i="55"/>
  <c r="K54" i="55"/>
  <c r="J54" i="55"/>
  <c r="I54" i="55"/>
  <c r="H54" i="55"/>
  <c r="G54" i="55"/>
  <c r="F54" i="55"/>
  <c r="E54" i="55"/>
  <c r="D54" i="55"/>
  <c r="C54" i="55"/>
  <c r="B54" i="55"/>
  <c r="A54" i="55"/>
  <c r="L53" i="55"/>
  <c r="K53" i="55"/>
  <c r="J53" i="55"/>
  <c r="I53" i="55"/>
  <c r="H53" i="55"/>
  <c r="G53" i="55"/>
  <c r="F53" i="55"/>
  <c r="E53" i="55"/>
  <c r="D53" i="55"/>
  <c r="C53" i="55"/>
  <c r="B53" i="55"/>
  <c r="A53" i="55"/>
  <c r="L52" i="55"/>
  <c r="K52" i="55"/>
  <c r="J52" i="55"/>
  <c r="I52" i="55"/>
  <c r="H52" i="55"/>
  <c r="G52" i="55"/>
  <c r="F52" i="55"/>
  <c r="E52" i="55"/>
  <c r="D52" i="55"/>
  <c r="C52" i="55"/>
  <c r="B52" i="55"/>
  <c r="A52" i="55"/>
  <c r="L51" i="55"/>
  <c r="K51" i="55"/>
  <c r="J51" i="55"/>
  <c r="I51" i="55"/>
  <c r="H51" i="55"/>
  <c r="G51" i="55"/>
  <c r="F51" i="55"/>
  <c r="E51" i="55"/>
  <c r="D51" i="55"/>
  <c r="C51" i="55"/>
  <c r="B51" i="55"/>
  <c r="A51" i="55"/>
  <c r="L50" i="55"/>
  <c r="K50" i="55"/>
  <c r="J50" i="55"/>
  <c r="I50" i="55"/>
  <c r="H50" i="55"/>
  <c r="G50" i="55"/>
  <c r="F50" i="55"/>
  <c r="E50" i="55"/>
  <c r="D50" i="55"/>
  <c r="C50" i="55"/>
  <c r="B50" i="55"/>
  <c r="A50" i="55"/>
  <c r="L49" i="55"/>
  <c r="K49" i="55"/>
  <c r="J49" i="55"/>
  <c r="I49" i="55"/>
  <c r="H49" i="55"/>
  <c r="G49" i="55"/>
  <c r="F49" i="55"/>
  <c r="E49" i="55"/>
  <c r="D49" i="55"/>
  <c r="C49" i="55"/>
  <c r="B49" i="55"/>
  <c r="A49" i="55"/>
  <c r="L48" i="55"/>
  <c r="K48" i="55"/>
  <c r="J48" i="55"/>
  <c r="I48" i="55"/>
  <c r="H48" i="55"/>
  <c r="G48" i="55"/>
  <c r="F48" i="55"/>
  <c r="E48" i="55"/>
  <c r="D48" i="55"/>
  <c r="C48" i="55"/>
  <c r="B48" i="55"/>
  <c r="A48" i="55"/>
  <c r="L47" i="55"/>
  <c r="K47" i="55"/>
  <c r="J47" i="55"/>
  <c r="I47" i="55"/>
  <c r="H47" i="55"/>
  <c r="G47" i="55"/>
  <c r="F47" i="55"/>
  <c r="E47" i="55"/>
  <c r="D47" i="55"/>
  <c r="C47" i="55"/>
  <c r="B47" i="55"/>
  <c r="A47" i="55"/>
  <c r="L46" i="55"/>
  <c r="K46" i="55"/>
  <c r="J46" i="55"/>
  <c r="I46" i="55"/>
  <c r="H46" i="55"/>
  <c r="G46" i="55"/>
  <c r="F46" i="55"/>
  <c r="E46" i="55"/>
  <c r="D46" i="55"/>
  <c r="C46" i="55"/>
  <c r="B46" i="55"/>
  <c r="A46" i="55"/>
  <c r="C5" i="56"/>
  <c r="Q36" i="55"/>
  <c r="P36" i="55"/>
  <c r="O36" i="55"/>
  <c r="N36" i="55"/>
  <c r="M36" i="55"/>
  <c r="L36" i="55"/>
  <c r="K36" i="55"/>
  <c r="J36" i="55"/>
  <c r="I36" i="55"/>
  <c r="H36" i="55"/>
  <c r="G36" i="55"/>
  <c r="F36" i="55"/>
  <c r="Q35" i="55"/>
  <c r="P35" i="55"/>
  <c r="O35" i="55"/>
  <c r="N35" i="55"/>
  <c r="M35" i="55"/>
  <c r="L35" i="55"/>
  <c r="K35" i="55"/>
  <c r="J35" i="55"/>
  <c r="I35" i="55"/>
  <c r="H35" i="55"/>
  <c r="G35" i="55"/>
  <c r="F35" i="55"/>
  <c r="Q34" i="55"/>
  <c r="P34" i="55"/>
  <c r="O34" i="55"/>
  <c r="N34" i="55"/>
  <c r="M34" i="55"/>
  <c r="L34" i="55"/>
  <c r="K34" i="55"/>
  <c r="J34" i="55"/>
  <c r="I34" i="55"/>
  <c r="H34" i="55"/>
  <c r="G34" i="55"/>
  <c r="F34" i="55"/>
  <c r="Q33" i="55"/>
  <c r="P33" i="55"/>
  <c r="O33" i="55"/>
  <c r="N33" i="55"/>
  <c r="M33" i="55"/>
  <c r="L33" i="55"/>
  <c r="K33" i="55"/>
  <c r="J33" i="55"/>
  <c r="I33" i="55"/>
  <c r="H33" i="55"/>
  <c r="G33" i="55"/>
  <c r="F33" i="55"/>
  <c r="Q32" i="55"/>
  <c r="P32" i="55"/>
  <c r="O32" i="55"/>
  <c r="N32" i="55"/>
  <c r="M32" i="55"/>
  <c r="L32" i="55"/>
  <c r="K32" i="55"/>
  <c r="J32" i="55"/>
  <c r="I32" i="55"/>
  <c r="H32" i="55"/>
  <c r="G32" i="55"/>
  <c r="F32" i="55"/>
  <c r="Q31" i="55"/>
  <c r="P31" i="55"/>
  <c r="O31" i="55"/>
  <c r="N31" i="55"/>
  <c r="M31" i="55"/>
  <c r="L31" i="55"/>
  <c r="K31" i="55"/>
  <c r="J31" i="55"/>
  <c r="I31" i="55"/>
  <c r="H31" i="55"/>
  <c r="G31" i="55"/>
  <c r="F31" i="55"/>
  <c r="Q30" i="55"/>
  <c r="P30" i="55"/>
  <c r="O30" i="55"/>
  <c r="N30" i="55"/>
  <c r="M30" i="55"/>
  <c r="L30" i="55"/>
  <c r="K30" i="55"/>
  <c r="J30" i="55"/>
  <c r="I30" i="55"/>
  <c r="H30" i="55"/>
  <c r="G30" i="55"/>
  <c r="F30" i="55"/>
  <c r="E27" i="55"/>
  <c r="M13" i="34"/>
  <c r="M12" i="34"/>
  <c r="E30" i="55"/>
  <c r="M11" i="34"/>
  <c r="M10" i="34"/>
  <c r="F71" i="53" l="1"/>
  <c r="G71" i="53"/>
  <c r="H71" i="53"/>
  <c r="E71" i="53"/>
  <c r="B67" i="56"/>
  <c r="E204" i="31"/>
  <c r="C6" i="56" s="1"/>
  <c r="C64" i="56"/>
  <c r="C3" i="56"/>
  <c r="R35" i="55"/>
  <c r="R36" i="55"/>
  <c r="R32" i="55"/>
  <c r="R31" i="55"/>
  <c r="R33" i="55"/>
  <c r="R34" i="55"/>
  <c r="R30" i="55"/>
  <c r="C2" i="55"/>
  <c r="D8" i="55"/>
  <c r="D11" i="55" s="1"/>
  <c r="D14" i="55" s="1"/>
  <c r="D17" i="55" s="1"/>
  <c r="C8" i="55"/>
  <c r="C11" i="55" s="1"/>
  <c r="C14" i="55" s="1"/>
  <c r="C17" i="55" s="1"/>
  <c r="T25" i="31"/>
  <c r="T24" i="31"/>
  <c r="T23" i="31"/>
  <c r="T22" i="31"/>
  <c r="T21" i="31"/>
  <c r="H65" i="53"/>
  <c r="G65" i="53"/>
  <c r="F65" i="53"/>
  <c r="H64" i="53"/>
  <c r="G64" i="53"/>
  <c r="F64" i="53"/>
  <c r="H63" i="53"/>
  <c r="G63" i="53"/>
  <c r="F63" i="53"/>
  <c r="H62" i="53"/>
  <c r="G62" i="53"/>
  <c r="F62" i="53"/>
  <c r="H61" i="53"/>
  <c r="G61" i="53"/>
  <c r="F61" i="53"/>
  <c r="H59" i="53"/>
  <c r="G59" i="53"/>
  <c r="F59" i="53"/>
  <c r="H58" i="53"/>
  <c r="G58" i="53"/>
  <c r="F58" i="53"/>
  <c r="H57" i="53"/>
  <c r="G57" i="53"/>
  <c r="F57" i="53"/>
  <c r="H56" i="53"/>
  <c r="G56" i="53"/>
  <c r="F56" i="53"/>
  <c r="H55" i="53"/>
  <c r="G55" i="53"/>
  <c r="F55" i="53"/>
  <c r="H54" i="53"/>
  <c r="G54" i="53"/>
  <c r="F54" i="53"/>
  <c r="E65" i="53"/>
  <c r="E64" i="53"/>
  <c r="E63" i="53"/>
  <c r="E62" i="53"/>
  <c r="E61" i="53"/>
  <c r="E59" i="53"/>
  <c r="E58" i="53"/>
  <c r="E57" i="53"/>
  <c r="E56" i="53"/>
  <c r="E55" i="53"/>
  <c r="E54" i="53"/>
  <c r="C67" i="56" l="1"/>
  <c r="B69" i="56"/>
  <c r="C10" i="56"/>
  <c r="C4" i="56"/>
  <c r="C63" i="56" s="1"/>
  <c r="E67" i="53"/>
  <c r="E68" i="53"/>
  <c r="H66" i="53"/>
  <c r="G67" i="53"/>
  <c r="H67" i="53"/>
  <c r="G68" i="53"/>
  <c r="F69" i="53"/>
  <c r="F68" i="53"/>
  <c r="E66" i="53"/>
  <c r="H68" i="53"/>
  <c r="G69" i="53"/>
  <c r="E69" i="53"/>
  <c r="F66" i="53"/>
  <c r="G66" i="53"/>
  <c r="F67" i="53"/>
  <c r="H69" i="53"/>
  <c r="R25" i="31"/>
  <c r="R24" i="31"/>
  <c r="R23" i="31"/>
  <c r="R22" i="31"/>
  <c r="S25" i="31"/>
  <c r="S24" i="31"/>
  <c r="S23" i="31"/>
  <c r="S21" i="31"/>
  <c r="S22" i="31"/>
  <c r="Q25" i="31"/>
  <c r="E34" i="55" s="1"/>
  <c r="Q24" i="31"/>
  <c r="E33" i="55" s="1"/>
  <c r="Q23" i="31"/>
  <c r="Q22" i="31"/>
  <c r="J19" i="31"/>
  <c r="J21" i="31"/>
  <c r="J66" i="55" s="1"/>
  <c r="H5" i="53"/>
  <c r="G5" i="53"/>
  <c r="G77" i="55" s="1"/>
  <c r="F5" i="53"/>
  <c r="F77" i="55" s="1"/>
  <c r="E5" i="53"/>
  <c r="E77" i="55" s="1"/>
  <c r="F22" i="55" l="1"/>
  <c r="B43" i="56"/>
  <c r="B22" i="56"/>
  <c r="B30" i="56" s="1"/>
  <c r="C30" i="56" s="1"/>
  <c r="E22" i="55"/>
  <c r="B42" i="56"/>
  <c r="B44" i="56"/>
  <c r="B41" i="56"/>
  <c r="B45" i="56"/>
  <c r="B46" i="56"/>
  <c r="E32" i="55"/>
  <c r="B37" i="56"/>
  <c r="B21" i="56"/>
  <c r="B29" i="56" s="1"/>
  <c r="C29" i="56" s="1"/>
  <c r="B35" i="56"/>
  <c r="B38" i="56"/>
  <c r="F21" i="55"/>
  <c r="B34" i="56"/>
  <c r="E31" i="55"/>
  <c r="B36" i="56"/>
  <c r="E21" i="55"/>
  <c r="B39" i="56"/>
  <c r="E24" i="55"/>
  <c r="F24" i="55"/>
  <c r="E23" i="55"/>
  <c r="F23" i="55"/>
  <c r="B57" i="56"/>
  <c r="B56" i="56"/>
  <c r="B55" i="56"/>
  <c r="B24" i="56"/>
  <c r="B32" i="56" s="1"/>
  <c r="C32" i="56" s="1"/>
  <c r="B60" i="56"/>
  <c r="B59" i="56"/>
  <c r="B58" i="56"/>
  <c r="B49" i="56"/>
  <c r="B48" i="56"/>
  <c r="B23" i="56"/>
  <c r="B31" i="56" s="1"/>
  <c r="C31" i="56" s="1"/>
  <c r="B53" i="56"/>
  <c r="B52" i="56"/>
  <c r="B51" i="56"/>
  <c r="B50" i="56"/>
  <c r="E70" i="53"/>
  <c r="H70" i="53"/>
  <c r="H53" i="53"/>
  <c r="M53" i="53" s="1"/>
  <c r="H77" i="55"/>
  <c r="C21" i="56"/>
  <c r="U32" i="55"/>
  <c r="C22" i="56"/>
  <c r="U33" i="55"/>
  <c r="C23" i="56"/>
  <c r="U34" i="55"/>
  <c r="C24" i="56"/>
  <c r="U31" i="55"/>
  <c r="Q26" i="31"/>
  <c r="C20" i="56" s="1"/>
  <c r="C41" i="56"/>
  <c r="F53" i="53"/>
  <c r="K53" i="53" s="1"/>
  <c r="C48" i="56"/>
  <c r="G53" i="53"/>
  <c r="L53" i="53" s="1"/>
  <c r="J68" i="53"/>
  <c r="E53" i="53"/>
  <c r="J53" i="53" s="1"/>
  <c r="F14" i="55"/>
  <c r="E8" i="55"/>
  <c r="E14" i="55"/>
  <c r="F8" i="55"/>
  <c r="E11" i="55"/>
  <c r="F17" i="55"/>
  <c r="E17" i="55"/>
  <c r="F11" i="55"/>
  <c r="U25" i="31"/>
  <c r="G24" i="55" s="1"/>
  <c r="U24" i="31"/>
  <c r="G23" i="55" s="1"/>
  <c r="U23" i="31"/>
  <c r="G22" i="55" s="1"/>
  <c r="U22" i="31"/>
  <c r="G21" i="55" s="1"/>
  <c r="U21" i="31"/>
  <c r="M5" i="53"/>
  <c r="M77" i="55" s="1"/>
  <c r="C55" i="56"/>
  <c r="L68" i="53"/>
  <c r="L66" i="53"/>
  <c r="G70" i="53"/>
  <c r="L5" i="53"/>
  <c r="L77" i="55" s="1"/>
  <c r="J67" i="53"/>
  <c r="C36" i="56" s="1"/>
  <c r="L69" i="53"/>
  <c r="J66" i="53"/>
  <c r="K68" i="53"/>
  <c r="K69" i="53"/>
  <c r="K66" i="53"/>
  <c r="F70" i="53"/>
  <c r="K5" i="53"/>
  <c r="K77" i="55" s="1"/>
  <c r="M66" i="53"/>
  <c r="J5" i="53"/>
  <c r="J77" i="55" s="1"/>
  <c r="C34" i="56"/>
  <c r="M69" i="53"/>
  <c r="M67" i="53"/>
  <c r="M68" i="53"/>
  <c r="K67" i="53"/>
  <c r="C43" i="56" s="1"/>
  <c r="J69" i="53"/>
  <c r="L67" i="53"/>
  <c r="M9" i="34"/>
  <c r="G37" i="55" l="1"/>
  <c r="C46" i="56"/>
  <c r="C42" i="56"/>
  <c r="C37" i="56"/>
  <c r="C44" i="56"/>
  <c r="C38" i="56"/>
  <c r="K22" i="55"/>
  <c r="L22" i="55"/>
  <c r="J21" i="55"/>
  <c r="I22" i="55"/>
  <c r="N21" i="55"/>
  <c r="J22" i="55"/>
  <c r="N22" i="55"/>
  <c r="C39" i="56"/>
  <c r="I21" i="55"/>
  <c r="K21" i="55"/>
  <c r="C45" i="56"/>
  <c r="C35" i="56"/>
  <c r="L21" i="55"/>
  <c r="J23" i="55"/>
  <c r="I23" i="55"/>
  <c r="K23" i="55"/>
  <c r="L23" i="55"/>
  <c r="N23" i="55"/>
  <c r="N24" i="55"/>
  <c r="L24" i="55"/>
  <c r="K24" i="55"/>
  <c r="J24" i="55"/>
  <c r="I24" i="55"/>
  <c r="C49" i="56"/>
  <c r="C58" i="56"/>
  <c r="C50" i="56"/>
  <c r="G14" i="55"/>
  <c r="C51" i="56"/>
  <c r="C59" i="56"/>
  <c r="C52" i="56"/>
  <c r="C56" i="56"/>
  <c r="C57" i="56"/>
  <c r="C60" i="56"/>
  <c r="C53" i="56"/>
  <c r="M39" i="55"/>
  <c r="L38" i="55"/>
  <c r="G38" i="55"/>
  <c r="F38" i="55"/>
  <c r="H38" i="55"/>
  <c r="P38" i="55"/>
  <c r="M38" i="55"/>
  <c r="L39" i="55"/>
  <c r="O38" i="55"/>
  <c r="L37" i="55"/>
  <c r="H37" i="55"/>
  <c r="N39" i="55"/>
  <c r="I39" i="55"/>
  <c r="J37" i="55"/>
  <c r="K39" i="55"/>
  <c r="Q38" i="55"/>
  <c r="P37" i="55"/>
  <c r="I37" i="55"/>
  <c r="N38" i="55"/>
  <c r="O37" i="55"/>
  <c r="J39" i="55"/>
  <c r="N37" i="55"/>
  <c r="K38" i="55"/>
  <c r="I38" i="55"/>
  <c r="H39" i="55"/>
  <c r="M37" i="55"/>
  <c r="J38" i="55"/>
  <c r="G39" i="55"/>
  <c r="Q37" i="55"/>
  <c r="K37" i="55"/>
  <c r="F39" i="55"/>
  <c r="O39" i="55"/>
  <c r="Q39" i="55"/>
  <c r="F37" i="55"/>
  <c r="P39" i="55"/>
  <c r="G11" i="55"/>
  <c r="G17" i="55"/>
  <c r="G8" i="55"/>
  <c r="K11" i="55"/>
  <c r="L11" i="55"/>
  <c r="J11" i="55"/>
  <c r="I11" i="55"/>
  <c r="N11" i="55"/>
  <c r="L14" i="55"/>
  <c r="I14" i="55"/>
  <c r="K14" i="55"/>
  <c r="J14" i="55"/>
  <c r="N14" i="55"/>
  <c r="L8" i="55"/>
  <c r="K8" i="55"/>
  <c r="J8" i="55"/>
  <c r="I8" i="55"/>
  <c r="N8" i="55"/>
  <c r="K17" i="55"/>
  <c r="J17" i="55"/>
  <c r="I17" i="55"/>
  <c r="L17" i="55"/>
  <c r="N17" i="55"/>
  <c r="K40" i="55" l="1"/>
  <c r="J40" i="55"/>
  <c r="N40" i="55"/>
  <c r="H40" i="55"/>
  <c r="O40" i="55"/>
  <c r="G40" i="55"/>
  <c r="R37" i="55"/>
  <c r="M40" i="55"/>
  <c r="I40" i="55"/>
  <c r="L40" i="55"/>
  <c r="R38" i="55"/>
  <c r="Q40" i="55"/>
  <c r="F40" i="55"/>
  <c r="R39" i="55"/>
  <c r="P40" i="55"/>
  <c r="R40" i="55" l="1"/>
  <c r="C66" i="56" s="1"/>
</calcChain>
</file>

<file path=xl/sharedStrings.xml><?xml version="1.0" encoding="utf-8"?>
<sst xmlns="http://schemas.openxmlformats.org/spreadsheetml/2006/main" count="1154" uniqueCount="823">
  <si>
    <t>C1</t>
  </si>
  <si>
    <t>No</t>
  </si>
  <si>
    <t>Yes</t>
  </si>
  <si>
    <t>…</t>
  </si>
  <si>
    <t>Basic Country Information</t>
  </si>
  <si>
    <t>C1.1</t>
  </si>
  <si>
    <t>C1.2</t>
  </si>
  <si>
    <t>[Country Name]</t>
  </si>
  <si>
    <t>Health (707)</t>
  </si>
  <si>
    <t>Public health and outpatient services (7072,7074)</t>
  </si>
  <si>
    <t>Education (709)</t>
  </si>
  <si>
    <t>Waste management (7051)</t>
  </si>
  <si>
    <t>Water supply (7063)</t>
  </si>
  <si>
    <t>Street lighting (7064)</t>
  </si>
  <si>
    <t>Number of units</t>
  </si>
  <si>
    <t>Country Name</t>
  </si>
  <si>
    <t>Information/Data for Year</t>
  </si>
  <si>
    <t>Comments / Clarification</t>
  </si>
  <si>
    <t>Recreation, culture, and religion (708)</t>
  </si>
  <si>
    <t>Fire protection (7032)</t>
  </si>
  <si>
    <t>Economic Affairs (704)</t>
  </si>
  <si>
    <t>Environmental Protection (705)</t>
  </si>
  <si>
    <t>Housing and Community Amenities (706)</t>
  </si>
  <si>
    <t>Recreation and sporting services (7081) – includes parks</t>
  </si>
  <si>
    <t>None</t>
  </si>
  <si>
    <t>Primary responsibility</t>
  </si>
  <si>
    <t>National level</t>
  </si>
  <si>
    <t>Complete territorial coverage?</t>
  </si>
  <si>
    <t>Level / tier / type</t>
  </si>
  <si>
    <t>First level / tier / type</t>
  </si>
  <si>
    <t>Second level / tier  / type</t>
  </si>
  <si>
    <t>Third level / tier / type</t>
  </si>
  <si>
    <t>Uniform structure ?</t>
  </si>
  <si>
    <t>...</t>
  </si>
  <si>
    <t>Government level / tier / type</t>
  </si>
  <si>
    <t>G1.2</t>
  </si>
  <si>
    <t>G1.3</t>
  </si>
  <si>
    <t>Sectoral</t>
  </si>
  <si>
    <t>Territorial</t>
  </si>
  <si>
    <t>General Country Information</t>
  </si>
  <si>
    <t>Primary Education (70912)</t>
  </si>
  <si>
    <t>S1</t>
  </si>
  <si>
    <t>S2</t>
  </si>
  <si>
    <t>S3</t>
  </si>
  <si>
    <t>S4</t>
  </si>
  <si>
    <t xml:space="preserve">Land use planning and zoning </t>
  </si>
  <si>
    <t>Building and construction regulation; building permits</t>
  </si>
  <si>
    <t>Z1</t>
  </si>
  <si>
    <t>Z1.1</t>
  </si>
  <si>
    <t>Z1.3</t>
  </si>
  <si>
    <t>Total National Population</t>
  </si>
  <si>
    <t>C1.3</t>
  </si>
  <si>
    <t>Institutional level/tier/type (name)</t>
  </si>
  <si>
    <t>Public transit (70456)</t>
  </si>
  <si>
    <t>Civil administration (registration of births/marriages/deaths)*</t>
  </si>
  <si>
    <t>R1.1</t>
  </si>
  <si>
    <t>R1.3</t>
  </si>
  <si>
    <t>R1.4</t>
  </si>
  <si>
    <t>R1.8</t>
  </si>
  <si>
    <t>R1.11</t>
  </si>
  <si>
    <t>R1.16</t>
  </si>
  <si>
    <t>R1.17</t>
  </si>
  <si>
    <t>R1.19</t>
  </si>
  <si>
    <t>R1.20</t>
  </si>
  <si>
    <t>R1.23</t>
  </si>
  <si>
    <t>R2.1</t>
  </si>
  <si>
    <t>R2.4</t>
  </si>
  <si>
    <t>R1</t>
  </si>
  <si>
    <t>LOCAL GOVERNANCE INSTITUTIONS COMPARATIVE ASSESSMENT (LoGICA) PROFILE: PROFILE COMPLETION INFORMATION</t>
  </si>
  <si>
    <t>Z1.2</t>
  </si>
  <si>
    <t>Name of LPSA Reviewer</t>
  </si>
  <si>
    <t>R</t>
  </si>
  <si>
    <t>Nature of subnational governance institutions (level/tier/type)</t>
  </si>
  <si>
    <t>C</t>
  </si>
  <si>
    <t>Capital</t>
  </si>
  <si>
    <t>HR</t>
  </si>
  <si>
    <t>Identifying the de facto responsibility for provision of frontline public services</t>
  </si>
  <si>
    <t>Role of PCEBIs?</t>
  </si>
  <si>
    <t>Agricultural extension / livestock services (70421*)</t>
  </si>
  <si>
    <t>Partially/Mixed/Other</t>
  </si>
  <si>
    <t>0 - None</t>
  </si>
  <si>
    <t>Z4.1</t>
  </si>
  <si>
    <t>Z4.2</t>
  </si>
  <si>
    <t>Z4.3</t>
  </si>
  <si>
    <t>Z4.4</t>
  </si>
  <si>
    <r>
      <t>Nature of subnational governance institutions</t>
    </r>
    <r>
      <rPr>
        <sz val="11"/>
        <color theme="1"/>
        <rFont val="Calibri"/>
        <family val="2"/>
        <scheme val="minor"/>
      </rPr>
      <t xml:space="preserve"> - One paragraph</t>
    </r>
  </si>
  <si>
    <t>Z4</t>
  </si>
  <si>
    <t>LoGICA Assessment Abstract</t>
  </si>
  <si>
    <t>Completion of LoGICA Assessment and Profile</t>
  </si>
  <si>
    <r>
      <t xml:space="preserve">Are subnational entities at this level/tier/type </t>
    </r>
    <r>
      <rPr>
        <i/>
        <sz val="11"/>
        <color theme="1"/>
        <rFont val="Calibri"/>
        <family val="2"/>
        <scheme val="minor"/>
      </rPr>
      <t>de jure</t>
    </r>
    <r>
      <rPr>
        <sz val="11"/>
        <color theme="1"/>
        <rFont val="Calibri"/>
        <family val="2"/>
        <scheme val="minor"/>
      </rPr>
      <t xml:space="preserve"> corporate bodies (institutional units)?</t>
    </r>
  </si>
  <si>
    <t>Do subnational entities at this level/tier/type engage in public sector functions?</t>
  </si>
  <si>
    <t>Do subnational entities at this level/tier/type prepare and adopt their own budgets?</t>
  </si>
  <si>
    <t>Do subnational entities at this level/tier/type have (employ) their own officers?</t>
  </si>
  <si>
    <t>Is the subnational political leadership, at least in part, (directly or indirectly) elected?</t>
  </si>
  <si>
    <t>Is the subnational political leadership (at least in part) directly elected?</t>
  </si>
  <si>
    <t>G4.3</t>
  </si>
  <si>
    <t>Governance of non-devolved subnational entities (empowered field administration?)</t>
  </si>
  <si>
    <t>Do subnational entities have, and authoritatively manage, their CEO and most/all of their own officers?</t>
  </si>
  <si>
    <t>Do subnational entities have, select, and authoritatively manage, their CEO and all of their own officers?</t>
  </si>
  <si>
    <t>Do subnational entities at this level/tier/type have their own (political/elected) leadership?</t>
  </si>
  <si>
    <t>Do subnational entities at this level/tier/type have their own budget?</t>
  </si>
  <si>
    <t>Do subnational entities at this level/tier/type own assets and raise funds in own name?</t>
  </si>
  <si>
    <t>Do subnational entities have extensive autonomy and authoritative power over political decisions?</t>
  </si>
  <si>
    <t>Do subnational entities have extensive autonomy and authoritative power over admin. decisions?</t>
  </si>
  <si>
    <t>Do subnational entities hold and manage their own funds outside of the higher-level treasury?</t>
  </si>
  <si>
    <t>Do subnational entities have (de jure / de facto) autonomy and authoritative power over political decisions?</t>
  </si>
  <si>
    <t>Do subnational entities have (de jure / de facto) autonomy and authoritative power over admin. decisions?</t>
  </si>
  <si>
    <t>Do subnational entities have  (de jure / de facto) autonomy and authoritative power over fiscal decisions?</t>
  </si>
  <si>
    <t>Do subnational entities have extensive autonomy and authoritative power over budget/fiscal decisions?</t>
  </si>
  <si>
    <t xml:space="preserve">Do subnational entities administratively form a hierarchical part of the higher-level government?  </t>
  </si>
  <si>
    <t>If G4.1 is Yes, do field administration departments or units form administrative units or sub-units?</t>
  </si>
  <si>
    <t>If G4.2 is Yes, are field administration departments or units planned and managed as integrated units?</t>
  </si>
  <si>
    <t>If G4.3 is Yes, are subnational field admin. departments or units organized sectorally or territorially (or mixed)?</t>
  </si>
  <si>
    <t>Do subnational entities budgetarily form a hierarchical part of the higher-level government?</t>
  </si>
  <si>
    <t>If G4.5 is Yes, are the budgets of field depts./units included as identifiable sub-organizations or budget units?</t>
  </si>
  <si>
    <t>If G4.6 is Yes, are field departments' or units' budgets organized sectorally or territorially (or mixed)?</t>
  </si>
  <si>
    <t xml:space="preserve">Nature of subnational governance institutions (level/tier/type) </t>
  </si>
  <si>
    <t>Nature of subnational governance institutions (level/tier/type) - Detailed</t>
  </si>
  <si>
    <t>6 - Extensive devolution</t>
  </si>
  <si>
    <t>5 - Limited devolution</t>
  </si>
  <si>
    <t>4 - Hybrid institution</t>
  </si>
  <si>
    <t>3 - Horizontal deconcentration</t>
  </si>
  <si>
    <t>2 - Vertical deconcentration</t>
  </si>
  <si>
    <t>1 - Other institution</t>
  </si>
  <si>
    <t>Does the political leadership have a degree of autonomy and authoritative decision-making power?</t>
  </si>
  <si>
    <r>
      <t>Subnational governance structure</t>
    </r>
    <r>
      <rPr>
        <sz val="11"/>
        <color theme="1"/>
        <rFont val="Calibri"/>
        <family val="2"/>
        <scheme val="minor"/>
      </rPr>
      <t xml:space="preserve"> - One paragraph</t>
    </r>
  </si>
  <si>
    <t>Institutional</t>
  </si>
  <si>
    <t>Political</t>
  </si>
  <si>
    <t>Admin.</t>
  </si>
  <si>
    <t>Fiscal</t>
  </si>
  <si>
    <t>Subnational autonomy and authority (0-3)</t>
  </si>
  <si>
    <t>Devolution (limited)</t>
  </si>
  <si>
    <t>Hybrid institution</t>
  </si>
  <si>
    <t>Non-devolved institution</t>
  </si>
  <si>
    <t>If non-devolved: with elected subnational council?</t>
  </si>
  <si>
    <t>Code</t>
  </si>
  <si>
    <t>Country</t>
  </si>
  <si>
    <t>BLZ</t>
  </si>
  <si>
    <t>Belize</t>
  </si>
  <si>
    <t>CRI</t>
  </si>
  <si>
    <t>Costa Rica</t>
  </si>
  <si>
    <t>GTM</t>
  </si>
  <si>
    <t>Guatemala</t>
  </si>
  <si>
    <t>HND</t>
  </si>
  <si>
    <t>Honduras</t>
  </si>
  <si>
    <t>MEX</t>
  </si>
  <si>
    <t>Mexico</t>
  </si>
  <si>
    <t>NIC</t>
  </si>
  <si>
    <t>Nicaragua</t>
  </si>
  <si>
    <t>PAN</t>
  </si>
  <si>
    <t>Panama</t>
  </si>
  <si>
    <t>SLV</t>
  </si>
  <si>
    <t>El Salvador</t>
  </si>
  <si>
    <t>ARG</t>
  </si>
  <si>
    <t>Argentina</t>
  </si>
  <si>
    <t>BOL</t>
  </si>
  <si>
    <t>Bolivia</t>
  </si>
  <si>
    <t>BRA</t>
  </si>
  <si>
    <t>Brazil</t>
  </si>
  <si>
    <t>CHL</t>
  </si>
  <si>
    <t>Chile</t>
  </si>
  <si>
    <t>COL</t>
  </si>
  <si>
    <t>Colombia</t>
  </si>
  <si>
    <t>ECU</t>
  </si>
  <si>
    <t>Ecuador</t>
  </si>
  <si>
    <t>GUY</t>
  </si>
  <si>
    <t>Guyana</t>
  </si>
  <si>
    <t>PER</t>
  </si>
  <si>
    <t>Peru</t>
  </si>
  <si>
    <t>PRY</t>
  </si>
  <si>
    <t>Paraguay</t>
  </si>
  <si>
    <t>SUR</t>
  </si>
  <si>
    <t>Suriname</t>
  </si>
  <si>
    <t>URY</t>
  </si>
  <si>
    <t>Uruguay</t>
  </si>
  <si>
    <t>VEN</t>
  </si>
  <si>
    <t>Venezuela</t>
  </si>
  <si>
    <t>CUB</t>
  </si>
  <si>
    <t>Cuba</t>
  </si>
  <si>
    <t>DOM</t>
  </si>
  <si>
    <t>HTI</t>
  </si>
  <si>
    <t>Haiti</t>
  </si>
  <si>
    <t>JAM</t>
  </si>
  <si>
    <t>Jamaica</t>
  </si>
  <si>
    <t>TTO</t>
  </si>
  <si>
    <t>Trinidad and Tobago</t>
  </si>
  <si>
    <t>Number</t>
  </si>
  <si>
    <t>Avg. Pop.</t>
  </si>
  <si>
    <t>Name</t>
  </si>
  <si>
    <t>Devolution (extensive)</t>
  </si>
  <si>
    <t>Subnat. Institutional Type</t>
  </si>
  <si>
    <t>Fourth level / tier / type</t>
  </si>
  <si>
    <t>G1.1A</t>
  </si>
  <si>
    <t>G1.1B</t>
  </si>
  <si>
    <t>G2.1A</t>
  </si>
  <si>
    <t>G2.1B</t>
  </si>
  <si>
    <t>G2.2A</t>
  </si>
  <si>
    <t>G2.2B</t>
  </si>
  <si>
    <t>G2.3A</t>
  </si>
  <si>
    <t>G2.3B</t>
  </si>
  <si>
    <t>G3.2A</t>
  </si>
  <si>
    <t>G3.2B</t>
  </si>
  <si>
    <t>G3.2C</t>
  </si>
  <si>
    <t>G3.3A</t>
  </si>
  <si>
    <t>G3.3B</t>
  </si>
  <si>
    <t>G3.3C</t>
  </si>
  <si>
    <t>G4.1A</t>
  </si>
  <si>
    <t>G4.1B</t>
  </si>
  <si>
    <t>G4.1C</t>
  </si>
  <si>
    <t>G4.2A</t>
  </si>
  <si>
    <t>G4.2B</t>
  </si>
  <si>
    <t>Afghanistan (AFG)</t>
  </si>
  <si>
    <t>Albania (ALB)</t>
  </si>
  <si>
    <t>Algeria (DZA)</t>
  </si>
  <si>
    <t>Angola (AGO)</t>
  </si>
  <si>
    <t>Argentina (ARG)</t>
  </si>
  <si>
    <t>Armenia (ARM)</t>
  </si>
  <si>
    <t>Australia (AUS)</t>
  </si>
  <si>
    <t>Austria (AUT)</t>
  </si>
  <si>
    <t>Azerbaijan (AZE)</t>
  </si>
  <si>
    <t>Bahamas (BHS)</t>
  </si>
  <si>
    <t>Bahrain (BHR)</t>
  </si>
  <si>
    <t>Bangladesh (BGD)</t>
  </si>
  <si>
    <t>Belarus (BLR)</t>
  </si>
  <si>
    <t>Belgium (BEL)</t>
  </si>
  <si>
    <t>Belize (BLZ)</t>
  </si>
  <si>
    <t>Benin (BEN)</t>
  </si>
  <si>
    <t>Bhutan (BTN)</t>
  </si>
  <si>
    <t>Bolivia (BOL)</t>
  </si>
  <si>
    <t>Bosnia and Herzegovina (BIH)</t>
  </si>
  <si>
    <t>Botswana (BWA)</t>
  </si>
  <si>
    <t>Brazil (BRA)</t>
  </si>
  <si>
    <t>Brunei Darussalam (BRN)</t>
  </si>
  <si>
    <t>Bulgaria (BGR)</t>
  </si>
  <si>
    <t>Burkina Faso (BFA)</t>
  </si>
  <si>
    <t>Burundi (BDI)</t>
  </si>
  <si>
    <t>Cabo Verde (CPV)</t>
  </si>
  <si>
    <t>Cambodia (KHM)</t>
  </si>
  <si>
    <t>Cameroon (CMR)</t>
  </si>
  <si>
    <t>Canada (CAN)</t>
  </si>
  <si>
    <t>Central African Republic (CAF)</t>
  </si>
  <si>
    <t>Chad (TCD)</t>
  </si>
  <si>
    <t>Chile (CHL)</t>
  </si>
  <si>
    <t>China (CHN)</t>
  </si>
  <si>
    <t>Colombia (COL)</t>
  </si>
  <si>
    <t>Comoros (COM)</t>
  </si>
  <si>
    <t>Congo (COG)</t>
  </si>
  <si>
    <t>Costa Rica (CRI)</t>
  </si>
  <si>
    <t>Côte d'Ivoire (CIV)</t>
  </si>
  <si>
    <t>Croatia (HRV)</t>
  </si>
  <si>
    <t>Cuba (CUB)</t>
  </si>
  <si>
    <t>Cyprus (CYP)</t>
  </si>
  <si>
    <t>Czechia (CZE)</t>
  </si>
  <si>
    <t>Democratic Republic of the Congo (DRC) (COD)</t>
  </si>
  <si>
    <t>Denmark (DNK)</t>
  </si>
  <si>
    <t>Djibouti (DJI)</t>
  </si>
  <si>
    <t>Dominican Republic  (DOM)</t>
  </si>
  <si>
    <t>Ecuador (ECU)</t>
  </si>
  <si>
    <t>Egypt (EGY)</t>
  </si>
  <si>
    <t>El Salvador (SLV)</t>
  </si>
  <si>
    <t>Equatorial Guinea (GNQ)</t>
  </si>
  <si>
    <t>Eritrea (ERI)</t>
  </si>
  <si>
    <t>Estonia (EST)</t>
  </si>
  <si>
    <t>Eswatini (SWZ)</t>
  </si>
  <si>
    <t>Ethiopia (ETH)</t>
  </si>
  <si>
    <t>Fiji (FJI)</t>
  </si>
  <si>
    <t>Finland (FIN)</t>
  </si>
  <si>
    <t>France (FRA)</t>
  </si>
  <si>
    <t>Gabon (GAB)</t>
  </si>
  <si>
    <t>Gambia (GMB)</t>
  </si>
  <si>
    <t>Georgia (GEO)</t>
  </si>
  <si>
    <t>Germany (DEU)</t>
  </si>
  <si>
    <t>Ghana (GHA)</t>
  </si>
  <si>
    <t>Greece (GRC)</t>
  </si>
  <si>
    <t>Guatemala (GTM)</t>
  </si>
  <si>
    <t>Guinea (GIN)</t>
  </si>
  <si>
    <t>Guinea-Bissau (GNB)</t>
  </si>
  <si>
    <t>Guyana (GUY)</t>
  </si>
  <si>
    <t>Haiti (HTI)</t>
  </si>
  <si>
    <t>Honduras (HND)</t>
  </si>
  <si>
    <t>Hungary (HUN)</t>
  </si>
  <si>
    <t>Iceland (ISL)</t>
  </si>
  <si>
    <t>India (IND)</t>
  </si>
  <si>
    <t>Indonesia (IDN)</t>
  </si>
  <si>
    <t>Iran (IRN)</t>
  </si>
  <si>
    <t>Iraq (IRQ)</t>
  </si>
  <si>
    <t>Ireland (IRL)</t>
  </si>
  <si>
    <t>Israel (ISR)</t>
  </si>
  <si>
    <t>Italy (ITA)</t>
  </si>
  <si>
    <t>Jamaica (JAM)</t>
  </si>
  <si>
    <t>Japan (JPN)</t>
  </si>
  <si>
    <t>Jordan (JOR)</t>
  </si>
  <si>
    <t>Kazakhstan (KAZ)</t>
  </si>
  <si>
    <t>Kenya (KEN)</t>
  </si>
  <si>
    <t>Kiribati (KIR)</t>
  </si>
  <si>
    <t>Kuwait (KWT)</t>
  </si>
  <si>
    <t>Kyrgyzstan (KGZ)</t>
  </si>
  <si>
    <t>Laos (LPDR) (LAO)</t>
  </si>
  <si>
    <t>Latvia (LVA)</t>
  </si>
  <si>
    <t>Lebanon (LBN)</t>
  </si>
  <si>
    <t>Lesotho (LSO)</t>
  </si>
  <si>
    <t>Liberia (LBR)</t>
  </si>
  <si>
    <t>Libya (LBY)</t>
  </si>
  <si>
    <t>Lithuania (LTU)</t>
  </si>
  <si>
    <t>Luxembourg (LUX)</t>
  </si>
  <si>
    <t>Madagascar (MDG)</t>
  </si>
  <si>
    <t>Malawi (MWI)</t>
  </si>
  <si>
    <t>Malaysia (MYS)</t>
  </si>
  <si>
    <t>Maldives (MDV)</t>
  </si>
  <si>
    <t>Mali (MLI)</t>
  </si>
  <si>
    <t>Marshall Islands  (MHL)</t>
  </si>
  <si>
    <t>Mauritania (MRT)</t>
  </si>
  <si>
    <t>Mauritius (MUS)</t>
  </si>
  <si>
    <t>Mexico (MEX)</t>
  </si>
  <si>
    <t>Micronesia (FSM)</t>
  </si>
  <si>
    <t>Moldova (MDA)</t>
  </si>
  <si>
    <t>Mongolia (MNG)</t>
  </si>
  <si>
    <t>Morocco (MAR)</t>
  </si>
  <si>
    <t>Mozambique (MOZ)</t>
  </si>
  <si>
    <t>Myanmar (MMR)</t>
  </si>
  <si>
    <t>Namibia (NAM)</t>
  </si>
  <si>
    <t>Nepal (NPL)</t>
  </si>
  <si>
    <t>Netherlands (NLD)</t>
  </si>
  <si>
    <t>New Zealand (NZL)</t>
  </si>
  <si>
    <t>Nicaragua (NIC)</t>
  </si>
  <si>
    <t>Niger (NER)</t>
  </si>
  <si>
    <t>Nigeria (NGA)</t>
  </si>
  <si>
    <t>North Korea (DPRK) (PRK)</t>
  </si>
  <si>
    <t>Norway (NOR)</t>
  </si>
  <si>
    <t>Oman (OMN)</t>
  </si>
  <si>
    <t>Pakistan (PAK)</t>
  </si>
  <si>
    <t>Panama (PAN)</t>
  </si>
  <si>
    <t>Papua New Guinea (PNG)</t>
  </si>
  <si>
    <t>Paraguay (PRY)</t>
  </si>
  <si>
    <t>Peru (PER)</t>
  </si>
  <si>
    <t>Philippines (PHL)</t>
  </si>
  <si>
    <t>Poland (POL)</t>
  </si>
  <si>
    <t>Portugal (PRT)</t>
  </si>
  <si>
    <t>Qatar (QAT)</t>
  </si>
  <si>
    <t>Romania (ROU)</t>
  </si>
  <si>
    <t>Russian Federation (RUS)</t>
  </si>
  <si>
    <t>Rwanda (RWA)</t>
  </si>
  <si>
    <t>Saint Helena (SHN)</t>
  </si>
  <si>
    <t>Samoa (WSM)</t>
  </si>
  <si>
    <t>Sao Tome and Principe (STP)</t>
  </si>
  <si>
    <t>Saudi Arabia (SAU)</t>
  </si>
  <si>
    <t>Senegal (SEN)</t>
  </si>
  <si>
    <t>Sierra Leone (SLE)</t>
  </si>
  <si>
    <t>Slovakia (SVK)</t>
  </si>
  <si>
    <t>Slovenia (SVN)</t>
  </si>
  <si>
    <t>Solomon Islands (SLB)</t>
  </si>
  <si>
    <t>Somalia (SOM)</t>
  </si>
  <si>
    <t>South Africa (ZAF)</t>
  </si>
  <si>
    <t>South Korea (RoK) (KOR)</t>
  </si>
  <si>
    <t>Spain (ESP)</t>
  </si>
  <si>
    <t>Sri Lanka (LKA)</t>
  </si>
  <si>
    <t>Sudan (SDN)</t>
  </si>
  <si>
    <t>Suriname (SUR)</t>
  </si>
  <si>
    <t>Sweden (SWE)</t>
  </si>
  <si>
    <t>Switzerland (CHE)</t>
  </si>
  <si>
    <t>Syria (SYR)</t>
  </si>
  <si>
    <t>Taiwan  (TWN)</t>
  </si>
  <si>
    <t>Tajikistan (TJK)</t>
  </si>
  <si>
    <t>Tanzania (TZA)</t>
  </si>
  <si>
    <t>Thailand (THA)</t>
  </si>
  <si>
    <t>Timor-Leste (TLS)</t>
  </si>
  <si>
    <t>Togo (TGO)</t>
  </si>
  <si>
    <t>Trinidad and Tobago (TTO)</t>
  </si>
  <si>
    <t>Tunisia (TUN)</t>
  </si>
  <si>
    <t>Türkiye (TUR)</t>
  </si>
  <si>
    <t>Turkmenistan (TKM)</t>
  </si>
  <si>
    <t>Uganda (UGA)</t>
  </si>
  <si>
    <t>Ukraine (UKR)</t>
  </si>
  <si>
    <t>United Arab Emirates (ARE)</t>
  </si>
  <si>
    <t>United States of America  (USA)</t>
  </si>
  <si>
    <t>Uruguay (URY)</t>
  </si>
  <si>
    <t>Uzbekistan (UZB)</t>
  </si>
  <si>
    <t>Vanuatu (VUT)</t>
  </si>
  <si>
    <t>Venezuela (VEN)</t>
  </si>
  <si>
    <t>Viet Nam (VNM)</t>
  </si>
  <si>
    <t>Yemen (YEM)</t>
  </si>
  <si>
    <t>Zambia (ZMB)</t>
  </si>
  <si>
    <t>Zimbabwe (ZWE)</t>
  </si>
  <si>
    <t>G1. SIT Institutional Score</t>
  </si>
  <si>
    <t>G2. SIT Political Score</t>
  </si>
  <si>
    <t>G3. SIT Admin Score</t>
  </si>
  <si>
    <t>G4. SIT Fiscal Score</t>
  </si>
  <si>
    <t>G1 - SIT Institutional Score - 1</t>
  </si>
  <si>
    <t>G1 - SIT Institutional Score - 2</t>
  </si>
  <si>
    <t>G1 - SIT Institutional Score - 3</t>
  </si>
  <si>
    <t>G2 - SIT Political Score - 1</t>
  </si>
  <si>
    <t>G2 - SIT Political Score - 2</t>
  </si>
  <si>
    <t>G2 - SIT Political Score - 3</t>
  </si>
  <si>
    <t>G3 - SIT Admin Score - 1</t>
  </si>
  <si>
    <t>G3 - SIT Admin Score - 2</t>
  </si>
  <si>
    <t>G3 - SIT Admin Score - 3</t>
  </si>
  <si>
    <t>G4 - SIT Fiscal Score - 1</t>
  </si>
  <si>
    <t>G4 - SIT Fiscal Score - 2</t>
  </si>
  <si>
    <t>G4 - SIT Fiscal Score - 3</t>
  </si>
  <si>
    <t>Afghanistan</t>
  </si>
  <si>
    <t>AFG</t>
  </si>
  <si>
    <t>Albania</t>
  </si>
  <si>
    <t>ALB</t>
  </si>
  <si>
    <t>Algeria</t>
  </si>
  <si>
    <t>DZA</t>
  </si>
  <si>
    <t>Angola</t>
  </si>
  <si>
    <t>AGO</t>
  </si>
  <si>
    <t>Armenia</t>
  </si>
  <si>
    <t>ARM</t>
  </si>
  <si>
    <t>Australia</t>
  </si>
  <si>
    <t>AUS</t>
  </si>
  <si>
    <t>Austria</t>
  </si>
  <si>
    <t>AUT</t>
  </si>
  <si>
    <t>Azerbaijan</t>
  </si>
  <si>
    <t>AZE</t>
  </si>
  <si>
    <t>Bahamas</t>
  </si>
  <si>
    <t>BHS</t>
  </si>
  <si>
    <t>Bahrain</t>
  </si>
  <si>
    <t>BHR</t>
  </si>
  <si>
    <t>Bangladesh</t>
  </si>
  <si>
    <t>BGD</t>
  </si>
  <si>
    <t>Belarus</t>
  </si>
  <si>
    <t>BLR</t>
  </si>
  <si>
    <t>Belgium</t>
  </si>
  <si>
    <t>BEL</t>
  </si>
  <si>
    <t>Benin</t>
  </si>
  <si>
    <t>BEN</t>
  </si>
  <si>
    <t>Bhutan</t>
  </si>
  <si>
    <t>BTN</t>
  </si>
  <si>
    <t>Bosnia and Herzegovina</t>
  </si>
  <si>
    <t>BIH</t>
  </si>
  <si>
    <t>Botswana</t>
  </si>
  <si>
    <t>BWA</t>
  </si>
  <si>
    <t>Brunei Darussalam</t>
  </si>
  <si>
    <t>BRN</t>
  </si>
  <si>
    <t>Bulgaria</t>
  </si>
  <si>
    <t>BGR</t>
  </si>
  <si>
    <t>Burkina Faso</t>
  </si>
  <si>
    <t>BFA</t>
  </si>
  <si>
    <t>Burundi</t>
  </si>
  <si>
    <t>BDI</t>
  </si>
  <si>
    <t>Cabo Verde</t>
  </si>
  <si>
    <t>CPV</t>
  </si>
  <si>
    <t>Cambodia</t>
  </si>
  <si>
    <t>KHM</t>
  </si>
  <si>
    <t>Cameroon</t>
  </si>
  <si>
    <t>CMR</t>
  </si>
  <si>
    <t>Canada</t>
  </si>
  <si>
    <t>CAN</t>
  </si>
  <si>
    <t>Central African Republic</t>
  </si>
  <si>
    <t>CAF</t>
  </si>
  <si>
    <t>Chad</t>
  </si>
  <si>
    <t>TCD</t>
  </si>
  <si>
    <t>China</t>
  </si>
  <si>
    <t>CHN</t>
  </si>
  <si>
    <t>Comoros</t>
  </si>
  <si>
    <t>COM</t>
  </si>
  <si>
    <t>Congo</t>
  </si>
  <si>
    <t>COG</t>
  </si>
  <si>
    <t>Côte d'Ivoire</t>
  </si>
  <si>
    <t>CIV</t>
  </si>
  <si>
    <t>Croatia</t>
  </si>
  <si>
    <t>HRV</t>
  </si>
  <si>
    <t>Cyprus</t>
  </si>
  <si>
    <t>CYP</t>
  </si>
  <si>
    <t>Czechia</t>
  </si>
  <si>
    <t>CZE</t>
  </si>
  <si>
    <t>Democratic Republic of the Congo (DRC)</t>
  </si>
  <si>
    <t>COD</t>
  </si>
  <si>
    <t>Denmark</t>
  </si>
  <si>
    <t>DNK</t>
  </si>
  <si>
    <t>Djibouti</t>
  </si>
  <si>
    <t>DJI</t>
  </si>
  <si>
    <t xml:space="preserve">Dominican Republic </t>
  </si>
  <si>
    <t>Egypt</t>
  </si>
  <si>
    <t>EGY</t>
  </si>
  <si>
    <t>Equatorial Guinea</t>
  </si>
  <si>
    <t>GNQ</t>
  </si>
  <si>
    <t>Eritrea</t>
  </si>
  <si>
    <t>ERI</t>
  </si>
  <si>
    <t>Estonia</t>
  </si>
  <si>
    <t>EST</t>
  </si>
  <si>
    <t>Eswatini</t>
  </si>
  <si>
    <t>SWZ</t>
  </si>
  <si>
    <t>Ethiopia</t>
  </si>
  <si>
    <t>ETH</t>
  </si>
  <si>
    <t>Fiji</t>
  </si>
  <si>
    <t>FJI</t>
  </si>
  <si>
    <t>Finland</t>
  </si>
  <si>
    <t>FIN</t>
  </si>
  <si>
    <t>France</t>
  </si>
  <si>
    <t>FRA</t>
  </si>
  <si>
    <t>Gabon</t>
  </si>
  <si>
    <t>GAB</t>
  </si>
  <si>
    <t>Gambia</t>
  </si>
  <si>
    <t>GMB</t>
  </si>
  <si>
    <t>Georgia</t>
  </si>
  <si>
    <t>GEO</t>
  </si>
  <si>
    <t>Germany</t>
  </si>
  <si>
    <t>DEU</t>
  </si>
  <si>
    <t>Ghana</t>
  </si>
  <si>
    <t>GHA</t>
  </si>
  <si>
    <t>Greece</t>
  </si>
  <si>
    <t>GRC</t>
  </si>
  <si>
    <t>Guinea</t>
  </si>
  <si>
    <t>GIN</t>
  </si>
  <si>
    <t>Guinea-Bissau</t>
  </si>
  <si>
    <t>GNB</t>
  </si>
  <si>
    <t>Hungary</t>
  </si>
  <si>
    <t>HUN</t>
  </si>
  <si>
    <t>Iceland</t>
  </si>
  <si>
    <t>ISL</t>
  </si>
  <si>
    <t>India</t>
  </si>
  <si>
    <t>IND</t>
  </si>
  <si>
    <t>Indonesia</t>
  </si>
  <si>
    <t>IDN</t>
  </si>
  <si>
    <t>Iran</t>
  </si>
  <si>
    <t>IRN</t>
  </si>
  <si>
    <t>Iraq</t>
  </si>
  <si>
    <t>IRQ</t>
  </si>
  <si>
    <t>Ireland</t>
  </si>
  <si>
    <t>IRL</t>
  </si>
  <si>
    <t>Israel</t>
  </si>
  <si>
    <t>ISR</t>
  </si>
  <si>
    <t>Italy</t>
  </si>
  <si>
    <t>ITA</t>
  </si>
  <si>
    <t>Japan</t>
  </si>
  <si>
    <t>JPN</t>
  </si>
  <si>
    <t>Jordan</t>
  </si>
  <si>
    <t>JOR</t>
  </si>
  <si>
    <t>Kazakhstan</t>
  </si>
  <si>
    <t>KAZ</t>
  </si>
  <si>
    <t>Kenya</t>
  </si>
  <si>
    <t>KEN</t>
  </si>
  <si>
    <t>Kiribati</t>
  </si>
  <si>
    <t>KIR</t>
  </si>
  <si>
    <t>Kuwait</t>
  </si>
  <si>
    <t>KWT</t>
  </si>
  <si>
    <t>Kyrgyzstan</t>
  </si>
  <si>
    <t>KGZ</t>
  </si>
  <si>
    <t>Laos (LPDR)</t>
  </si>
  <si>
    <t>LAO</t>
  </si>
  <si>
    <t>Latvia</t>
  </si>
  <si>
    <t>LVA</t>
  </si>
  <si>
    <t>Lebanon</t>
  </si>
  <si>
    <t>LBN</t>
  </si>
  <si>
    <t>Lesotho</t>
  </si>
  <si>
    <t>LSO</t>
  </si>
  <si>
    <t>Liberia</t>
  </si>
  <si>
    <t>LBR</t>
  </si>
  <si>
    <t>Libya</t>
  </si>
  <si>
    <t>LBY</t>
  </si>
  <si>
    <t>Lithuania</t>
  </si>
  <si>
    <t>LTU</t>
  </si>
  <si>
    <t>Luxembourg</t>
  </si>
  <si>
    <t>LUX</t>
  </si>
  <si>
    <t>Madagascar</t>
  </si>
  <si>
    <t>MDG</t>
  </si>
  <si>
    <t>Malawi</t>
  </si>
  <si>
    <t>MWI</t>
  </si>
  <si>
    <t>Malaysia</t>
  </si>
  <si>
    <t>MYS</t>
  </si>
  <si>
    <t>Maldives</t>
  </si>
  <si>
    <t>MDV</t>
  </si>
  <si>
    <t>Mali</t>
  </si>
  <si>
    <t>MLI</t>
  </si>
  <si>
    <t xml:space="preserve">Marshall Islands </t>
  </si>
  <si>
    <t>MHL</t>
  </si>
  <si>
    <t>Mauritania</t>
  </si>
  <si>
    <t>MRT</t>
  </si>
  <si>
    <t>Mauritius</t>
  </si>
  <si>
    <t>MUS</t>
  </si>
  <si>
    <t>Micronesia</t>
  </si>
  <si>
    <t>FSM</t>
  </si>
  <si>
    <t>Moldova</t>
  </si>
  <si>
    <t>MDA</t>
  </si>
  <si>
    <t>Mongolia</t>
  </si>
  <si>
    <t>MNG</t>
  </si>
  <si>
    <t>Morocco</t>
  </si>
  <si>
    <t>MAR</t>
  </si>
  <si>
    <t>Mozambique</t>
  </si>
  <si>
    <t>MOZ</t>
  </si>
  <si>
    <t>Myanmar</t>
  </si>
  <si>
    <t>MMR</t>
  </si>
  <si>
    <t>Namibia</t>
  </si>
  <si>
    <t>NAM</t>
  </si>
  <si>
    <t>Nepal</t>
  </si>
  <si>
    <t>NPL</t>
  </si>
  <si>
    <t>Netherlands</t>
  </si>
  <si>
    <t>NLD</t>
  </si>
  <si>
    <t>New Zealand</t>
  </si>
  <si>
    <t>NZL</t>
  </si>
  <si>
    <t>Niger</t>
  </si>
  <si>
    <t>NER</t>
  </si>
  <si>
    <t>Nigeria</t>
  </si>
  <si>
    <t>NGA</t>
  </si>
  <si>
    <t>North Korea (DPRK)</t>
  </si>
  <si>
    <t>PRK</t>
  </si>
  <si>
    <t>Norway</t>
  </si>
  <si>
    <t>NOR</t>
  </si>
  <si>
    <t>Oman</t>
  </si>
  <si>
    <t>OMN</t>
  </si>
  <si>
    <t>Pakistan</t>
  </si>
  <si>
    <t>PAK</t>
  </si>
  <si>
    <t>Papua New Guinea</t>
  </si>
  <si>
    <t>PNG</t>
  </si>
  <si>
    <t>Philippines</t>
  </si>
  <si>
    <t>PHL</t>
  </si>
  <si>
    <t>Poland</t>
  </si>
  <si>
    <t>POL</t>
  </si>
  <si>
    <t>Portugal</t>
  </si>
  <si>
    <t>PRT</t>
  </si>
  <si>
    <t>Qatar</t>
  </si>
  <si>
    <t>QAT</t>
  </si>
  <si>
    <t>Romania</t>
  </si>
  <si>
    <t>ROU</t>
  </si>
  <si>
    <t>Russian Federation</t>
  </si>
  <si>
    <t>RUS</t>
  </si>
  <si>
    <t>Rwanda</t>
  </si>
  <si>
    <t>RWA</t>
  </si>
  <si>
    <t>Saint Helena</t>
  </si>
  <si>
    <t>SHN</t>
  </si>
  <si>
    <t>Samoa</t>
  </si>
  <si>
    <t>WSM</t>
  </si>
  <si>
    <t>Sao Tome and Principe</t>
  </si>
  <si>
    <t>STP</t>
  </si>
  <si>
    <t>Saudi Arabia</t>
  </si>
  <si>
    <t>SAU</t>
  </si>
  <si>
    <t>Senegal</t>
  </si>
  <si>
    <t>SEN</t>
  </si>
  <si>
    <t>Sierra Leone</t>
  </si>
  <si>
    <t>SLE</t>
  </si>
  <si>
    <t>Slovakia</t>
  </si>
  <si>
    <t>SVK</t>
  </si>
  <si>
    <t>Slovenia</t>
  </si>
  <si>
    <t>SVN</t>
  </si>
  <si>
    <t>Solomon Islands</t>
  </si>
  <si>
    <t>SLB</t>
  </si>
  <si>
    <t>Somalia</t>
  </si>
  <si>
    <t>SOM</t>
  </si>
  <si>
    <t>South Africa</t>
  </si>
  <si>
    <t>ZAF</t>
  </si>
  <si>
    <t>South Korea (RoK)</t>
  </si>
  <si>
    <t>KOR</t>
  </si>
  <si>
    <t>Spain</t>
  </si>
  <si>
    <t>ESP</t>
  </si>
  <si>
    <t>Sri Lanka</t>
  </si>
  <si>
    <t>LKA</t>
  </si>
  <si>
    <t>Sudan</t>
  </si>
  <si>
    <t>SDN</t>
  </si>
  <si>
    <t>Sweden</t>
  </si>
  <si>
    <t>SWE</t>
  </si>
  <si>
    <t>Switzerland</t>
  </si>
  <si>
    <t>CHE</t>
  </si>
  <si>
    <t>Syria</t>
  </si>
  <si>
    <t>SYR</t>
  </si>
  <si>
    <t xml:space="preserve">Taiwan </t>
  </si>
  <si>
    <t>TWN</t>
  </si>
  <si>
    <t>Tajikistan</t>
  </si>
  <si>
    <t>TJK</t>
  </si>
  <si>
    <t>Tanzania</t>
  </si>
  <si>
    <t>TZA</t>
  </si>
  <si>
    <t>Thailand</t>
  </si>
  <si>
    <t>THA</t>
  </si>
  <si>
    <t>Timor-Leste</t>
  </si>
  <si>
    <t>TLS</t>
  </si>
  <si>
    <t>Togo</t>
  </si>
  <si>
    <t>TGO</t>
  </si>
  <si>
    <t>Tunisia</t>
  </si>
  <si>
    <t>TUN</t>
  </si>
  <si>
    <t>Türkiye</t>
  </si>
  <si>
    <t>TUR</t>
  </si>
  <si>
    <t>Turkmenistan</t>
  </si>
  <si>
    <t>TKM</t>
  </si>
  <si>
    <t>Uganda</t>
  </si>
  <si>
    <t>UGA</t>
  </si>
  <si>
    <t>Ukraine</t>
  </si>
  <si>
    <t>UKR</t>
  </si>
  <si>
    <t>United Arab Emirates</t>
  </si>
  <si>
    <t>ARE</t>
  </si>
  <si>
    <t>GBR</t>
  </si>
  <si>
    <t xml:space="preserve">United States of America </t>
  </si>
  <si>
    <t>USA</t>
  </si>
  <si>
    <t>Uzbekistan</t>
  </si>
  <si>
    <t>UZB</t>
  </si>
  <si>
    <t>Vanuatu</t>
  </si>
  <si>
    <t>VUT</t>
  </si>
  <si>
    <t>Viet Nam</t>
  </si>
  <si>
    <t>VNM</t>
  </si>
  <si>
    <t>Yemen</t>
  </si>
  <si>
    <t>YEM</t>
  </si>
  <si>
    <t>Zambia</t>
  </si>
  <si>
    <t>ZMB</t>
  </si>
  <si>
    <t>Zimbabwe</t>
  </si>
  <si>
    <t>ZWE</t>
  </si>
  <si>
    <t>Palestine (PLE)</t>
  </si>
  <si>
    <t>PLE</t>
  </si>
  <si>
    <t>Palestine</t>
  </si>
  <si>
    <t>Regional governance institutions</t>
  </si>
  <si>
    <t>Local governance institutions</t>
  </si>
  <si>
    <t>Lower-local governance institutions</t>
  </si>
  <si>
    <t>Urban local governance institutions</t>
  </si>
  <si>
    <t>Name(s) of researcher(s) completing IGP</t>
  </si>
  <si>
    <t>Name of peer reviewer(s) / country expert(s) (if any)</t>
  </si>
  <si>
    <t>LoGICA INTERGOVERNMENTAL PROFILE: NATURE OF SUBNATIONAL GOVERNANCE INSTITUTIONS</t>
  </si>
  <si>
    <t>LoGICA INTERGOVERNMENTAL PROFILE: STRUCTURE OF SUBNATIONAL GOVERNANCE INSTITUTIONS</t>
  </si>
  <si>
    <t>LoGICA INTERGOVERNMENTAL PROFILE: DE FACTO FUNCTIONS AND RESPONSIBILITIES OF SUBNATIONAL GOVERNANCE INSTITUTIONS</t>
  </si>
  <si>
    <t>Z4.10</t>
  </si>
  <si>
    <r>
      <t>Assignment of functions and responsibilities</t>
    </r>
    <r>
      <rPr>
        <sz val="11"/>
        <color theme="1"/>
        <rFont val="Calibri"/>
        <family val="2"/>
        <scheme val="minor"/>
      </rPr>
      <t xml:space="preserve"> - One paragraph (Optional)</t>
    </r>
  </si>
  <si>
    <t>Structure of Subnational Governance Institutions</t>
  </si>
  <si>
    <t>1</t>
  </si>
  <si>
    <t>2</t>
  </si>
  <si>
    <t>3</t>
  </si>
  <si>
    <t>4</t>
  </si>
  <si>
    <t>C.4</t>
  </si>
  <si>
    <t>C4.1</t>
  </si>
  <si>
    <t>C4.2</t>
  </si>
  <si>
    <t>C4.3</t>
  </si>
  <si>
    <t>C4.4</t>
  </si>
  <si>
    <t>Year  Enacted</t>
  </si>
  <si>
    <t>General public services (701); Public Order and Safety (703)</t>
  </si>
  <si>
    <t>XX</t>
  </si>
  <si>
    <t>Civil Administration</t>
  </si>
  <si>
    <t>Fire protection</t>
  </si>
  <si>
    <t xml:space="preserve">Agr. extension </t>
  </si>
  <si>
    <t>Public transit</t>
  </si>
  <si>
    <t>Waste management</t>
  </si>
  <si>
    <t>Building permits</t>
  </si>
  <si>
    <t>Water supply</t>
  </si>
  <si>
    <t>Street lighting</t>
  </si>
  <si>
    <t>Public health (outpatient)</t>
  </si>
  <si>
    <t>Recreation &amp; sports</t>
  </si>
  <si>
    <t>Primary education</t>
  </si>
  <si>
    <t xml:space="preserve">Land use planning &amp; zoning </t>
  </si>
  <si>
    <t>OR</t>
  </si>
  <si>
    <t>OL</t>
  </si>
  <si>
    <t>Other local-level institutions</t>
  </si>
  <si>
    <t>Other regional-level institutions</t>
  </si>
  <si>
    <t>Total</t>
  </si>
  <si>
    <t xml:space="preserve">Central </t>
  </si>
  <si>
    <t>Regional</t>
  </si>
  <si>
    <t>Local</t>
  </si>
  <si>
    <t>Main decentralization / subnational / intergovernmental legislation /policies</t>
  </si>
  <si>
    <t>2-Main Local</t>
  </si>
  <si>
    <t>3-Lower Local</t>
  </si>
  <si>
    <t>4-Urban</t>
  </si>
  <si>
    <t>1-Main Regional</t>
  </si>
  <si>
    <t>5-Other Regional</t>
  </si>
  <si>
    <t>6-Other Local</t>
  </si>
  <si>
    <t>L</t>
  </si>
  <si>
    <t>Functions of Subnational Governance Institutions</t>
  </si>
  <si>
    <t>main level/tier/type of regional governance institutions</t>
  </si>
  <si>
    <t>other level/tier/type of regional governance institutions</t>
  </si>
  <si>
    <t>other level/tier/type of local governance institutions</t>
  </si>
  <si>
    <t>main level/tier/type of local governance institutions</t>
  </si>
  <si>
    <t>level/tier/type of lower-level local governance institutions</t>
  </si>
  <si>
    <t>level/tier/type of urban local governance institutions</t>
  </si>
  <si>
    <t>5</t>
  </si>
  <si>
    <t>6</t>
  </si>
  <si>
    <r>
      <t>References and Resources -</t>
    </r>
    <r>
      <rPr>
        <sz val="11"/>
        <color theme="1"/>
        <rFont val="Calibri"/>
        <family val="2"/>
        <scheme val="minor"/>
      </rPr>
      <t xml:space="preserve"> List</t>
    </r>
  </si>
  <si>
    <t>G6.1</t>
  </si>
  <si>
    <t>G1</t>
  </si>
  <si>
    <t>G2</t>
  </si>
  <si>
    <t>G3</t>
  </si>
  <si>
    <t>G4</t>
  </si>
  <si>
    <t>G6</t>
  </si>
  <si>
    <t>Fiscal/budgetary characteristics, autonomy and authority</t>
  </si>
  <si>
    <t>Administrative characteristics, autonomy and authority</t>
  </si>
  <si>
    <t>Political characteristics, autonomy and authority</t>
  </si>
  <si>
    <t>Institutional characteristics, autonomy and authority</t>
  </si>
  <si>
    <t>United Kingdom</t>
  </si>
  <si>
    <t>United Kingdom (GBR)</t>
  </si>
  <si>
    <t>Nature of Subnational Governance Institutions: Overview</t>
  </si>
  <si>
    <t>hybrid local governance institutions, with features of both devolution and deconcentration.</t>
  </si>
  <si>
    <t>non-devolved subnational govenance institutions.</t>
  </si>
  <si>
    <t>devolved subnational governance institutions with extensive powers and function.</t>
  </si>
  <si>
    <t>devolved subnational governance institutions, albeit with limited powers and/or functions.</t>
  </si>
  <si>
    <t>not having a clear institutional nature.</t>
  </si>
  <si>
    <t>Subnational jurisdictions</t>
  </si>
  <si>
    <t>In order to meet the definition of a devolved subnational government, subnational governance institutions must have certain institutional, political, administrative and fiscal characteristics, and have sufficient autonomy and authority to be able to respond the needs and priorities of their constituents.</t>
  </si>
  <si>
    <t>OR = Other Regional</t>
  </si>
  <si>
    <t>OL = Other Local</t>
  </si>
  <si>
    <t>Note:</t>
  </si>
  <si>
    <t>Subnational Governance Level / Tier / Type</t>
  </si>
  <si>
    <t>G6.2</t>
  </si>
  <si>
    <t>G6.3</t>
  </si>
  <si>
    <t>[Insert Table. Structure and nature of subnational governance institutions]</t>
  </si>
  <si>
    <t>[Insert Table. Functions of subnational governance institutions]</t>
  </si>
  <si>
    <t xml:space="preserve">Constitutional, Legislative, and Policy Context for Subnational Governance </t>
  </si>
  <si>
    <t>Selected References</t>
  </si>
  <si>
    <t>G3.1</t>
  </si>
  <si>
    <t>Do subnational entities have, select, and authoritatively manage, their own staff?</t>
  </si>
  <si>
    <t>Do subnational entities have, and authoritatively manage, their own staff?</t>
  </si>
  <si>
    <r>
      <t>General Intergovernmental Context</t>
    </r>
    <r>
      <rPr>
        <sz val="11"/>
        <color theme="1"/>
        <rFont val="Calibri"/>
        <family val="2"/>
        <scheme val="minor"/>
      </rPr>
      <t xml:space="preserve"> - One paragraph</t>
    </r>
  </si>
  <si>
    <r>
      <t xml:space="preserve">Do subnational entities at this level/tier/type meet the preconditions of </t>
    </r>
    <r>
      <rPr>
        <i/>
        <sz val="11"/>
        <color theme="1"/>
        <rFont val="Calibri"/>
        <family val="2"/>
        <scheme val="minor"/>
      </rPr>
      <t>de facto</t>
    </r>
    <r>
      <rPr>
        <sz val="11"/>
        <color theme="1"/>
        <rFont val="Calibri"/>
        <family val="2"/>
        <scheme val="minor"/>
      </rPr>
      <t xml:space="preserve"> corporate bodies?</t>
    </r>
  </si>
  <si>
    <t xml:space="preserve">Are subnational institutions de jure and de facto corporate bodies with extensive (de jure/de facto) functions? </t>
  </si>
  <si>
    <t>LoGICA Intergovernmental Profile - Version 2023-12-28</t>
  </si>
  <si>
    <t>https://www.abs.gov.au/statistics/people/population/national-state-and-territory-population/dec-2025</t>
  </si>
  <si>
    <t>Commonwealth (federal) government</t>
  </si>
  <si>
    <t>States and Territories</t>
  </si>
  <si>
    <t>Local governments</t>
  </si>
  <si>
    <t>-</t>
  </si>
  <si>
    <t>https://alga.com.au/about/local-government/facts-and-figures/</t>
  </si>
  <si>
    <t>Jamie Boex</t>
  </si>
  <si>
    <t xml:space="preserve">Commonwealth of Australia Constitution Act </t>
  </si>
  <si>
    <t>The Commonwealth of Australia Constitution Act 1900 is an Act of the Parliament of the United Kingdom that established the Commonwealth of Australia. The Constitution officially took effect on January 1, 1901.</t>
  </si>
  <si>
    <t>Australia's six states each have their own governor, appointed directly by Australia’s monarch on the advice of the state premier. The governors are the formal chief executives of their respective state governments, performing the same constitutional and ceremonial functions at the state level as the governor-general of Australia at the national (federal) level. In practice, state-level executive authority fully rests with the state premiers and the other members of each state's cabinet.</t>
  </si>
  <si>
    <t>Australia is a federal parliamentary democracy and constitutional monarchy composed of three levels of government: the Commonwealth (federal) government, six states, two self-governing territories, and 537 local governments. The Australian Constitution establishes a federal system in which legislative powers are divided between the Commonwealth and the states, while residual powers remain with the states. Since Federation in 1901, Australia has evolved into one of the world's most decentralized federal systems in constitutional terms, although fiscal relations are characterized by a significant degree of vertical fiscal imbalance, with the Commonwealth government raising a larger share of public revenues than it directly spends. Intergovernmental relations are shaped by extensive cooperation and coordination among governments through a range of formal and informal mechanisms, including National Cabinet and intergovernmental agreements. Australia's multilevel governance system combines constitutionally protected state governments with a strong tradition of local self-government operating under state legislation.</t>
  </si>
  <si>
    <t>Australia's subnational governance system consists of two principal levels below the federal government. The regional (state) level comprises six states—New South Wales, Victoria, Queensland, Western Australia, South Australia, and Tasmania—as well as the self-governing territories (the Australian Capital Territory and the Northern Territory). Before federation in 1901, the six states existed as separate British self-governing colonies. These states possess their own constitutions, elected legislatures, executives, and judicial systems, and exercise substantial legislative and administrative authority across a wide range of policy areas. In addition, Australia administers seven external territories located in the Indian Ocean, the Pacific Ocean, and Antarctica. These offshore dependencies are directly managed by the Australian federal government.
Below the state level are 537 local government areas (LGAs), generally organized as cities, municipalities, shires, regional councils, or districts.  The different titles are primarily historical, demographic, or geographic classifications rather than reflecting differences in their legal status. Unlike the states, local governments are not recognized in the Australian Constitution and derive their authority entirely from state and territory legislation. 
With a few structural exceptions, Australia operates with a single-tier system of local government. The two exceptions include New South Wales, which utilizes county councils in some regions (special-purpose authorities formed by two or more LGAs) to manage specific regional issues (like weed management, flood mitigation, or water supply); and Unincorporated Areas: Vast, sparsely populated regions in the Northern Territory, South Australia, and all of the Australian Capital Territory (ACT), which do not have LGAs. In these areas, state or territory governments directly administer services.</t>
  </si>
  <si>
    <t>Australia's states and territories are full-fledged regional (state) governments possessing constitutionally or statutorily protected legislative, executive, and administrative authority. State and territorial governments are elected through direct elections and exercise broad authority in the management of public affairs within their jurisdictions as per the constitutional assignment of functions.  
Local governments are also governed by directly elected councils and enjoy a significant degree of administrative and political discretion in local matters; however, they remain legally subordinate to state and territory governments, which retain the authority to establish, modify, amalgamate, or abolish local governments. As a result, Australia combines a strong federal system at the regional level with a comparatively robust system of local self-government that, despite lacking constitutional recognition at the federal level, plays an important role in community governance, local infrastructure, planning, and service delivery. Although the degree of local autonomy varies across states and territories according to the respective local government legislation and intergovernmental arrangements, the institutional nature of local governments is consistently fully devolved.</t>
  </si>
  <si>
    <t>The assignment of public functions in Australia reflects the country's federal structure. The Commonwealth government is primarily responsible for national and international matters, including defense, foreign affairs, immigration, trade, macroeconomic policy, social security, and national taxation. 
State and territory governments are responsible for most major public services, including public education, hospitals and health services, policing, justice, public transport, land administration, environmental regulation, and regional infrastructure. 
Local governments perform a range of local functions delegated under state legislation, including local roads, waste management, community facilities, local planning and development control, environmental health, recreation services, libraries, and various regulatory functions. 
While constitutional responsibilities are divided among the three spheres, many policy sectors involve shared responsibilities and co-financing arrangements, particularly in health, education, infrastructure, housing, environmental management, and social services. Consequently, effective governance in Australia depends heavily on intergovernmental coordination and fiscal transfers between levels of government.</t>
  </si>
  <si>
    <t xml:space="preserve">https://peo.gov.au/understand-our-parliament/how-parliament-works/three-levels-of-government/the-responsibilities-of-the-three-levels-of-government </t>
  </si>
  <si>
    <t>https://peo.gov.au/understand-our-parliament/how-parliament-works/three-levels-of-government/three-levels-of-government-governing-australia</t>
  </si>
  <si>
    <t>Australia’s six states feature bicameral legislatures (excluding Queensland) and a Westminster system where the Executive is drawn directly from the elected majority in the legislature.</t>
  </si>
  <si>
    <t>Elected local councils consist of democratically elected councilors (or aldermen) who serve 4-year terms. They make decisions on local laws, strategic direction, and budgets. The Mayor or President acts as the leader and spokesperson for the council. In most councils, the mayor is elected internally by the other councilors, though some municipalities directly elect the mayor via a popular community vote.</t>
  </si>
  <si>
    <t>As per state legislation</t>
  </si>
  <si>
    <t>As per constitutional disposition</t>
  </si>
  <si>
    <t>State Constitutions</t>
  </si>
  <si>
    <t xml:space="preserve">Northern Territory (Self-Government) Act , Australian Capital Territory (Self-Government) Act </t>
  </si>
  <si>
    <t>Australia Act 1986</t>
  </si>
  <si>
    <t>Various</t>
  </si>
  <si>
    <t>1978, 1988</t>
  </si>
  <si>
    <t>https://unimelb.libguides.com/constitutional_law/australia_state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</si>
</sst>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_);_(* \(#,##0\);_(* &quot;-&quot;??_);_(@_)"/>
    <numFmt numFmtId="165" formatCode="&quot;£&quot;#,##0;\-&quot;£&quot;#,##0"/>
    <numFmt numFmtId="166" formatCode="_-* #,##0.00_-;\-* #,##0.00_-;_-* &quot;-&quot;??_-;_-@_-"/>
    <numFmt numFmtId="167" formatCode="_-* #,##0_-;\-* #,##0_-;_-* &quot;-&quot;??_-;_-@_-"/>
    <numFmt numFmtId="168" formatCode="_(* #,##0.00_);_(* \(#,##0.00\);_(* \-??_);_(@_)"/>
    <numFmt numFmtId="169" formatCode="_([$€-2]* #,##0.00_);_([$€-2]* \(#,##0.00\);_([$€-2]* &quot;-&quot;??_)"/>
    <numFmt numFmtId="170" formatCode="[$-409]d/mmm/yy;@"/>
  </numFmts>
  <fonts count="59">
    <font>
      <sz val="11"/>
      <color theme="1"/>
      <name val="Calibri"/>
      <family val="2"/>
      <scheme val="minor"/>
    </font>
    <font>
      <b/>
      <sz val="10"/>
      <color rgb="FFFFFFFF"/>
      <name val="Calibri"/>
      <family val="2"/>
      <scheme val="minor"/>
    </font>
    <font>
      <b/>
      <sz val="10"/>
      <color theme="1"/>
      <name val="Calibri"/>
      <family val="2"/>
      <scheme val="minor"/>
    </font>
    <font>
      <sz val="10"/>
      <color theme="1"/>
      <name val="Calibri"/>
      <family val="2"/>
      <scheme val="minor"/>
    </font>
    <font>
      <b/>
      <sz val="11"/>
      <color theme="1"/>
      <name val="Calibri"/>
      <family val="2"/>
      <scheme val="minor"/>
    </font>
    <font>
      <b/>
      <sz val="14"/>
      <color theme="1"/>
      <name val="Calibri"/>
      <family val="2"/>
      <scheme val="minor"/>
    </font>
    <font>
      <sz val="10"/>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indexed="8"/>
      <name val="Calibri"/>
      <family val="2"/>
    </font>
    <font>
      <sz val="12"/>
      <color theme="1"/>
      <name val="Calibri"/>
      <family val="2"/>
      <scheme val="minor"/>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0"/>
      <name val="CG Omega"/>
    </font>
    <font>
      <sz val="12"/>
      <color indexed="8"/>
      <name val="Calibri"/>
      <family val="2"/>
    </font>
    <font>
      <sz val="10"/>
      <name val="Verdana"/>
      <family val="2"/>
    </font>
    <font>
      <b/>
      <sz val="18"/>
      <color theme="3"/>
      <name val="Cambria"/>
      <family val="2"/>
    </font>
    <font>
      <sz val="10"/>
      <name val="Arial"/>
      <family val="2"/>
    </font>
    <font>
      <b/>
      <sz val="18"/>
      <color indexed="56"/>
      <name val="Cambria"/>
      <family val="1"/>
    </font>
    <font>
      <u/>
      <sz val="18.7"/>
      <color theme="10"/>
      <name val="Calibri"/>
      <family val="2"/>
    </font>
    <font>
      <u/>
      <sz val="10"/>
      <color theme="10"/>
      <name val="Arial"/>
      <family val="2"/>
    </font>
    <font>
      <sz val="11"/>
      <color rgb="FF000000"/>
      <name val="Calibri"/>
      <family val="2"/>
      <charset val="1"/>
    </font>
    <font>
      <b/>
      <i/>
      <sz val="11"/>
      <color theme="1"/>
      <name val="Calibri"/>
      <family val="2"/>
      <scheme val="minor"/>
    </font>
    <font>
      <b/>
      <sz val="9"/>
      <color rgb="FFFFFFFF"/>
      <name val="Calibri"/>
      <family val="2"/>
      <scheme val="minor"/>
    </font>
    <font>
      <i/>
      <sz val="11"/>
      <color theme="1"/>
      <name val="Calibri"/>
      <family val="2"/>
      <scheme val="minor"/>
    </font>
    <font>
      <sz val="9"/>
      <color theme="1"/>
      <name val="Calibri"/>
      <family val="2"/>
      <scheme val="minor"/>
    </font>
    <font>
      <sz val="9"/>
      <color rgb="FF000000"/>
      <name val="Calibri"/>
      <family val="2"/>
      <scheme val="minor"/>
    </font>
    <font>
      <b/>
      <sz val="9"/>
      <color theme="1"/>
      <name val="Calibri"/>
      <family val="2"/>
      <scheme val="minor"/>
    </font>
    <font>
      <b/>
      <sz val="9"/>
      <color rgb="FF000000"/>
      <name val="Calibri"/>
      <family val="2"/>
      <scheme val="minor"/>
    </font>
    <font>
      <i/>
      <sz val="10"/>
      <color theme="0" tint="-0.34998626667073579"/>
      <name val="Calibri"/>
      <family val="2"/>
      <scheme val="minor"/>
    </font>
    <font>
      <sz val="11"/>
      <color theme="1" tint="0.249977111117893"/>
      <name val="Calibri"/>
      <family val="2"/>
      <scheme val="minor"/>
    </font>
  </fonts>
  <fills count="8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0" tint="-0.34998626667073579"/>
        <bgColor indexed="64"/>
      </patternFill>
    </fill>
    <fill>
      <patternFill patternType="solid">
        <fgColor theme="0" tint="-0.499984740745262"/>
        <bgColor indexed="64"/>
      </patternFill>
    </fill>
  </fills>
  <borders count="7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413">
    <xf numFmtId="0" fontId="0" fillId="0" borderId="0"/>
    <xf numFmtId="0" fontId="6" fillId="0" borderId="0"/>
    <xf numFmtId="0" fontId="8" fillId="0" borderId="0" applyNumberFormat="0" applyFill="0" applyBorder="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0" applyNumberFormat="0" applyBorder="0" applyAlignment="0" applyProtection="0"/>
    <xf numFmtId="0" fontId="15" fillId="7" borderId="8" applyNumberFormat="0" applyAlignment="0" applyProtection="0"/>
    <xf numFmtId="0" fontId="16" fillId="8" borderId="9" applyNumberFormat="0" applyAlignment="0" applyProtection="0"/>
    <xf numFmtId="0" fontId="17" fillId="8" borderId="8" applyNumberFormat="0" applyAlignment="0" applyProtection="0"/>
    <xf numFmtId="0" fontId="18" fillId="0" borderId="10" applyNumberFormat="0" applyFill="0" applyAlignment="0" applyProtection="0"/>
    <xf numFmtId="0" fontId="19" fillId="9" borderId="11"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4" fillId="0" borderId="13" applyNumberFormat="0" applyFill="0" applyAlignment="0" applyProtection="0"/>
    <xf numFmtId="0" fontId="22"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22" fillId="34" borderId="0" applyNumberFormat="0" applyBorder="0" applyAlignment="0" applyProtection="0"/>
    <xf numFmtId="43" fontId="23" fillId="0" borderId="0" applyFont="0" applyFill="0" applyBorder="0" applyAlignment="0" applyProtection="0"/>
    <xf numFmtId="0" fontId="6" fillId="0" borderId="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6" borderId="0" applyNumberFormat="0" applyBorder="0" applyAlignment="0" applyProtection="0"/>
    <xf numFmtId="0" fontId="23" fillId="36" borderId="0" applyNumberFormat="0" applyBorder="0" applyAlignment="0" applyProtection="0"/>
    <xf numFmtId="0" fontId="23" fillId="36" borderId="0" applyNumberFormat="0" applyBorder="0" applyAlignment="0" applyProtection="0"/>
    <xf numFmtId="0" fontId="23" fillId="36" borderId="0" applyNumberFormat="0" applyBorder="0" applyAlignment="0" applyProtection="0"/>
    <xf numFmtId="0" fontId="23" fillId="36" borderId="0" applyNumberFormat="0" applyBorder="0" applyAlignment="0" applyProtection="0"/>
    <xf numFmtId="0" fontId="23" fillId="36" borderId="0" applyNumberFormat="0" applyBorder="0" applyAlignment="0" applyProtection="0"/>
    <xf numFmtId="0" fontId="23" fillId="36" borderId="0" applyNumberFormat="0" applyBorder="0" applyAlignment="0" applyProtection="0"/>
    <xf numFmtId="0" fontId="23" fillId="36" borderId="0" applyNumberFormat="0" applyBorder="0" applyAlignment="0" applyProtection="0"/>
    <xf numFmtId="0" fontId="23" fillId="36" borderId="0" applyNumberFormat="0" applyBorder="0" applyAlignment="0" applyProtection="0"/>
    <xf numFmtId="0" fontId="23" fillId="37" borderId="0" applyNumberFormat="0" applyBorder="0" applyAlignment="0" applyProtection="0"/>
    <xf numFmtId="0" fontId="23" fillId="37" borderId="0" applyNumberFormat="0" applyBorder="0" applyAlignment="0" applyProtection="0"/>
    <xf numFmtId="0" fontId="23" fillId="37" borderId="0" applyNumberFormat="0" applyBorder="0" applyAlignment="0" applyProtection="0"/>
    <xf numFmtId="0" fontId="23" fillId="37" borderId="0" applyNumberFormat="0" applyBorder="0" applyAlignment="0" applyProtection="0"/>
    <xf numFmtId="0" fontId="23" fillId="37" borderId="0" applyNumberFormat="0" applyBorder="0" applyAlignment="0" applyProtection="0"/>
    <xf numFmtId="0" fontId="23" fillId="37" borderId="0" applyNumberFormat="0" applyBorder="0" applyAlignment="0" applyProtection="0"/>
    <xf numFmtId="0" fontId="23" fillId="37" borderId="0" applyNumberFormat="0" applyBorder="0" applyAlignment="0" applyProtection="0"/>
    <xf numFmtId="0" fontId="23" fillId="37"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23" fillId="39" borderId="0" applyNumberFormat="0" applyBorder="0" applyAlignment="0" applyProtection="0"/>
    <xf numFmtId="0" fontId="23" fillId="39" borderId="0" applyNumberFormat="0" applyBorder="0" applyAlignment="0" applyProtection="0"/>
    <xf numFmtId="0" fontId="23" fillId="39" borderId="0" applyNumberFormat="0" applyBorder="0" applyAlignment="0" applyProtection="0"/>
    <xf numFmtId="0" fontId="23" fillId="39" borderId="0" applyNumberFormat="0" applyBorder="0" applyAlignment="0" applyProtection="0"/>
    <xf numFmtId="0" fontId="23" fillId="39" borderId="0" applyNumberFormat="0" applyBorder="0" applyAlignment="0" applyProtection="0"/>
    <xf numFmtId="0" fontId="23" fillId="39" borderId="0" applyNumberFormat="0" applyBorder="0" applyAlignment="0" applyProtection="0"/>
    <xf numFmtId="0" fontId="23" fillId="39" borderId="0" applyNumberFormat="0" applyBorder="0" applyAlignment="0" applyProtection="0"/>
    <xf numFmtId="0" fontId="23" fillId="39" borderId="0" applyNumberFormat="0" applyBorder="0" applyAlignment="0" applyProtection="0"/>
    <xf numFmtId="0" fontId="23" fillId="39"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23" fillId="42" borderId="0" applyNumberFormat="0" applyBorder="0" applyAlignment="0" applyProtection="0"/>
    <xf numFmtId="0" fontId="23" fillId="42" borderId="0" applyNumberFormat="0" applyBorder="0" applyAlignment="0" applyProtection="0"/>
    <xf numFmtId="0" fontId="23" fillId="42" borderId="0" applyNumberFormat="0" applyBorder="0" applyAlignment="0" applyProtection="0"/>
    <xf numFmtId="0" fontId="23" fillId="42" borderId="0" applyNumberFormat="0" applyBorder="0" applyAlignment="0" applyProtection="0"/>
    <xf numFmtId="0" fontId="23" fillId="42" borderId="0" applyNumberFormat="0" applyBorder="0" applyAlignment="0" applyProtection="0"/>
    <xf numFmtId="0" fontId="23" fillId="42" borderId="0" applyNumberFormat="0" applyBorder="0" applyAlignment="0" applyProtection="0"/>
    <xf numFmtId="0" fontId="23" fillId="42" borderId="0" applyNumberFormat="0" applyBorder="0" applyAlignment="0" applyProtection="0"/>
    <xf numFmtId="0" fontId="23" fillId="42"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40" fillId="45" borderId="0" applyNumberFormat="0" applyBorder="0" applyAlignment="0" applyProtection="0"/>
    <xf numFmtId="0" fontId="40" fillId="45" borderId="0" applyNumberFormat="0" applyBorder="0" applyAlignment="0" applyProtection="0"/>
    <xf numFmtId="0" fontId="40" fillId="45" borderId="0" applyNumberFormat="0" applyBorder="0" applyAlignment="0" applyProtection="0"/>
    <xf numFmtId="0" fontId="40" fillId="42" borderId="0" applyNumberFormat="0" applyBorder="0" applyAlignment="0" applyProtection="0"/>
    <xf numFmtId="0" fontId="40" fillId="42" borderId="0" applyNumberFormat="0" applyBorder="0" applyAlignment="0" applyProtection="0"/>
    <xf numFmtId="0" fontId="40" fillId="42" borderId="0" applyNumberFormat="0" applyBorder="0" applyAlignment="0" applyProtection="0"/>
    <xf numFmtId="0" fontId="40" fillId="43" borderId="0" applyNumberFormat="0" applyBorder="0" applyAlignment="0" applyProtection="0"/>
    <xf numFmtId="0" fontId="40" fillId="43" borderId="0" applyNumberFormat="0" applyBorder="0" applyAlignment="0" applyProtection="0"/>
    <xf numFmtId="0" fontId="40" fillId="43" borderId="0" applyNumberFormat="0" applyBorder="0" applyAlignment="0" applyProtection="0"/>
    <xf numFmtId="0" fontId="40" fillId="46" borderId="0" applyNumberFormat="0" applyBorder="0" applyAlignment="0" applyProtection="0"/>
    <xf numFmtId="0" fontId="40" fillId="46" borderId="0" applyNumberFormat="0" applyBorder="0" applyAlignment="0" applyProtection="0"/>
    <xf numFmtId="0" fontId="40" fillId="46"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46" borderId="0" applyNumberFormat="0" applyBorder="0" applyAlignment="0" applyProtection="0"/>
    <xf numFmtId="0" fontId="40" fillId="46" borderId="0" applyNumberFormat="0" applyBorder="0" applyAlignment="0" applyProtection="0"/>
    <xf numFmtId="0" fontId="40" fillId="46"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4" fillId="53" borderId="14" applyNumberFormat="0" applyAlignment="0" applyProtection="0"/>
    <xf numFmtId="0" fontId="34" fillId="53" borderId="14" applyNumberFormat="0" applyAlignment="0" applyProtection="0"/>
    <xf numFmtId="0" fontId="34" fillId="53" borderId="14" applyNumberFormat="0" applyAlignment="0" applyProtection="0"/>
    <xf numFmtId="0" fontId="36" fillId="54" borderId="15" applyNumberFormat="0" applyAlignment="0" applyProtection="0"/>
    <xf numFmtId="0" fontId="36" fillId="54" borderId="15" applyNumberFormat="0" applyAlignment="0" applyProtection="0"/>
    <xf numFmtId="0" fontId="36" fillId="54" borderId="15" applyNumberFormat="0" applyAlignment="0" applyProtection="0"/>
    <xf numFmtId="43" fontId="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6" fontId="6" fillId="0" borderId="0" applyFont="0" applyFill="0" applyBorder="0" applyAlignment="0" applyProtection="0"/>
    <xf numFmtId="0" fontId="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6" fontId="6" fillId="0" borderId="0" applyFont="0" applyFill="0" applyBorder="0" applyAlignment="0" applyProtection="0"/>
    <xf numFmtId="43" fontId="23" fillId="0" borderId="0" applyFont="0" applyFill="0" applyBorder="0" applyAlignment="0" applyProtection="0"/>
    <xf numFmtId="0" fontId="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0" fontId="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6" fillId="0" borderId="0" applyFont="0" applyFill="0" applyBorder="0" applyAlignment="0" applyProtection="0"/>
    <xf numFmtId="43" fontId="23" fillId="0" borderId="0" applyFont="0" applyFill="0" applyBorder="0" applyAlignment="0" applyProtection="0"/>
    <xf numFmtId="0" fontId="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6" fontId="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43" fontId="23" fillId="0" borderId="0" applyFont="0" applyFill="0" applyBorder="0" applyAlignment="0" applyProtection="0"/>
    <xf numFmtId="167" fontId="42"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6" fontId="7" fillId="0" borderId="0" applyFont="0" applyFill="0" applyBorder="0" applyAlignment="0" applyProtection="0"/>
    <xf numFmtId="43" fontId="6" fillId="0" borderId="0" applyFont="0" applyFill="0" applyBorder="0" applyAlignment="0" applyProtection="0"/>
    <xf numFmtId="43" fontId="23" fillId="0" borderId="0" applyFont="0" applyFill="0" applyBorder="0" applyAlignment="0" applyProtection="0"/>
    <xf numFmtId="43" fontId="6" fillId="0" borderId="0" applyFont="0" applyFill="0" applyBorder="0" applyAlignment="0" applyProtection="0"/>
    <xf numFmtId="43" fontId="23" fillId="0" borderId="0" applyFont="0" applyFill="0" applyBorder="0" applyAlignment="0" applyProtection="0"/>
    <xf numFmtId="167" fontId="42"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7" fontId="42" fillId="0" borderId="0" applyFont="0" applyFill="0" applyBorder="0" applyAlignment="0" applyProtection="0"/>
    <xf numFmtId="168" fontId="6" fillId="0" borderId="0" applyFill="0" applyBorder="0" applyAlignment="0" applyProtection="0"/>
    <xf numFmtId="166" fontId="6" fillId="0" borderId="0" applyFont="0" applyFill="0" applyAlignment="0" applyProtection="0"/>
    <xf numFmtId="168" fontId="6" fillId="0" borderId="0" applyFill="0" applyBorder="0" applyAlignment="0" applyProtection="0"/>
    <xf numFmtId="43" fontId="6" fillId="0" borderId="0" applyFont="0" applyFill="0" applyBorder="0" applyAlignment="0" applyProtection="0"/>
    <xf numFmtId="0" fontId="6" fillId="0" borderId="0" applyFont="0" applyFill="0" applyAlignment="0" applyProtection="0"/>
    <xf numFmtId="0" fontId="6" fillId="0" borderId="0" applyFont="0" applyFill="0" applyAlignment="0" applyProtection="0"/>
    <xf numFmtId="43"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43" fontId="23" fillId="0" borderId="0" applyFont="0" applyFill="0" applyBorder="0" applyAlignment="0" applyProtection="0"/>
    <xf numFmtId="43" fontId="6" fillId="0" borderId="0" applyFont="0" applyFill="0" applyBorder="0" applyAlignment="0" applyProtection="0"/>
    <xf numFmtId="170" fontId="23" fillId="0" borderId="0" applyFont="0" applyFill="0" applyBorder="0" applyAlignment="0" applyProtection="0"/>
    <xf numFmtId="170" fontId="23" fillId="0" borderId="0" applyFont="0" applyFill="0" applyBorder="0" applyAlignment="0" applyProtection="0"/>
    <xf numFmtId="43" fontId="6"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169" fontId="41" fillId="0" borderId="0" applyFon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6" fillId="0" borderId="16" applyNumberFormat="0" applyFill="0" applyAlignment="0" applyProtection="0"/>
    <xf numFmtId="0" fontId="26" fillId="0" borderId="16" applyNumberFormat="0" applyFill="0" applyAlignment="0" applyProtection="0"/>
    <xf numFmtId="0" fontId="26" fillId="0" borderId="16" applyNumberFormat="0" applyFill="0" applyAlignment="0" applyProtection="0"/>
    <xf numFmtId="0" fontId="27" fillId="0" borderId="17" applyNumberFormat="0" applyFill="0" applyAlignment="0" applyProtection="0"/>
    <xf numFmtId="0" fontId="27" fillId="0" borderId="17" applyNumberFormat="0" applyFill="0" applyAlignment="0" applyProtection="0"/>
    <xf numFmtId="0" fontId="27" fillId="0" borderId="17" applyNumberFormat="0" applyFill="0" applyAlignment="0" applyProtection="0"/>
    <xf numFmtId="0" fontId="28" fillId="0" borderId="18" applyNumberFormat="0" applyFill="0" applyAlignment="0" applyProtection="0"/>
    <xf numFmtId="0" fontId="28" fillId="0" borderId="18" applyNumberFormat="0" applyFill="0" applyAlignment="0" applyProtection="0"/>
    <xf numFmtId="0" fontId="28" fillId="0" borderId="18"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32" fillId="40" borderId="14" applyNumberFormat="0" applyAlignment="0" applyProtection="0"/>
    <xf numFmtId="0" fontId="32" fillId="40" borderId="14" applyNumberFormat="0" applyAlignment="0" applyProtection="0"/>
    <xf numFmtId="0" fontId="32" fillId="40" borderId="14" applyNumberFormat="0" applyAlignment="0" applyProtection="0"/>
    <xf numFmtId="0" fontId="35" fillId="0" borderId="19" applyNumberFormat="0" applyFill="0" applyAlignment="0" applyProtection="0"/>
    <xf numFmtId="0" fontId="35" fillId="0" borderId="19" applyNumberFormat="0" applyFill="0" applyAlignment="0" applyProtection="0"/>
    <xf numFmtId="0" fontId="35" fillId="0" borderId="19" applyNumberFormat="0" applyFill="0" applyAlignment="0" applyProtection="0"/>
    <xf numFmtId="0" fontId="31"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24" fillId="0" borderId="0"/>
    <xf numFmtId="0" fontId="24" fillId="0" borderId="0"/>
    <xf numFmtId="0" fontId="6" fillId="0" borderId="0"/>
    <xf numFmtId="0" fontId="6" fillId="0" borderId="0"/>
    <xf numFmtId="0" fontId="6" fillId="0" borderId="0"/>
    <xf numFmtId="0" fontId="6" fillId="0" borderId="0"/>
    <xf numFmtId="0" fontId="2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3" fillId="0" borderId="0"/>
    <xf numFmtId="0" fontId="43" fillId="0" borderId="0"/>
    <xf numFmtId="0" fontId="23" fillId="0" borderId="0"/>
    <xf numFmtId="0" fontId="23" fillId="0" borderId="0"/>
    <xf numFmtId="0" fontId="23" fillId="0" borderId="0"/>
    <xf numFmtId="0" fontId="6" fillId="0" borderId="0"/>
    <xf numFmtId="0" fontId="6" fillId="0" borderId="0"/>
    <xf numFmtId="0" fontId="6" fillId="0" borderId="0"/>
    <xf numFmtId="0" fontId="6" fillId="0" borderId="0"/>
    <xf numFmtId="0" fontId="43" fillId="0" borderId="0"/>
    <xf numFmtId="0" fontId="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6" fillId="0" borderId="0"/>
    <xf numFmtId="0" fontId="6" fillId="0" borderId="0"/>
    <xf numFmtId="0" fontId="6" fillId="0" borderId="0"/>
    <xf numFmtId="0" fontId="6" fillId="0" borderId="0"/>
    <xf numFmtId="0" fontId="6" fillId="0" borderId="0"/>
    <xf numFmtId="0" fontId="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6" fillId="0" borderId="0"/>
    <xf numFmtId="0" fontId="6" fillId="0" borderId="0"/>
    <xf numFmtId="0" fontId="6" fillId="0" borderId="0"/>
    <xf numFmtId="0" fontId="6" fillId="0" borderId="0"/>
    <xf numFmtId="0" fontId="6" fillId="0" borderId="0"/>
    <xf numFmtId="0" fontId="6" fillId="0" borderId="0"/>
    <xf numFmtId="0" fontId="43" fillId="0" borderId="0"/>
    <xf numFmtId="0" fontId="6" fillId="0" borderId="0"/>
    <xf numFmtId="0" fontId="6" fillId="0" borderId="0"/>
    <xf numFmtId="0" fontId="6" fillId="0" borderId="0"/>
    <xf numFmtId="0" fontId="24" fillId="0" borderId="0"/>
    <xf numFmtId="0" fontId="43" fillId="0" borderId="0"/>
    <xf numFmtId="0" fontId="43" fillId="0" borderId="0"/>
    <xf numFmtId="0" fontId="43" fillId="0" borderId="0"/>
    <xf numFmtId="0" fontId="43" fillId="0" borderId="0"/>
    <xf numFmtId="0" fontId="43" fillId="0" borderId="0"/>
    <xf numFmtId="0" fontId="7" fillId="0" borderId="0"/>
    <xf numFmtId="0" fontId="7" fillId="0" borderId="0"/>
    <xf numFmtId="0" fontId="6" fillId="0" borderId="0"/>
    <xf numFmtId="0" fontId="23" fillId="0" borderId="0"/>
    <xf numFmtId="0" fontId="6" fillId="0" borderId="0"/>
    <xf numFmtId="0" fontId="7" fillId="0" borderId="0"/>
    <xf numFmtId="0" fontId="23"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4" fillId="0" borderId="0"/>
    <xf numFmtId="0" fontId="6" fillId="0" borderId="0"/>
    <xf numFmtId="0" fontId="6" fillId="0" borderId="0"/>
    <xf numFmtId="0" fontId="6" fillId="0" borderId="0"/>
    <xf numFmtId="0" fontId="6" fillId="0" borderId="0"/>
    <xf numFmtId="0" fontId="24" fillId="0" borderId="0"/>
    <xf numFmtId="0" fontId="24" fillId="0" borderId="0"/>
    <xf numFmtId="0" fontId="24" fillId="0" borderId="0"/>
    <xf numFmtId="0" fontId="23" fillId="56" borderId="20" applyNumberFormat="0" applyFont="0" applyAlignment="0" applyProtection="0"/>
    <xf numFmtId="0" fontId="23" fillId="56" borderId="20" applyNumberFormat="0" applyFont="0" applyAlignment="0" applyProtection="0"/>
    <xf numFmtId="0" fontId="23" fillId="56" borderId="20" applyNumberFormat="0" applyFont="0" applyAlignment="0" applyProtection="0"/>
    <xf numFmtId="0" fontId="23" fillId="56" borderId="20" applyNumberFormat="0" applyFont="0" applyAlignment="0" applyProtection="0"/>
    <xf numFmtId="0" fontId="23" fillId="56" borderId="20" applyNumberFormat="0" applyFont="0" applyAlignment="0" applyProtection="0"/>
    <xf numFmtId="0" fontId="23" fillId="56" borderId="20" applyNumberFormat="0" applyFont="0" applyAlignment="0" applyProtection="0"/>
    <xf numFmtId="0" fontId="23" fillId="56" borderId="20" applyNumberFormat="0" applyFont="0" applyAlignment="0" applyProtection="0"/>
    <xf numFmtId="0" fontId="23" fillId="56" borderId="20" applyNumberFormat="0" applyFont="0" applyAlignment="0" applyProtection="0"/>
    <xf numFmtId="0" fontId="23" fillId="56" borderId="20" applyNumberFormat="0" applyFont="0" applyAlignment="0" applyProtection="0"/>
    <xf numFmtId="0" fontId="33" fillId="53" borderId="21" applyNumberFormat="0" applyAlignment="0" applyProtection="0"/>
    <xf numFmtId="0" fontId="33" fillId="53" borderId="21" applyNumberFormat="0" applyAlignment="0" applyProtection="0"/>
    <xf numFmtId="0" fontId="33" fillId="53" borderId="21"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6"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6"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39" fillId="0" borderId="22" applyNumberFormat="0" applyFill="0" applyAlignment="0" applyProtection="0"/>
    <xf numFmtId="0" fontId="39" fillId="0" borderId="22" applyNumberFormat="0" applyFill="0" applyAlignment="0" applyProtection="0"/>
    <xf numFmtId="0" fontId="39" fillId="0" borderId="22" applyNumberFormat="0" applyFill="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4" fillId="0" borderId="0" applyNumberFormat="0" applyFill="0" applyBorder="0" applyAlignment="0" applyProtection="0"/>
    <xf numFmtId="0" fontId="23" fillId="10" borderId="12" applyNumberFormat="0" applyFont="0" applyAlignment="0" applyProtection="0"/>
    <xf numFmtId="0" fontId="22" fillId="48" borderId="0" applyNumberFormat="0" applyBorder="0" applyAlignment="0" applyProtection="0"/>
    <xf numFmtId="0" fontId="22" fillId="46" borderId="0" applyNumberFormat="0" applyBorder="0" applyAlignment="0" applyProtection="0"/>
    <xf numFmtId="0" fontId="22" fillId="43"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37" borderId="0" applyNumberFormat="0" applyBorder="0" applyAlignment="0" applyProtection="0"/>
    <xf numFmtId="0" fontId="7" fillId="36" borderId="0" applyNumberFormat="0" applyBorder="0" applyAlignment="0" applyProtection="0"/>
    <xf numFmtId="0" fontId="7" fillId="35" borderId="0" applyNumberFormat="0" applyBorder="0" applyAlignment="0" applyProtection="0"/>
    <xf numFmtId="0" fontId="45" fillId="0" borderId="0"/>
    <xf numFmtId="43" fontId="45" fillId="0" borderId="0" applyFont="0" applyFill="0" applyBorder="0" applyAlignment="0" applyProtection="0"/>
    <xf numFmtId="9" fontId="45" fillId="0" borderId="0" applyFont="0" applyFill="0" applyBorder="0" applyAlignment="0" applyProtection="0"/>
    <xf numFmtId="0" fontId="45" fillId="0" borderId="0"/>
    <xf numFmtId="43" fontId="45" fillId="0" borderId="0" applyFont="0" applyFill="0" applyBorder="0" applyAlignment="0" applyProtection="0"/>
    <xf numFmtId="43" fontId="23" fillId="0" borderId="0" applyFont="0" applyFill="0" applyBorder="0" applyAlignment="0" applyProtection="0"/>
    <xf numFmtId="0" fontId="45" fillId="0" borderId="0"/>
    <xf numFmtId="43" fontId="45" fillId="0" borderId="0" applyFont="0" applyFill="0" applyBorder="0" applyAlignment="0" applyProtection="0"/>
    <xf numFmtId="43" fontId="7"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0" fontId="7" fillId="0" borderId="0"/>
    <xf numFmtId="0" fontId="23" fillId="57" borderId="0" applyNumberFormat="0" applyBorder="0" applyAlignment="0" applyProtection="0"/>
    <xf numFmtId="0" fontId="23" fillId="57" borderId="0" applyNumberFormat="0" applyBorder="0" applyAlignment="0" applyProtection="0"/>
    <xf numFmtId="0" fontId="23" fillId="57" borderId="0" applyNumberFormat="0" applyBorder="0" applyAlignment="0" applyProtection="0"/>
    <xf numFmtId="0" fontId="23" fillId="35" borderId="0" applyNumberFormat="0" applyBorder="0" applyAlignment="0" applyProtection="0"/>
    <xf numFmtId="0" fontId="23" fillId="57" borderId="0" applyNumberFormat="0" applyBorder="0" applyAlignment="0" applyProtection="0"/>
    <xf numFmtId="0" fontId="23" fillId="57" borderId="0" applyNumberFormat="0" applyBorder="0" applyAlignment="0" applyProtection="0"/>
    <xf numFmtId="0" fontId="23" fillId="35" borderId="0" applyNumberFormat="0" applyBorder="0" applyAlignment="0" applyProtection="0"/>
    <xf numFmtId="0" fontId="23" fillId="57" borderId="0" applyNumberFormat="0" applyBorder="0" applyAlignment="0" applyProtection="0"/>
    <xf numFmtId="0" fontId="23" fillId="35" borderId="0" applyNumberFormat="0" applyBorder="0" applyAlignment="0" applyProtection="0"/>
    <xf numFmtId="0" fontId="23" fillId="57" borderId="0" applyNumberFormat="0" applyBorder="0" applyAlignment="0" applyProtection="0"/>
    <xf numFmtId="0" fontId="23" fillId="57" borderId="0" applyNumberFormat="0" applyBorder="0" applyAlignment="0" applyProtection="0"/>
    <xf numFmtId="0" fontId="23" fillId="57" borderId="0" applyNumberFormat="0" applyBorder="0" applyAlignment="0" applyProtection="0"/>
    <xf numFmtId="0" fontId="23" fillId="35" borderId="0" applyNumberFormat="0" applyBorder="0" applyAlignment="0" applyProtection="0"/>
    <xf numFmtId="0" fontId="23" fillId="57"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58" borderId="0" applyNumberFormat="0" applyBorder="0" applyAlignment="0" applyProtection="0"/>
    <xf numFmtId="0" fontId="23" fillId="58" borderId="0" applyNumberFormat="0" applyBorder="0" applyAlignment="0" applyProtection="0"/>
    <xf numFmtId="0" fontId="23" fillId="58" borderId="0" applyNumberFormat="0" applyBorder="0" applyAlignment="0" applyProtection="0"/>
    <xf numFmtId="0" fontId="23" fillId="36" borderId="0" applyNumberFormat="0" applyBorder="0" applyAlignment="0" applyProtection="0"/>
    <xf numFmtId="0" fontId="23" fillId="58" borderId="0" applyNumberFormat="0" applyBorder="0" applyAlignment="0" applyProtection="0"/>
    <xf numFmtId="0" fontId="23" fillId="58" borderId="0" applyNumberFormat="0" applyBorder="0" applyAlignment="0" applyProtection="0"/>
    <xf numFmtId="0" fontId="23" fillId="36" borderId="0" applyNumberFormat="0" applyBorder="0" applyAlignment="0" applyProtection="0"/>
    <xf numFmtId="0" fontId="23" fillId="58" borderId="0" applyNumberFormat="0" applyBorder="0" applyAlignment="0" applyProtection="0"/>
    <xf numFmtId="0" fontId="23" fillId="36" borderId="0" applyNumberFormat="0" applyBorder="0" applyAlignment="0" applyProtection="0"/>
    <xf numFmtId="0" fontId="23" fillId="58" borderId="0" applyNumberFormat="0" applyBorder="0" applyAlignment="0" applyProtection="0"/>
    <xf numFmtId="0" fontId="23" fillId="58" borderId="0" applyNumberFormat="0" applyBorder="0" applyAlignment="0" applyProtection="0"/>
    <xf numFmtId="0" fontId="23" fillId="58" borderId="0" applyNumberFormat="0" applyBorder="0" applyAlignment="0" applyProtection="0"/>
    <xf numFmtId="0" fontId="23" fillId="36" borderId="0" applyNumberFormat="0" applyBorder="0" applyAlignment="0" applyProtection="0"/>
    <xf numFmtId="0" fontId="23" fillId="58" borderId="0" applyNumberFormat="0" applyBorder="0" applyAlignment="0" applyProtection="0"/>
    <xf numFmtId="0" fontId="23" fillId="36" borderId="0" applyNumberFormat="0" applyBorder="0" applyAlignment="0" applyProtection="0"/>
    <xf numFmtId="0" fontId="23" fillId="36" borderId="0" applyNumberFormat="0" applyBorder="0" applyAlignment="0" applyProtection="0"/>
    <xf numFmtId="0" fontId="23" fillId="59" borderId="0" applyNumberFormat="0" applyBorder="0" applyAlignment="0" applyProtection="0"/>
    <xf numFmtId="0" fontId="23" fillId="59" borderId="0" applyNumberFormat="0" applyBorder="0" applyAlignment="0" applyProtection="0"/>
    <xf numFmtId="0" fontId="23" fillId="59" borderId="0" applyNumberFormat="0" applyBorder="0" applyAlignment="0" applyProtection="0"/>
    <xf numFmtId="0" fontId="23" fillId="37" borderId="0" applyNumberFormat="0" applyBorder="0" applyAlignment="0" applyProtection="0"/>
    <xf numFmtId="0" fontId="23" fillId="59" borderId="0" applyNumberFormat="0" applyBorder="0" applyAlignment="0" applyProtection="0"/>
    <xf numFmtId="0" fontId="23" fillId="59" borderId="0" applyNumberFormat="0" applyBorder="0" applyAlignment="0" applyProtection="0"/>
    <xf numFmtId="0" fontId="23" fillId="37" borderId="0" applyNumberFormat="0" applyBorder="0" applyAlignment="0" applyProtection="0"/>
    <xf numFmtId="0" fontId="23" fillId="59" borderId="0" applyNumberFormat="0" applyBorder="0" applyAlignment="0" applyProtection="0"/>
    <xf numFmtId="0" fontId="23" fillId="37" borderId="0" applyNumberFormat="0" applyBorder="0" applyAlignment="0" applyProtection="0"/>
    <xf numFmtId="0" fontId="23" fillId="59" borderId="0" applyNumberFormat="0" applyBorder="0" applyAlignment="0" applyProtection="0"/>
    <xf numFmtId="0" fontId="23" fillId="59" borderId="0" applyNumberFormat="0" applyBorder="0" applyAlignment="0" applyProtection="0"/>
    <xf numFmtId="0" fontId="23" fillId="59" borderId="0" applyNumberFormat="0" applyBorder="0" applyAlignment="0" applyProtection="0"/>
    <xf numFmtId="0" fontId="23" fillId="37" borderId="0" applyNumberFormat="0" applyBorder="0" applyAlignment="0" applyProtection="0"/>
    <xf numFmtId="0" fontId="23" fillId="59" borderId="0" applyNumberFormat="0" applyBorder="0" applyAlignment="0" applyProtection="0"/>
    <xf numFmtId="0" fontId="23" fillId="37" borderId="0" applyNumberFormat="0" applyBorder="0" applyAlignment="0" applyProtection="0"/>
    <xf numFmtId="0" fontId="23" fillId="37" borderId="0" applyNumberFormat="0" applyBorder="0" applyAlignment="0" applyProtection="0"/>
    <xf numFmtId="0" fontId="23" fillId="60" borderId="0" applyNumberFormat="0" applyBorder="0" applyAlignment="0" applyProtection="0"/>
    <xf numFmtId="0" fontId="23" fillId="60" borderId="0" applyNumberFormat="0" applyBorder="0" applyAlignment="0" applyProtection="0"/>
    <xf numFmtId="0" fontId="23" fillId="60" borderId="0" applyNumberFormat="0" applyBorder="0" applyAlignment="0" applyProtection="0"/>
    <xf numFmtId="0" fontId="23" fillId="38" borderId="0" applyNumberFormat="0" applyBorder="0" applyAlignment="0" applyProtection="0"/>
    <xf numFmtId="0" fontId="23" fillId="60" borderId="0" applyNumberFormat="0" applyBorder="0" applyAlignment="0" applyProtection="0"/>
    <xf numFmtId="0" fontId="23" fillId="60" borderId="0" applyNumberFormat="0" applyBorder="0" applyAlignment="0" applyProtection="0"/>
    <xf numFmtId="0" fontId="23" fillId="38" borderId="0" applyNumberFormat="0" applyBorder="0" applyAlignment="0" applyProtection="0"/>
    <xf numFmtId="0" fontId="23" fillId="60" borderId="0" applyNumberFormat="0" applyBorder="0" applyAlignment="0" applyProtection="0"/>
    <xf numFmtId="0" fontId="23" fillId="38" borderId="0" applyNumberFormat="0" applyBorder="0" applyAlignment="0" applyProtection="0"/>
    <xf numFmtId="0" fontId="23" fillId="60" borderId="0" applyNumberFormat="0" applyBorder="0" applyAlignment="0" applyProtection="0"/>
    <xf numFmtId="0" fontId="23" fillId="60" borderId="0" applyNumberFormat="0" applyBorder="0" applyAlignment="0" applyProtection="0"/>
    <xf numFmtId="0" fontId="23" fillId="60" borderId="0" applyNumberFormat="0" applyBorder="0" applyAlignment="0" applyProtection="0"/>
    <xf numFmtId="0" fontId="23" fillId="38" borderId="0" applyNumberFormat="0" applyBorder="0" applyAlignment="0" applyProtection="0"/>
    <xf numFmtId="0" fontId="23" fillId="60"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23" fillId="61" borderId="0" applyNumberFormat="0" applyBorder="0" applyAlignment="0" applyProtection="0"/>
    <xf numFmtId="0" fontId="23" fillId="61" borderId="0" applyNumberFormat="0" applyBorder="0" applyAlignment="0" applyProtection="0"/>
    <xf numFmtId="0" fontId="23" fillId="61" borderId="0" applyNumberFormat="0" applyBorder="0" applyAlignment="0" applyProtection="0"/>
    <xf numFmtId="0" fontId="23" fillId="39" borderId="0" applyNumberFormat="0" applyBorder="0" applyAlignment="0" applyProtection="0"/>
    <xf numFmtId="0" fontId="23" fillId="61" borderId="0" applyNumberFormat="0" applyBorder="0" applyAlignment="0" applyProtection="0"/>
    <xf numFmtId="0" fontId="23" fillId="61" borderId="0" applyNumberFormat="0" applyBorder="0" applyAlignment="0" applyProtection="0"/>
    <xf numFmtId="0" fontId="23" fillId="39" borderId="0" applyNumberFormat="0" applyBorder="0" applyAlignment="0" applyProtection="0"/>
    <xf numFmtId="0" fontId="23" fillId="61" borderId="0" applyNumberFormat="0" applyBorder="0" applyAlignment="0" applyProtection="0"/>
    <xf numFmtId="0" fontId="23" fillId="39" borderId="0" applyNumberFormat="0" applyBorder="0" applyAlignment="0" applyProtection="0"/>
    <xf numFmtId="0" fontId="23" fillId="61" borderId="0" applyNumberFormat="0" applyBorder="0" applyAlignment="0" applyProtection="0"/>
    <xf numFmtId="0" fontId="23" fillId="61" borderId="0" applyNumberFormat="0" applyBorder="0" applyAlignment="0" applyProtection="0"/>
    <xf numFmtId="0" fontId="23" fillId="61" borderId="0" applyNumberFormat="0" applyBorder="0" applyAlignment="0" applyProtection="0"/>
    <xf numFmtId="0" fontId="23" fillId="39" borderId="0" applyNumberFormat="0" applyBorder="0" applyAlignment="0" applyProtection="0"/>
    <xf numFmtId="0" fontId="23" fillId="61" borderId="0" applyNumberFormat="0" applyBorder="0" applyAlignment="0" applyProtection="0"/>
    <xf numFmtId="0" fontId="23" fillId="39" borderId="0" applyNumberFormat="0" applyBorder="0" applyAlignment="0" applyProtection="0"/>
    <xf numFmtId="0" fontId="23" fillId="39" borderId="0" applyNumberFormat="0" applyBorder="0" applyAlignment="0" applyProtection="0"/>
    <xf numFmtId="0" fontId="23" fillId="62" borderId="0" applyNumberFormat="0" applyBorder="0" applyAlignment="0" applyProtection="0"/>
    <xf numFmtId="0" fontId="23" fillId="62" borderId="0" applyNumberFormat="0" applyBorder="0" applyAlignment="0" applyProtection="0"/>
    <xf numFmtId="0" fontId="23" fillId="62" borderId="0" applyNumberFormat="0" applyBorder="0" applyAlignment="0" applyProtection="0"/>
    <xf numFmtId="0" fontId="23" fillId="40" borderId="0" applyNumberFormat="0" applyBorder="0" applyAlignment="0" applyProtection="0"/>
    <xf numFmtId="0" fontId="23" fillId="62" borderId="0" applyNumberFormat="0" applyBorder="0" applyAlignment="0" applyProtection="0"/>
    <xf numFmtId="0" fontId="23" fillId="62" borderId="0" applyNumberFormat="0" applyBorder="0" applyAlignment="0" applyProtection="0"/>
    <xf numFmtId="0" fontId="23" fillId="40" borderId="0" applyNumberFormat="0" applyBorder="0" applyAlignment="0" applyProtection="0"/>
    <xf numFmtId="0" fontId="23" fillId="62" borderId="0" applyNumberFormat="0" applyBorder="0" applyAlignment="0" applyProtection="0"/>
    <xf numFmtId="0" fontId="23" fillId="40" borderId="0" applyNumberFormat="0" applyBorder="0" applyAlignment="0" applyProtection="0"/>
    <xf numFmtId="0" fontId="23" fillId="62" borderId="0" applyNumberFormat="0" applyBorder="0" applyAlignment="0" applyProtection="0"/>
    <xf numFmtId="0" fontId="23" fillId="62" borderId="0" applyNumberFormat="0" applyBorder="0" applyAlignment="0" applyProtection="0"/>
    <xf numFmtId="0" fontId="23" fillId="62" borderId="0" applyNumberFormat="0" applyBorder="0" applyAlignment="0" applyProtection="0"/>
    <xf numFmtId="0" fontId="23" fillId="40" borderId="0" applyNumberFormat="0" applyBorder="0" applyAlignment="0" applyProtection="0"/>
    <xf numFmtId="0" fontId="23" fillId="62"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63" borderId="0" applyNumberFormat="0" applyBorder="0" applyAlignment="0" applyProtection="0"/>
    <xf numFmtId="0" fontId="23" fillId="63" borderId="0" applyNumberFormat="0" applyBorder="0" applyAlignment="0" applyProtection="0"/>
    <xf numFmtId="0" fontId="23" fillId="63" borderId="0" applyNumberFormat="0" applyBorder="0" applyAlignment="0" applyProtection="0"/>
    <xf numFmtId="0" fontId="23" fillId="41" borderId="0" applyNumberFormat="0" applyBorder="0" applyAlignment="0" applyProtection="0"/>
    <xf numFmtId="0" fontId="23" fillId="63" borderId="0" applyNumberFormat="0" applyBorder="0" applyAlignment="0" applyProtection="0"/>
    <xf numFmtId="0" fontId="23" fillId="63" borderId="0" applyNumberFormat="0" applyBorder="0" applyAlignment="0" applyProtection="0"/>
    <xf numFmtId="0" fontId="23" fillId="41" borderId="0" applyNumberFormat="0" applyBorder="0" applyAlignment="0" applyProtection="0"/>
    <xf numFmtId="0" fontId="23" fillId="63" borderId="0" applyNumberFormat="0" applyBorder="0" applyAlignment="0" applyProtection="0"/>
    <xf numFmtId="0" fontId="23" fillId="41" borderId="0" applyNumberFormat="0" applyBorder="0" applyAlignment="0" applyProtection="0"/>
    <xf numFmtId="0" fontId="23" fillId="63" borderId="0" applyNumberFormat="0" applyBorder="0" applyAlignment="0" applyProtection="0"/>
    <xf numFmtId="0" fontId="23" fillId="63" borderId="0" applyNumberFormat="0" applyBorder="0" applyAlignment="0" applyProtection="0"/>
    <xf numFmtId="0" fontId="23" fillId="63" borderId="0" applyNumberFormat="0" applyBorder="0" applyAlignment="0" applyProtection="0"/>
    <xf numFmtId="0" fontId="23" fillId="41" borderId="0" applyNumberFormat="0" applyBorder="0" applyAlignment="0" applyProtection="0"/>
    <xf numFmtId="0" fontId="23" fillId="63"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64" borderId="0" applyNumberFormat="0" applyBorder="0" applyAlignment="0" applyProtection="0"/>
    <xf numFmtId="0" fontId="23" fillId="64" borderId="0" applyNumberFormat="0" applyBorder="0" applyAlignment="0" applyProtection="0"/>
    <xf numFmtId="0" fontId="23" fillId="64" borderId="0" applyNumberFormat="0" applyBorder="0" applyAlignment="0" applyProtection="0"/>
    <xf numFmtId="0" fontId="23" fillId="42" borderId="0" applyNumberFormat="0" applyBorder="0" applyAlignment="0" applyProtection="0"/>
    <xf numFmtId="0" fontId="23" fillId="64" borderId="0" applyNumberFormat="0" applyBorder="0" applyAlignment="0" applyProtection="0"/>
    <xf numFmtId="0" fontId="23" fillId="64" borderId="0" applyNumberFormat="0" applyBorder="0" applyAlignment="0" applyProtection="0"/>
    <xf numFmtId="0" fontId="23" fillId="42" borderId="0" applyNumberFormat="0" applyBorder="0" applyAlignment="0" applyProtection="0"/>
    <xf numFmtId="0" fontId="23" fillId="64" borderId="0" applyNumberFormat="0" applyBorder="0" applyAlignment="0" applyProtection="0"/>
    <xf numFmtId="0" fontId="23" fillId="42" borderId="0" applyNumberFormat="0" applyBorder="0" applyAlignment="0" applyProtection="0"/>
    <xf numFmtId="0" fontId="23" fillId="64" borderId="0" applyNumberFormat="0" applyBorder="0" applyAlignment="0" applyProtection="0"/>
    <xf numFmtId="0" fontId="23" fillId="64" borderId="0" applyNumberFormat="0" applyBorder="0" applyAlignment="0" applyProtection="0"/>
    <xf numFmtId="0" fontId="23" fillId="64" borderId="0" applyNumberFormat="0" applyBorder="0" applyAlignment="0" applyProtection="0"/>
    <xf numFmtId="0" fontId="23" fillId="42" borderId="0" applyNumberFormat="0" applyBorder="0" applyAlignment="0" applyProtection="0"/>
    <xf numFmtId="0" fontId="23" fillId="64" borderId="0" applyNumberFormat="0" applyBorder="0" applyAlignment="0" applyProtection="0"/>
    <xf numFmtId="0" fontId="23" fillId="42" borderId="0" applyNumberFormat="0" applyBorder="0" applyAlignment="0" applyProtection="0"/>
    <xf numFmtId="0" fontId="23" fillId="42" borderId="0" applyNumberFormat="0" applyBorder="0" applyAlignment="0" applyProtection="0"/>
    <xf numFmtId="0" fontId="23" fillId="65" borderId="0" applyNumberFormat="0" applyBorder="0" applyAlignment="0" applyProtection="0"/>
    <xf numFmtId="0" fontId="23" fillId="65" borderId="0" applyNumberFormat="0" applyBorder="0" applyAlignment="0" applyProtection="0"/>
    <xf numFmtId="0" fontId="23" fillId="65" borderId="0" applyNumberFormat="0" applyBorder="0" applyAlignment="0" applyProtection="0"/>
    <xf numFmtId="0" fontId="23" fillId="43" borderId="0" applyNumberFormat="0" applyBorder="0" applyAlignment="0" applyProtection="0"/>
    <xf numFmtId="0" fontId="23" fillId="65" borderId="0" applyNumberFormat="0" applyBorder="0" applyAlignment="0" applyProtection="0"/>
    <xf numFmtId="0" fontId="23" fillId="65" borderId="0" applyNumberFormat="0" applyBorder="0" applyAlignment="0" applyProtection="0"/>
    <xf numFmtId="0" fontId="23" fillId="43" borderId="0" applyNumberFormat="0" applyBorder="0" applyAlignment="0" applyProtection="0"/>
    <xf numFmtId="0" fontId="23" fillId="65" borderId="0" applyNumberFormat="0" applyBorder="0" applyAlignment="0" applyProtection="0"/>
    <xf numFmtId="0" fontId="23" fillId="43" borderId="0" applyNumberFormat="0" applyBorder="0" applyAlignment="0" applyProtection="0"/>
    <xf numFmtId="0" fontId="23" fillId="65" borderId="0" applyNumberFormat="0" applyBorder="0" applyAlignment="0" applyProtection="0"/>
    <xf numFmtId="0" fontId="23" fillId="65" borderId="0" applyNumberFormat="0" applyBorder="0" applyAlignment="0" applyProtection="0"/>
    <xf numFmtId="0" fontId="23" fillId="65" borderId="0" applyNumberFormat="0" applyBorder="0" applyAlignment="0" applyProtection="0"/>
    <xf numFmtId="0" fontId="23" fillId="43" borderId="0" applyNumberFormat="0" applyBorder="0" applyAlignment="0" applyProtection="0"/>
    <xf numFmtId="0" fontId="23" fillId="65"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60" borderId="0" applyNumberFormat="0" applyBorder="0" applyAlignment="0" applyProtection="0"/>
    <xf numFmtId="0" fontId="23" fillId="60" borderId="0" applyNumberFormat="0" applyBorder="0" applyAlignment="0" applyProtection="0"/>
    <xf numFmtId="0" fontId="23" fillId="60" borderId="0" applyNumberFormat="0" applyBorder="0" applyAlignment="0" applyProtection="0"/>
    <xf numFmtId="0" fontId="23" fillId="38" borderId="0" applyNumberFormat="0" applyBorder="0" applyAlignment="0" applyProtection="0"/>
    <xf numFmtId="0" fontId="23" fillId="60" borderId="0" applyNumberFormat="0" applyBorder="0" applyAlignment="0" applyProtection="0"/>
    <xf numFmtId="0" fontId="23" fillId="60" borderId="0" applyNumberFormat="0" applyBorder="0" applyAlignment="0" applyProtection="0"/>
    <xf numFmtId="0" fontId="23" fillId="38" borderId="0" applyNumberFormat="0" applyBorder="0" applyAlignment="0" applyProtection="0"/>
    <xf numFmtId="0" fontId="23" fillId="60" borderId="0" applyNumberFormat="0" applyBorder="0" applyAlignment="0" applyProtection="0"/>
    <xf numFmtId="0" fontId="23" fillId="38" borderId="0" applyNumberFormat="0" applyBorder="0" applyAlignment="0" applyProtection="0"/>
    <xf numFmtId="0" fontId="23" fillId="60" borderId="0" applyNumberFormat="0" applyBorder="0" applyAlignment="0" applyProtection="0"/>
    <xf numFmtId="0" fontId="23" fillId="60" borderId="0" applyNumberFormat="0" applyBorder="0" applyAlignment="0" applyProtection="0"/>
    <xf numFmtId="0" fontId="23" fillId="60" borderId="0" applyNumberFormat="0" applyBorder="0" applyAlignment="0" applyProtection="0"/>
    <xf numFmtId="0" fontId="23" fillId="38" borderId="0" applyNumberFormat="0" applyBorder="0" applyAlignment="0" applyProtection="0"/>
    <xf numFmtId="0" fontId="23" fillId="60"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23" fillId="63" borderId="0" applyNumberFormat="0" applyBorder="0" applyAlignment="0" applyProtection="0"/>
    <xf numFmtId="0" fontId="23" fillId="63" borderId="0" applyNumberFormat="0" applyBorder="0" applyAlignment="0" applyProtection="0"/>
    <xf numFmtId="0" fontId="23" fillId="63" borderId="0" applyNumberFormat="0" applyBorder="0" applyAlignment="0" applyProtection="0"/>
    <xf numFmtId="0" fontId="23" fillId="41" borderId="0" applyNumberFormat="0" applyBorder="0" applyAlignment="0" applyProtection="0"/>
    <xf numFmtId="0" fontId="23" fillId="63" borderId="0" applyNumberFormat="0" applyBorder="0" applyAlignment="0" applyProtection="0"/>
    <xf numFmtId="0" fontId="23" fillId="63" borderId="0" applyNumberFormat="0" applyBorder="0" applyAlignment="0" applyProtection="0"/>
    <xf numFmtId="0" fontId="23" fillId="41" borderId="0" applyNumberFormat="0" applyBorder="0" applyAlignment="0" applyProtection="0"/>
    <xf numFmtId="0" fontId="23" fillId="63" borderId="0" applyNumberFormat="0" applyBorder="0" applyAlignment="0" applyProtection="0"/>
    <xf numFmtId="0" fontId="23" fillId="41" borderId="0" applyNumberFormat="0" applyBorder="0" applyAlignment="0" applyProtection="0"/>
    <xf numFmtId="0" fontId="23" fillId="63" borderId="0" applyNumberFormat="0" applyBorder="0" applyAlignment="0" applyProtection="0"/>
    <xf numFmtId="0" fontId="23" fillId="63" borderId="0" applyNumberFormat="0" applyBorder="0" applyAlignment="0" applyProtection="0"/>
    <xf numFmtId="0" fontId="23" fillId="63" borderId="0" applyNumberFormat="0" applyBorder="0" applyAlignment="0" applyProtection="0"/>
    <xf numFmtId="0" fontId="23" fillId="41" borderId="0" applyNumberFormat="0" applyBorder="0" applyAlignment="0" applyProtection="0"/>
    <xf numFmtId="0" fontId="23" fillId="63"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66" borderId="0" applyNumberFormat="0" applyBorder="0" applyAlignment="0" applyProtection="0"/>
    <xf numFmtId="0" fontId="23" fillId="66" borderId="0" applyNumberFormat="0" applyBorder="0" applyAlignment="0" applyProtection="0"/>
    <xf numFmtId="0" fontId="23" fillId="66" borderId="0" applyNumberFormat="0" applyBorder="0" applyAlignment="0" applyProtection="0"/>
    <xf numFmtId="0" fontId="23" fillId="44" borderId="0" applyNumberFormat="0" applyBorder="0" applyAlignment="0" applyProtection="0"/>
    <xf numFmtId="0" fontId="23" fillId="66" borderId="0" applyNumberFormat="0" applyBorder="0" applyAlignment="0" applyProtection="0"/>
    <xf numFmtId="0" fontId="23" fillId="66" borderId="0" applyNumberFormat="0" applyBorder="0" applyAlignment="0" applyProtection="0"/>
    <xf numFmtId="0" fontId="23" fillId="44" borderId="0" applyNumberFormat="0" applyBorder="0" applyAlignment="0" applyProtection="0"/>
    <xf numFmtId="0" fontId="23" fillId="66" borderId="0" applyNumberFormat="0" applyBorder="0" applyAlignment="0" applyProtection="0"/>
    <xf numFmtId="0" fontId="23" fillId="44" borderId="0" applyNumberFormat="0" applyBorder="0" applyAlignment="0" applyProtection="0"/>
    <xf numFmtId="0" fontId="23" fillId="66" borderId="0" applyNumberFormat="0" applyBorder="0" applyAlignment="0" applyProtection="0"/>
    <xf numFmtId="0" fontId="23" fillId="66" borderId="0" applyNumberFormat="0" applyBorder="0" applyAlignment="0" applyProtection="0"/>
    <xf numFmtId="0" fontId="23" fillId="66" borderId="0" applyNumberFormat="0" applyBorder="0" applyAlignment="0" applyProtection="0"/>
    <xf numFmtId="0" fontId="23" fillId="44" borderId="0" applyNumberFormat="0" applyBorder="0" applyAlignment="0" applyProtection="0"/>
    <xf numFmtId="0" fontId="23" fillId="66"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40" fillId="67" borderId="0" applyNumberFormat="0" applyBorder="0" applyAlignment="0" applyProtection="0"/>
    <xf numFmtId="0" fontId="40" fillId="67" borderId="0" applyNumberFormat="0" applyBorder="0" applyAlignment="0" applyProtection="0"/>
    <xf numFmtId="0" fontId="40" fillId="67" borderId="0" applyNumberFormat="0" applyBorder="0" applyAlignment="0" applyProtection="0"/>
    <xf numFmtId="0" fontId="40" fillId="45" borderId="0" applyNumberFormat="0" applyBorder="0" applyAlignment="0" applyProtection="0"/>
    <xf numFmtId="0" fontId="40" fillId="67" borderId="0" applyNumberFormat="0" applyBorder="0" applyAlignment="0" applyProtection="0"/>
    <xf numFmtId="0" fontId="40" fillId="67" borderId="0" applyNumberFormat="0" applyBorder="0" applyAlignment="0" applyProtection="0"/>
    <xf numFmtId="0" fontId="40" fillId="45" borderId="0" applyNumberFormat="0" applyBorder="0" applyAlignment="0" applyProtection="0"/>
    <xf numFmtId="0" fontId="40" fillId="64" borderId="0" applyNumberFormat="0" applyBorder="0" applyAlignment="0" applyProtection="0"/>
    <xf numFmtId="0" fontId="40" fillId="64" borderId="0" applyNumberFormat="0" applyBorder="0" applyAlignment="0" applyProtection="0"/>
    <xf numFmtId="0" fontId="40" fillId="64" borderId="0" applyNumberFormat="0" applyBorder="0" applyAlignment="0" applyProtection="0"/>
    <xf numFmtId="0" fontId="40" fillId="42" borderId="0" applyNumberFormat="0" applyBorder="0" applyAlignment="0" applyProtection="0"/>
    <xf numFmtId="0" fontId="40" fillId="64" borderId="0" applyNumberFormat="0" applyBorder="0" applyAlignment="0" applyProtection="0"/>
    <xf numFmtId="0" fontId="40" fillId="64" borderId="0" applyNumberFormat="0" applyBorder="0" applyAlignment="0" applyProtection="0"/>
    <xf numFmtId="0" fontId="40" fillId="42" borderId="0" applyNumberFormat="0" applyBorder="0" applyAlignment="0" applyProtection="0"/>
    <xf numFmtId="0" fontId="40" fillId="65" borderId="0" applyNumberFormat="0" applyBorder="0" applyAlignment="0" applyProtection="0"/>
    <xf numFmtId="0" fontId="40" fillId="65" borderId="0" applyNumberFormat="0" applyBorder="0" applyAlignment="0" applyProtection="0"/>
    <xf numFmtId="0" fontId="40" fillId="65" borderId="0" applyNumberFormat="0" applyBorder="0" applyAlignment="0" applyProtection="0"/>
    <xf numFmtId="0" fontId="40" fillId="43" borderId="0" applyNumberFormat="0" applyBorder="0" applyAlignment="0" applyProtection="0"/>
    <xf numFmtId="0" fontId="40" fillId="65" borderId="0" applyNumberFormat="0" applyBorder="0" applyAlignment="0" applyProtection="0"/>
    <xf numFmtId="0" fontId="40" fillId="65" borderId="0" applyNumberFormat="0" applyBorder="0" applyAlignment="0" applyProtection="0"/>
    <xf numFmtId="0" fontId="40" fillId="43" borderId="0" applyNumberFormat="0" applyBorder="0" applyAlignment="0" applyProtection="0"/>
    <xf numFmtId="0" fontId="40" fillId="68" borderId="0" applyNumberFormat="0" applyBorder="0" applyAlignment="0" applyProtection="0"/>
    <xf numFmtId="0" fontId="40" fillId="68" borderId="0" applyNumberFormat="0" applyBorder="0" applyAlignment="0" applyProtection="0"/>
    <xf numFmtId="0" fontId="40" fillId="68" borderId="0" applyNumberFormat="0" applyBorder="0" applyAlignment="0" applyProtection="0"/>
    <xf numFmtId="0" fontId="40" fillId="46" borderId="0" applyNumberFormat="0" applyBorder="0" applyAlignment="0" applyProtection="0"/>
    <xf numFmtId="0" fontId="40" fillId="68" borderId="0" applyNumberFormat="0" applyBorder="0" applyAlignment="0" applyProtection="0"/>
    <xf numFmtId="0" fontId="40" fillId="68" borderId="0" applyNumberFormat="0" applyBorder="0" applyAlignment="0" applyProtection="0"/>
    <xf numFmtId="0" fontId="40" fillId="46" borderId="0" applyNumberFormat="0" applyBorder="0" applyAlignment="0" applyProtection="0"/>
    <xf numFmtId="0" fontId="40" fillId="69" borderId="0" applyNumberFormat="0" applyBorder="0" applyAlignment="0" applyProtection="0"/>
    <xf numFmtId="0" fontId="40" fillId="69" borderId="0" applyNumberFormat="0" applyBorder="0" applyAlignment="0" applyProtection="0"/>
    <xf numFmtId="0" fontId="40" fillId="69" borderId="0" applyNumberFormat="0" applyBorder="0" applyAlignment="0" applyProtection="0"/>
    <xf numFmtId="0" fontId="40" fillId="47" borderId="0" applyNumberFormat="0" applyBorder="0" applyAlignment="0" applyProtection="0"/>
    <xf numFmtId="0" fontId="40" fillId="69" borderId="0" applyNumberFormat="0" applyBorder="0" applyAlignment="0" applyProtection="0"/>
    <xf numFmtId="0" fontId="40" fillId="69" borderId="0" applyNumberFormat="0" applyBorder="0" applyAlignment="0" applyProtection="0"/>
    <xf numFmtId="0" fontId="40" fillId="47" borderId="0" applyNumberFormat="0" applyBorder="0" applyAlignment="0" applyProtection="0"/>
    <xf numFmtId="0" fontId="40" fillId="70" borderId="0" applyNumberFormat="0" applyBorder="0" applyAlignment="0" applyProtection="0"/>
    <xf numFmtId="0" fontId="40" fillId="70" borderId="0" applyNumberFormat="0" applyBorder="0" applyAlignment="0" applyProtection="0"/>
    <xf numFmtId="0" fontId="40" fillId="70" borderId="0" applyNumberFormat="0" applyBorder="0" applyAlignment="0" applyProtection="0"/>
    <xf numFmtId="0" fontId="40" fillId="48" borderId="0" applyNumberFormat="0" applyBorder="0" applyAlignment="0" applyProtection="0"/>
    <xf numFmtId="0" fontId="40" fillId="70" borderId="0" applyNumberFormat="0" applyBorder="0" applyAlignment="0" applyProtection="0"/>
    <xf numFmtId="0" fontId="40" fillId="70" borderId="0" applyNumberFormat="0" applyBorder="0" applyAlignment="0" applyProtection="0"/>
    <xf numFmtId="0" fontId="40" fillId="48" borderId="0" applyNumberFormat="0" applyBorder="0" applyAlignment="0" applyProtection="0"/>
    <xf numFmtId="0" fontId="40" fillId="71" borderId="0" applyNumberFormat="0" applyBorder="0" applyAlignment="0" applyProtection="0"/>
    <xf numFmtId="0" fontId="40" fillId="71" borderId="0" applyNumberFormat="0" applyBorder="0" applyAlignment="0" applyProtection="0"/>
    <xf numFmtId="0" fontId="40" fillId="71" borderId="0" applyNumberFormat="0" applyBorder="0" applyAlignment="0" applyProtection="0"/>
    <xf numFmtId="0" fontId="40" fillId="49" borderId="0" applyNumberFormat="0" applyBorder="0" applyAlignment="0" applyProtection="0"/>
    <xf numFmtId="0" fontId="40" fillId="71" borderId="0" applyNumberFormat="0" applyBorder="0" applyAlignment="0" applyProtection="0"/>
    <xf numFmtId="0" fontId="40" fillId="71" borderId="0" applyNumberFormat="0" applyBorder="0" applyAlignment="0" applyProtection="0"/>
    <xf numFmtId="0" fontId="40" fillId="49" borderId="0" applyNumberFormat="0" applyBorder="0" applyAlignment="0" applyProtection="0"/>
    <xf numFmtId="0" fontId="40" fillId="72" borderId="0" applyNumberFormat="0" applyBorder="0" applyAlignment="0" applyProtection="0"/>
    <xf numFmtId="0" fontId="40" fillId="72" borderId="0" applyNumberFormat="0" applyBorder="0" applyAlignment="0" applyProtection="0"/>
    <xf numFmtId="0" fontId="40" fillId="72" borderId="0" applyNumberFormat="0" applyBorder="0" applyAlignment="0" applyProtection="0"/>
    <xf numFmtId="0" fontId="40" fillId="50" borderId="0" applyNumberFormat="0" applyBorder="0" applyAlignment="0" applyProtection="0"/>
    <xf numFmtId="0" fontId="40" fillId="72" borderId="0" applyNumberFormat="0" applyBorder="0" applyAlignment="0" applyProtection="0"/>
    <xf numFmtId="0" fontId="40" fillId="72" borderId="0" applyNumberFormat="0" applyBorder="0" applyAlignment="0" applyProtection="0"/>
    <xf numFmtId="0" fontId="40" fillId="50" borderId="0" applyNumberFormat="0" applyBorder="0" applyAlignment="0" applyProtection="0"/>
    <xf numFmtId="0" fontId="40" fillId="73" borderId="0" applyNumberFormat="0" applyBorder="0" applyAlignment="0" applyProtection="0"/>
    <xf numFmtId="0" fontId="40" fillId="73" borderId="0" applyNumberFormat="0" applyBorder="0" applyAlignment="0" applyProtection="0"/>
    <xf numFmtId="0" fontId="40" fillId="73" borderId="0" applyNumberFormat="0" applyBorder="0" applyAlignment="0" applyProtection="0"/>
    <xf numFmtId="0" fontId="40" fillId="51" borderId="0" applyNumberFormat="0" applyBorder="0" applyAlignment="0" applyProtection="0"/>
    <xf numFmtId="0" fontId="40" fillId="73" borderId="0" applyNumberFormat="0" applyBorder="0" applyAlignment="0" applyProtection="0"/>
    <xf numFmtId="0" fontId="40" fillId="73" borderId="0" applyNumberFormat="0" applyBorder="0" applyAlignment="0" applyProtection="0"/>
    <xf numFmtId="0" fontId="40" fillId="51" borderId="0" applyNumberFormat="0" applyBorder="0" applyAlignment="0" applyProtection="0"/>
    <xf numFmtId="0" fontId="40" fillId="68" borderId="0" applyNumberFormat="0" applyBorder="0" applyAlignment="0" applyProtection="0"/>
    <xf numFmtId="0" fontId="40" fillId="68" borderId="0" applyNumberFormat="0" applyBorder="0" applyAlignment="0" applyProtection="0"/>
    <xf numFmtId="0" fontId="40" fillId="68" borderId="0" applyNumberFormat="0" applyBorder="0" applyAlignment="0" applyProtection="0"/>
    <xf numFmtId="0" fontId="40" fillId="46" borderId="0" applyNumberFormat="0" applyBorder="0" applyAlignment="0" applyProtection="0"/>
    <xf numFmtId="0" fontId="40" fillId="68" borderId="0" applyNumberFormat="0" applyBorder="0" applyAlignment="0" applyProtection="0"/>
    <xf numFmtId="0" fontId="40" fillId="68" borderId="0" applyNumberFormat="0" applyBorder="0" applyAlignment="0" applyProtection="0"/>
    <xf numFmtId="0" fontId="40" fillId="46" borderId="0" applyNumberFormat="0" applyBorder="0" applyAlignment="0" applyProtection="0"/>
    <xf numFmtId="0" fontId="40" fillId="69" borderId="0" applyNumberFormat="0" applyBorder="0" applyAlignment="0" applyProtection="0"/>
    <xf numFmtId="0" fontId="40" fillId="69" borderId="0" applyNumberFormat="0" applyBorder="0" applyAlignment="0" applyProtection="0"/>
    <xf numFmtId="0" fontId="40" fillId="69" borderId="0" applyNumberFormat="0" applyBorder="0" applyAlignment="0" applyProtection="0"/>
    <xf numFmtId="0" fontId="40" fillId="47" borderId="0" applyNumberFormat="0" applyBorder="0" applyAlignment="0" applyProtection="0"/>
    <xf numFmtId="0" fontId="40" fillId="69" borderId="0" applyNumberFormat="0" applyBorder="0" applyAlignment="0" applyProtection="0"/>
    <xf numFmtId="0" fontId="40" fillId="69" borderId="0" applyNumberFormat="0" applyBorder="0" applyAlignment="0" applyProtection="0"/>
    <xf numFmtId="0" fontId="40" fillId="47" borderId="0" applyNumberFormat="0" applyBorder="0" applyAlignment="0" applyProtection="0"/>
    <xf numFmtId="0" fontId="40" fillId="74" borderId="0" applyNumberFormat="0" applyBorder="0" applyAlignment="0" applyProtection="0"/>
    <xf numFmtId="0" fontId="40" fillId="74" borderId="0" applyNumberFormat="0" applyBorder="0" applyAlignment="0" applyProtection="0"/>
    <xf numFmtId="0" fontId="40" fillId="74" borderId="0" applyNumberFormat="0" applyBorder="0" applyAlignment="0" applyProtection="0"/>
    <xf numFmtId="0" fontId="40" fillId="52" borderId="0" applyNumberFormat="0" applyBorder="0" applyAlignment="0" applyProtection="0"/>
    <xf numFmtId="0" fontId="40" fillId="74" borderId="0" applyNumberFormat="0" applyBorder="0" applyAlignment="0" applyProtection="0"/>
    <xf numFmtId="0" fontId="40" fillId="74" borderId="0" applyNumberFormat="0" applyBorder="0" applyAlignment="0" applyProtection="0"/>
    <xf numFmtId="0" fontId="40" fillId="52" borderId="0" applyNumberFormat="0" applyBorder="0" applyAlignment="0" applyProtection="0"/>
    <xf numFmtId="0" fontId="30" fillId="58" borderId="0" applyNumberFormat="0" applyBorder="0" applyAlignment="0" applyProtection="0"/>
    <xf numFmtId="0" fontId="30" fillId="58" borderId="0" applyNumberFormat="0" applyBorder="0" applyAlignment="0" applyProtection="0"/>
    <xf numFmtId="0" fontId="30" fillId="58" borderId="0" applyNumberFormat="0" applyBorder="0" applyAlignment="0" applyProtection="0"/>
    <xf numFmtId="0" fontId="30" fillId="36" borderId="0" applyNumberFormat="0" applyBorder="0" applyAlignment="0" applyProtection="0"/>
    <xf numFmtId="0" fontId="30" fillId="58" borderId="0" applyNumberFormat="0" applyBorder="0" applyAlignment="0" applyProtection="0"/>
    <xf numFmtId="0" fontId="30" fillId="58" borderId="0" applyNumberFormat="0" applyBorder="0" applyAlignment="0" applyProtection="0"/>
    <xf numFmtId="0" fontId="30" fillId="36" borderId="0" applyNumberFormat="0" applyBorder="0" applyAlignment="0" applyProtection="0"/>
    <xf numFmtId="0" fontId="34" fillId="75" borderId="14" applyNumberFormat="0" applyAlignment="0" applyProtection="0"/>
    <xf numFmtId="0" fontId="34" fillId="75" borderId="14" applyNumberFormat="0" applyAlignment="0" applyProtection="0"/>
    <xf numFmtId="0" fontId="34" fillId="75" borderId="14" applyNumberFormat="0" applyAlignment="0" applyProtection="0"/>
    <xf numFmtId="0" fontId="34" fillId="53" borderId="14" applyNumberFormat="0" applyAlignment="0" applyProtection="0"/>
    <xf numFmtId="0" fontId="34" fillId="75" borderId="14" applyNumberFormat="0" applyAlignment="0" applyProtection="0"/>
    <xf numFmtId="0" fontId="34" fillId="75" borderId="14" applyNumberFormat="0" applyAlignment="0" applyProtection="0"/>
    <xf numFmtId="0" fontId="34" fillId="53" borderId="14" applyNumberFormat="0" applyAlignment="0" applyProtection="0"/>
    <xf numFmtId="0" fontId="36" fillId="76" borderId="15" applyNumberFormat="0" applyAlignment="0" applyProtection="0"/>
    <xf numFmtId="0" fontId="36" fillId="76" borderId="15" applyNumberFormat="0" applyAlignment="0" applyProtection="0"/>
    <xf numFmtId="0" fontId="36" fillId="76" borderId="15" applyNumberFormat="0" applyAlignment="0" applyProtection="0"/>
    <xf numFmtId="0" fontId="36" fillId="54" borderId="15" applyNumberFormat="0" applyAlignment="0" applyProtection="0"/>
    <xf numFmtId="0" fontId="36" fillId="76" borderId="15" applyNumberFormat="0" applyAlignment="0" applyProtection="0"/>
    <xf numFmtId="0" fontId="36" fillId="76" borderId="15" applyNumberFormat="0" applyAlignment="0" applyProtection="0"/>
    <xf numFmtId="0" fontId="36" fillId="54" borderId="15" applyNumberFormat="0" applyAlignment="0" applyProtection="0"/>
    <xf numFmtId="43" fontId="7" fillId="0" borderId="0" applyFont="0" applyFill="0" applyBorder="0" applyAlignment="0" applyProtection="0"/>
    <xf numFmtId="43" fontId="2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3" fillId="0" borderId="0" applyFont="0" applyFill="0" applyBorder="0" applyAlignment="0" applyProtection="0"/>
    <xf numFmtId="168" fontId="6" fillId="0" borderId="0" applyFill="0" applyBorder="0" applyAlignment="0" applyProtection="0"/>
    <xf numFmtId="43" fontId="6" fillId="0" borderId="0" applyFont="0" applyFill="0" applyBorder="0" applyAlignment="0" applyProtection="0"/>
    <xf numFmtId="166" fontId="6" fillId="0" borderId="0" applyFont="0" applyFill="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9" fillId="37"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9" fillId="37" borderId="0" applyNumberFormat="0" applyBorder="0" applyAlignment="0" applyProtection="0"/>
    <xf numFmtId="0" fontId="26" fillId="0" borderId="16" applyNumberFormat="0" applyFill="0" applyAlignment="0" applyProtection="0"/>
    <xf numFmtId="0" fontId="26" fillId="0" borderId="16" applyNumberFormat="0" applyFill="0" applyAlignment="0" applyProtection="0"/>
    <xf numFmtId="0" fontId="26" fillId="0" borderId="16" applyNumberFormat="0" applyFill="0" applyAlignment="0" applyProtection="0"/>
    <xf numFmtId="0" fontId="27" fillId="0" borderId="17" applyNumberFormat="0" applyFill="0" applyAlignment="0" applyProtection="0"/>
    <xf numFmtId="0" fontId="27" fillId="0" borderId="17" applyNumberFormat="0" applyFill="0" applyAlignment="0" applyProtection="0"/>
    <xf numFmtId="0" fontId="27" fillId="0" borderId="17" applyNumberFormat="0" applyFill="0" applyAlignment="0" applyProtection="0"/>
    <xf numFmtId="0" fontId="28" fillId="0" borderId="18" applyNumberFormat="0" applyFill="0" applyAlignment="0" applyProtection="0"/>
    <xf numFmtId="0" fontId="28" fillId="0" borderId="18" applyNumberFormat="0" applyFill="0" applyAlignment="0" applyProtection="0"/>
    <xf numFmtId="0" fontId="28" fillId="0" borderId="18"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47"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32" fillId="62" borderId="14" applyNumberFormat="0" applyAlignment="0" applyProtection="0"/>
    <xf numFmtId="0" fontId="32" fillId="62" borderId="14" applyNumberFormat="0" applyAlignment="0" applyProtection="0"/>
    <xf numFmtId="0" fontId="32" fillId="62" borderId="14" applyNumberFormat="0" applyAlignment="0" applyProtection="0"/>
    <xf numFmtId="0" fontId="32" fillId="40" borderId="14" applyNumberFormat="0" applyAlignment="0" applyProtection="0"/>
    <xf numFmtId="0" fontId="32" fillId="62" borderId="14" applyNumberFormat="0" applyAlignment="0" applyProtection="0"/>
    <xf numFmtId="0" fontId="32" fillId="62" borderId="14" applyNumberFormat="0" applyAlignment="0" applyProtection="0"/>
    <xf numFmtId="0" fontId="32" fillId="40" borderId="14" applyNumberFormat="0" applyAlignment="0" applyProtection="0"/>
    <xf numFmtId="0" fontId="35" fillId="0" borderId="19" applyNumberFormat="0" applyFill="0" applyAlignment="0" applyProtection="0"/>
    <xf numFmtId="0" fontId="35" fillId="0" borderId="19" applyNumberFormat="0" applyFill="0" applyAlignment="0" applyProtection="0"/>
    <xf numFmtId="0" fontId="35" fillId="0" borderId="19" applyNumberFormat="0" applyFill="0" applyAlignment="0" applyProtection="0"/>
    <xf numFmtId="0" fontId="31" fillId="77" borderId="0" applyNumberFormat="0" applyBorder="0" applyAlignment="0" applyProtection="0"/>
    <xf numFmtId="0" fontId="31" fillId="77" borderId="0" applyNumberFormat="0" applyBorder="0" applyAlignment="0" applyProtection="0"/>
    <xf numFmtId="0" fontId="31" fillId="77" borderId="0" applyNumberFormat="0" applyBorder="0" applyAlignment="0" applyProtection="0"/>
    <xf numFmtId="0" fontId="31" fillId="55" borderId="0" applyNumberFormat="0" applyBorder="0" applyAlignment="0" applyProtection="0"/>
    <xf numFmtId="0" fontId="31" fillId="77" borderId="0" applyNumberFormat="0" applyBorder="0" applyAlignment="0" applyProtection="0"/>
    <xf numFmtId="0" fontId="31" fillId="77" borderId="0" applyNumberFormat="0" applyBorder="0" applyAlignment="0" applyProtection="0"/>
    <xf numFmtId="0" fontId="31" fillId="55" borderId="0" applyNumberFormat="0" applyBorder="0" applyAlignment="0" applyProtection="0"/>
    <xf numFmtId="0" fontId="6" fillId="0" borderId="0"/>
    <xf numFmtId="0" fontId="24" fillId="0" borderId="0"/>
    <xf numFmtId="0" fontId="6" fillId="0" borderId="0"/>
    <xf numFmtId="0" fontId="24" fillId="0" borderId="0"/>
    <xf numFmtId="0" fontId="6" fillId="0" borderId="0"/>
    <xf numFmtId="0" fontId="6" fillId="0" borderId="0"/>
    <xf numFmtId="0" fontId="45" fillId="0" borderId="0"/>
    <xf numFmtId="0" fontId="6" fillId="0" borderId="0"/>
    <xf numFmtId="0" fontId="45" fillId="0" borderId="0"/>
    <xf numFmtId="0" fontId="6" fillId="0" borderId="0"/>
    <xf numFmtId="0" fontId="6" fillId="0" borderId="0"/>
    <xf numFmtId="0" fontId="6" fillId="0" borderId="0"/>
    <xf numFmtId="0" fontId="6" fillId="0" borderId="0"/>
    <xf numFmtId="0" fontId="6" fillId="0" borderId="0"/>
    <xf numFmtId="0" fontId="23" fillId="0" borderId="0"/>
    <xf numFmtId="0" fontId="7" fillId="0" borderId="0"/>
    <xf numFmtId="0" fontId="23" fillId="0" borderId="0"/>
    <xf numFmtId="0" fontId="23" fillId="0" borderId="0"/>
    <xf numFmtId="0" fontId="23" fillId="0" borderId="0"/>
    <xf numFmtId="0" fontId="23" fillId="0" borderId="0"/>
    <xf numFmtId="0" fontId="23" fillId="0" borderId="0"/>
    <xf numFmtId="0" fontId="6" fillId="0" borderId="0"/>
    <xf numFmtId="0" fontId="6" fillId="0" borderId="0"/>
    <xf numFmtId="0" fontId="6" fillId="0" borderId="0"/>
    <xf numFmtId="0" fontId="6" fillId="0" borderId="0"/>
    <xf numFmtId="0" fontId="6" fillId="0" borderId="0"/>
    <xf numFmtId="0" fontId="2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3" fillId="0" borderId="0"/>
    <xf numFmtId="0" fontId="23" fillId="0" borderId="0"/>
    <xf numFmtId="0" fontId="23" fillId="0" borderId="0"/>
    <xf numFmtId="0" fontId="2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9" fillId="0" borderId="0"/>
    <xf numFmtId="0" fontId="6" fillId="0" borderId="0"/>
    <xf numFmtId="0" fontId="6" fillId="0" borderId="0"/>
    <xf numFmtId="0" fontId="6" fillId="0" borderId="0"/>
    <xf numFmtId="0" fontId="6" fillId="0" borderId="0"/>
    <xf numFmtId="0" fontId="24" fillId="0" borderId="0"/>
    <xf numFmtId="0" fontId="6" fillId="0" borderId="0"/>
    <xf numFmtId="0" fontId="24" fillId="0" borderId="0"/>
    <xf numFmtId="0" fontId="6" fillId="0" borderId="0"/>
    <xf numFmtId="0" fontId="24" fillId="0" borderId="0"/>
    <xf numFmtId="0" fontId="23" fillId="10" borderId="12" applyNumberFormat="0" applyFont="0" applyAlignment="0" applyProtection="0"/>
    <xf numFmtId="0" fontId="23" fillId="10" borderId="12" applyNumberFormat="0" applyFont="0" applyAlignment="0" applyProtection="0"/>
    <xf numFmtId="0" fontId="23" fillId="10" borderId="12" applyNumberFormat="0" applyFont="0" applyAlignment="0" applyProtection="0"/>
    <xf numFmtId="0" fontId="23" fillId="10" borderId="12" applyNumberFormat="0" applyFont="0" applyAlignment="0" applyProtection="0"/>
    <xf numFmtId="0" fontId="23" fillId="10" borderId="12" applyNumberFormat="0" applyFont="0" applyAlignment="0" applyProtection="0"/>
    <xf numFmtId="0" fontId="23" fillId="10" borderId="12" applyNumberFormat="0" applyFont="0" applyAlignment="0" applyProtection="0"/>
    <xf numFmtId="0" fontId="23" fillId="10" borderId="12" applyNumberFormat="0" applyFont="0" applyAlignment="0" applyProtection="0"/>
    <xf numFmtId="0" fontId="23" fillId="10" borderId="12" applyNumberFormat="0" applyFont="0" applyAlignment="0" applyProtection="0"/>
    <xf numFmtId="0" fontId="23" fillId="10" borderId="12" applyNumberFormat="0" applyFont="0" applyAlignment="0" applyProtection="0"/>
    <xf numFmtId="0" fontId="23" fillId="10" borderId="12" applyNumberFormat="0" applyFont="0" applyAlignment="0" applyProtection="0"/>
    <xf numFmtId="0" fontId="23" fillId="10" borderId="12"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10" borderId="12" applyNumberFormat="0" applyFont="0" applyAlignment="0" applyProtection="0"/>
    <xf numFmtId="0" fontId="23" fillId="56"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56"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56"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56" borderId="20" applyNumberFormat="0" applyFont="0" applyAlignment="0" applyProtection="0"/>
    <xf numFmtId="0" fontId="23" fillId="78" borderId="20" applyNumberFormat="0" applyFont="0" applyAlignment="0" applyProtection="0"/>
    <xf numFmtId="0" fontId="23" fillId="56" borderId="20" applyNumberFormat="0" applyFont="0" applyAlignment="0" applyProtection="0"/>
    <xf numFmtId="0" fontId="23" fillId="56" borderId="20" applyNumberFormat="0" applyFont="0" applyAlignment="0" applyProtection="0"/>
    <xf numFmtId="0" fontId="23" fillId="10" borderId="12" applyNumberFormat="0" applyFont="0" applyAlignment="0" applyProtection="0"/>
    <xf numFmtId="0" fontId="23" fillId="10" borderId="12" applyNumberFormat="0" applyFont="0" applyAlignment="0" applyProtection="0"/>
    <xf numFmtId="0" fontId="23" fillId="56" borderId="20" applyNumberFormat="0" applyFont="0" applyAlignment="0" applyProtection="0"/>
    <xf numFmtId="0" fontId="23" fillId="56" borderId="20" applyNumberFormat="0" applyFont="0" applyAlignment="0" applyProtection="0"/>
    <xf numFmtId="0" fontId="23" fillId="10" borderId="12" applyNumberFormat="0" applyFont="0" applyAlignment="0" applyProtection="0"/>
    <xf numFmtId="0" fontId="23" fillId="10" borderId="12" applyNumberFormat="0" applyFont="0" applyAlignment="0" applyProtection="0"/>
    <xf numFmtId="0" fontId="23" fillId="10" borderId="12" applyNumberFormat="0" applyFont="0" applyAlignment="0" applyProtection="0"/>
    <xf numFmtId="0" fontId="23" fillId="10" borderId="12" applyNumberFormat="0" applyFont="0" applyAlignment="0" applyProtection="0"/>
    <xf numFmtId="0" fontId="23" fillId="10" borderId="12" applyNumberFormat="0" applyFont="0" applyAlignment="0" applyProtection="0"/>
    <xf numFmtId="0" fontId="23" fillId="10" borderId="12" applyNumberFormat="0" applyFont="0" applyAlignment="0" applyProtection="0"/>
    <xf numFmtId="0" fontId="23" fillId="10" borderId="12" applyNumberFormat="0" applyFont="0" applyAlignment="0" applyProtection="0"/>
    <xf numFmtId="0" fontId="23" fillId="10" borderId="12" applyNumberFormat="0" applyFont="0" applyAlignment="0" applyProtection="0"/>
    <xf numFmtId="0" fontId="23" fillId="10" borderId="12" applyNumberFormat="0" applyFont="0" applyAlignment="0" applyProtection="0"/>
    <xf numFmtId="0" fontId="33" fillId="75" borderId="21" applyNumberFormat="0" applyAlignment="0" applyProtection="0"/>
    <xf numFmtId="0" fontId="33" fillId="75" borderId="21" applyNumberFormat="0" applyAlignment="0" applyProtection="0"/>
    <xf numFmtId="0" fontId="33" fillId="75" borderId="21" applyNumberFormat="0" applyAlignment="0" applyProtection="0"/>
    <xf numFmtId="0" fontId="33" fillId="53" borderId="21" applyNumberFormat="0" applyAlignment="0" applyProtection="0"/>
    <xf numFmtId="0" fontId="33" fillId="75" borderId="21" applyNumberFormat="0" applyAlignment="0" applyProtection="0"/>
    <xf numFmtId="0" fontId="33" fillId="75" borderId="21" applyNumberFormat="0" applyAlignment="0" applyProtection="0"/>
    <xf numFmtId="0" fontId="33" fillId="53" borderId="21" applyNumberFormat="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25"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25" fillId="0" borderId="0" applyNumberFormat="0" applyFill="0" applyBorder="0" applyAlignment="0" applyProtection="0"/>
    <xf numFmtId="0" fontId="39" fillId="0" borderId="22" applyNumberFormat="0" applyFill="0" applyAlignment="0" applyProtection="0"/>
    <xf numFmtId="0" fontId="39" fillId="0" borderId="22" applyNumberFormat="0" applyFill="0" applyAlignment="0" applyProtection="0"/>
    <xf numFmtId="0" fontId="39" fillId="0" borderId="22" applyNumberFormat="0" applyFill="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43" fontId="7" fillId="0" borderId="0" applyFont="0" applyFill="0" applyBorder="0" applyAlignment="0" applyProtection="0"/>
  </cellStyleXfs>
  <cellXfs count="256">
    <xf numFmtId="0" fontId="0" fillId="0" borderId="0" xfId="0"/>
    <xf numFmtId="0" fontId="4" fillId="0" borderId="0" xfId="0" applyFont="1"/>
    <xf numFmtId="0" fontId="0" fillId="3" borderId="0" xfId="0" applyFill="1"/>
    <xf numFmtId="0" fontId="0" fillId="0" borderId="4" xfId="0" applyBorder="1"/>
    <xf numFmtId="0" fontId="0" fillId="0" borderId="0" xfId="0" applyAlignment="1">
      <alignment horizontal="center"/>
    </xf>
    <xf numFmtId="0" fontId="4" fillId="0" borderId="0" xfId="0" applyFont="1" applyAlignment="1">
      <alignment horizontal="center"/>
    </xf>
    <xf numFmtId="0" fontId="0" fillId="0" borderId="24" xfId="0" applyBorder="1"/>
    <xf numFmtId="0" fontId="0" fillId="0" borderId="23" xfId="0" applyBorder="1"/>
    <xf numFmtId="0" fontId="1" fillId="79" borderId="1" xfId="0" applyFont="1" applyFill="1" applyBorder="1" applyAlignment="1">
      <alignment wrapText="1"/>
    </xf>
    <xf numFmtId="0" fontId="51" fillId="79" borderId="2" xfId="0" applyFont="1" applyFill="1" applyBorder="1" applyAlignment="1">
      <alignment horizontal="center" textRotation="90" wrapText="1"/>
    </xf>
    <xf numFmtId="0" fontId="0" fillId="0" borderId="23" xfId="0" applyBorder="1" applyAlignment="1">
      <alignment horizontal="center"/>
    </xf>
    <xf numFmtId="0" fontId="19" fillId="79" borderId="31" xfId="0" applyFont="1" applyFill="1" applyBorder="1" applyAlignment="1">
      <alignment horizontal="center" wrapText="1"/>
    </xf>
    <xf numFmtId="0" fontId="0" fillId="0" borderId="35" xfId="0" applyBorder="1" applyAlignment="1">
      <alignment vertical="center"/>
    </xf>
    <xf numFmtId="0" fontId="0" fillId="0" borderId="37" xfId="0" applyBorder="1" applyAlignment="1">
      <alignment vertical="center"/>
    </xf>
    <xf numFmtId="0" fontId="50" fillId="3" borderId="33" xfId="0" applyFont="1" applyFill="1" applyBorder="1" applyAlignment="1">
      <alignment vertical="center"/>
    </xf>
    <xf numFmtId="0" fontId="0" fillId="3" borderId="38" xfId="0" applyFill="1" applyBorder="1"/>
    <xf numFmtId="0" fontId="0" fillId="2" borderId="39" xfId="0" applyFill="1" applyBorder="1" applyProtection="1">
      <protection locked="0"/>
    </xf>
    <xf numFmtId="0" fontId="0" fillId="2" borderId="40" xfId="0" applyFill="1" applyBorder="1" applyProtection="1">
      <protection locked="0"/>
    </xf>
    <xf numFmtId="0" fontId="0" fillId="2" borderId="38" xfId="0" applyFill="1" applyBorder="1" applyProtection="1">
      <protection locked="0"/>
    </xf>
    <xf numFmtId="0" fontId="0" fillId="0" borderId="35" xfId="0" applyBorder="1" applyAlignment="1">
      <alignment horizontal="center"/>
    </xf>
    <xf numFmtId="0" fontId="0" fillId="0" borderId="37" xfId="0" applyBorder="1" applyAlignment="1">
      <alignment horizontal="center"/>
    </xf>
    <xf numFmtId="0" fontId="5" fillId="3" borderId="0" xfId="0" applyFont="1" applyFill="1"/>
    <xf numFmtId="0" fontId="0" fillId="3" borderId="23" xfId="0" applyFill="1" applyBorder="1"/>
    <xf numFmtId="0" fontId="0" fillId="3" borderId="4" xfId="0" applyFill="1" applyBorder="1"/>
    <xf numFmtId="0" fontId="3" fillId="2" borderId="24" xfId="0" applyFont="1" applyFill="1" applyBorder="1" applyProtection="1">
      <protection locked="0"/>
    </xf>
    <xf numFmtId="0" fontId="3" fillId="2" borderId="36" xfId="0" applyFont="1" applyFill="1" applyBorder="1" applyProtection="1">
      <protection locked="0"/>
    </xf>
    <xf numFmtId="0" fontId="3" fillId="2" borderId="31" xfId="0" applyFont="1" applyFill="1" applyBorder="1" applyProtection="1">
      <protection locked="0"/>
    </xf>
    <xf numFmtId="0" fontId="3" fillId="2" borderId="32" xfId="0" applyFont="1" applyFill="1" applyBorder="1" applyProtection="1">
      <protection locked="0"/>
    </xf>
    <xf numFmtId="0" fontId="0" fillId="0" borderId="31" xfId="0" applyBorder="1"/>
    <xf numFmtId="0" fontId="0" fillId="3" borderId="0" xfId="0" applyFill="1" applyAlignment="1">
      <alignment horizontal="left"/>
    </xf>
    <xf numFmtId="0" fontId="0" fillId="0" borderId="0" xfId="0" applyAlignment="1">
      <alignment horizontal="left"/>
    </xf>
    <xf numFmtId="0" fontId="4" fillId="0" borderId="33" xfId="0" applyFont="1" applyBorder="1" applyAlignment="1">
      <alignment horizontal="center"/>
    </xf>
    <xf numFmtId="0" fontId="1" fillId="0" borderId="0" xfId="0" applyFont="1" applyAlignment="1">
      <alignment horizontal="center" wrapText="1"/>
    </xf>
    <xf numFmtId="0" fontId="2" fillId="0" borderId="28" xfId="0" applyFont="1" applyBorder="1" applyAlignment="1">
      <alignment vertical="center" wrapText="1"/>
    </xf>
    <xf numFmtId="0" fontId="3" fillId="0" borderId="28" xfId="0" applyFont="1" applyBorder="1" applyAlignment="1">
      <alignment horizontal="center" vertical="center" wrapText="1"/>
    </xf>
    <xf numFmtId="0" fontId="3" fillId="0" borderId="28" xfId="0" applyFont="1" applyBorder="1" applyAlignment="1">
      <alignment horizontal="left" vertical="center" wrapText="1"/>
    </xf>
    <xf numFmtId="0" fontId="3" fillId="0" borderId="34" xfId="0" applyFont="1" applyBorder="1" applyAlignment="1">
      <alignment horizontal="left" vertical="center" wrapText="1"/>
    </xf>
    <xf numFmtId="0" fontId="3" fillId="0" borderId="28" xfId="0" applyFont="1" applyBorder="1"/>
    <xf numFmtId="0" fontId="3" fillId="0" borderId="34" xfId="0" applyFont="1" applyBorder="1"/>
    <xf numFmtId="0" fontId="50" fillId="3" borderId="35" xfId="0" applyFont="1" applyFill="1" applyBorder="1" applyAlignment="1">
      <alignment vertical="center"/>
    </xf>
    <xf numFmtId="0" fontId="0" fillId="3" borderId="39" xfId="0" applyFill="1" applyBorder="1"/>
    <xf numFmtId="0" fontId="50" fillId="3" borderId="34" xfId="0" applyFont="1" applyFill="1" applyBorder="1" applyAlignment="1">
      <alignment vertical="center"/>
    </xf>
    <xf numFmtId="0" fontId="0" fillId="0" borderId="36" xfId="0" applyBorder="1" applyAlignment="1">
      <alignment vertical="center"/>
    </xf>
    <xf numFmtId="0" fontId="50" fillId="3" borderId="36" xfId="0" applyFont="1" applyFill="1" applyBorder="1" applyAlignment="1">
      <alignment vertical="center"/>
    </xf>
    <xf numFmtId="0" fontId="0" fillId="0" borderId="32" xfId="0" applyBorder="1" applyAlignment="1">
      <alignment vertical="center"/>
    </xf>
    <xf numFmtId="0" fontId="4" fillId="0" borderId="28" xfId="0" applyFont="1" applyBorder="1" applyAlignment="1">
      <alignment vertical="center" wrapText="1"/>
    </xf>
    <xf numFmtId="0" fontId="0" fillId="0" borderId="24" xfId="0" applyBorder="1" applyAlignment="1">
      <alignment vertical="center" wrapText="1"/>
    </xf>
    <xf numFmtId="0" fontId="0" fillId="0" borderId="31" xfId="0" applyBorder="1" applyAlignment="1">
      <alignment vertical="center" wrapText="1"/>
    </xf>
    <xf numFmtId="0" fontId="2" fillId="0" borderId="34" xfId="0" applyFont="1" applyBorder="1" applyAlignment="1">
      <alignment vertical="center" wrapText="1"/>
    </xf>
    <xf numFmtId="0" fontId="0" fillId="0" borderId="0" xfId="0" applyAlignment="1">
      <alignment vertical="center" wrapText="1"/>
    </xf>
    <xf numFmtId="0" fontId="0" fillId="0" borderId="0" xfId="0" applyProtection="1">
      <protection locked="0"/>
    </xf>
    <xf numFmtId="0" fontId="0" fillId="0" borderId="24" xfId="0" applyBorder="1" applyAlignment="1">
      <alignment vertical="center"/>
    </xf>
    <xf numFmtId="0" fontId="0" fillId="0" borderId="31" xfId="0" applyBorder="1" applyAlignment="1">
      <alignment vertical="center"/>
    </xf>
    <xf numFmtId="0" fontId="0" fillId="2" borderId="44" xfId="0" applyFill="1" applyBorder="1" applyProtection="1">
      <protection locked="0"/>
    </xf>
    <xf numFmtId="0" fontId="0" fillId="0" borderId="0" xfId="0" applyAlignment="1">
      <alignment horizontal="left" wrapText="1"/>
    </xf>
    <xf numFmtId="0" fontId="0" fillId="0" borderId="35" xfId="0" applyBorder="1" applyAlignment="1">
      <alignment horizontal="center" vertical="center"/>
    </xf>
    <xf numFmtId="0" fontId="0" fillId="0" borderId="37" xfId="0" applyBorder="1" applyAlignment="1">
      <alignment horizontal="center" vertical="center"/>
    </xf>
    <xf numFmtId="0" fontId="53" fillId="0" borderId="0" xfId="0" applyFont="1"/>
    <xf numFmtId="0" fontId="54" fillId="0" borderId="0" xfId="0" applyFont="1"/>
    <xf numFmtId="0" fontId="53" fillId="0" borderId="4" xfId="0" applyFont="1" applyBorder="1"/>
    <xf numFmtId="0" fontId="55" fillId="0" borderId="0" xfId="0" applyFont="1"/>
    <xf numFmtId="0" fontId="55" fillId="0" borderId="4" xfId="0" applyFont="1" applyBorder="1"/>
    <xf numFmtId="0" fontId="56" fillId="0" borderId="0" xfId="0" applyFont="1"/>
    <xf numFmtId="0" fontId="54" fillId="0" borderId="4" xfId="0" applyFont="1" applyBorder="1"/>
    <xf numFmtId="0" fontId="53" fillId="0" borderId="0" xfId="0" applyFont="1" applyAlignment="1">
      <alignment horizontal="left"/>
    </xf>
    <xf numFmtId="0" fontId="53" fillId="0" borderId="4" xfId="0" applyFont="1" applyBorder="1" applyAlignment="1">
      <alignment horizontal="left"/>
    </xf>
    <xf numFmtId="0" fontId="55" fillId="0" borderId="4" xfId="0" applyFont="1" applyBorder="1" applyAlignment="1">
      <alignment horizontal="left"/>
    </xf>
    <xf numFmtId="0" fontId="54" fillId="0" borderId="0" xfId="0" applyFont="1" applyAlignment="1">
      <alignment horizontal="left"/>
    </xf>
    <xf numFmtId="0" fontId="54" fillId="0" borderId="4" xfId="0" applyFont="1" applyBorder="1" applyAlignment="1">
      <alignment horizontal="left"/>
    </xf>
    <xf numFmtId="0" fontId="55" fillId="0" borderId="4" xfId="0" applyFont="1" applyBorder="1" applyAlignment="1">
      <alignment horizontal="center"/>
    </xf>
    <xf numFmtId="0" fontId="53" fillId="0" borderId="0" xfId="0" applyFont="1" applyAlignment="1">
      <alignment horizontal="center"/>
    </xf>
    <xf numFmtId="0" fontId="53" fillId="0" borderId="4" xfId="0" applyFont="1" applyBorder="1" applyAlignment="1">
      <alignment horizontal="center"/>
    </xf>
    <xf numFmtId="0" fontId="54" fillId="0" borderId="0" xfId="0" applyFont="1" applyAlignment="1">
      <alignment horizontal="center"/>
    </xf>
    <xf numFmtId="0" fontId="54" fillId="0" borderId="4" xfId="0" applyFont="1" applyBorder="1" applyAlignment="1">
      <alignment horizontal="center"/>
    </xf>
    <xf numFmtId="3" fontId="54" fillId="0" borderId="0" xfId="0" applyNumberFormat="1" applyFont="1"/>
    <xf numFmtId="3" fontId="53" fillId="0" borderId="0" xfId="0" applyNumberFormat="1" applyFont="1" applyAlignment="1">
      <alignment horizontal="left"/>
    </xf>
    <xf numFmtId="3" fontId="53" fillId="0" borderId="0" xfId="0" applyNumberFormat="1" applyFont="1"/>
    <xf numFmtId="3" fontId="53" fillId="0" borderId="4" xfId="0" applyNumberFormat="1" applyFont="1" applyBorder="1" applyAlignment="1">
      <alignment horizontal="left"/>
    </xf>
    <xf numFmtId="3" fontId="53" fillId="0" borderId="4" xfId="0" applyNumberFormat="1" applyFont="1" applyBorder="1"/>
    <xf numFmtId="3" fontId="55" fillId="0" borderId="4" xfId="0" applyNumberFormat="1" applyFont="1" applyBorder="1" applyAlignment="1">
      <alignment horizontal="center"/>
    </xf>
    <xf numFmtId="3" fontId="54" fillId="0" borderId="4" xfId="0" applyNumberFormat="1" applyFont="1" applyBorder="1"/>
    <xf numFmtId="3" fontId="54" fillId="0" borderId="0" xfId="0" applyNumberFormat="1" applyFont="1" applyAlignment="1">
      <alignment horizontal="left"/>
    </xf>
    <xf numFmtId="0" fontId="4" fillId="0" borderId="23" xfId="0" applyFont="1" applyBorder="1" applyAlignment="1">
      <alignment horizontal="center"/>
    </xf>
    <xf numFmtId="0" fontId="4" fillId="0" borderId="23" xfId="0" applyFont="1" applyBorder="1"/>
    <xf numFmtId="0" fontId="0" fillId="0" borderId="33" xfId="0" applyBorder="1" applyAlignment="1">
      <alignment horizontal="center" vertical="center" wrapText="1"/>
    </xf>
    <xf numFmtId="0" fontId="0" fillId="0" borderId="28" xfId="0" applyBorder="1" applyAlignment="1">
      <alignment horizontal="left" vertical="center" wrapText="1"/>
    </xf>
    <xf numFmtId="0" fontId="0" fillId="0" borderId="28" xfId="0" applyBorder="1" applyAlignment="1">
      <alignment horizontal="center" vertical="center" wrapText="1"/>
    </xf>
    <xf numFmtId="0" fontId="1" fillId="79" borderId="42" xfId="0" applyFont="1" applyFill="1" applyBorder="1" applyAlignment="1">
      <alignment horizontal="center" wrapText="1"/>
    </xf>
    <xf numFmtId="0" fontId="0" fillId="82" borderId="28" xfId="0" applyFill="1" applyBorder="1" applyAlignment="1" applyProtection="1">
      <alignment vertical="center" wrapText="1"/>
      <protection locked="0"/>
    </xf>
    <xf numFmtId="0" fontId="0" fillId="82" borderId="24" xfId="0" applyFill="1" applyBorder="1" applyAlignment="1" applyProtection="1">
      <alignment vertical="center" wrapText="1"/>
      <protection locked="0"/>
    </xf>
    <xf numFmtId="0" fontId="0" fillId="82" borderId="31" xfId="0" applyFill="1" applyBorder="1" applyAlignment="1" applyProtection="1">
      <alignment vertical="center" wrapText="1"/>
      <protection locked="0"/>
    </xf>
    <xf numFmtId="0" fontId="0" fillId="82" borderId="24" xfId="0" applyFill="1" applyBorder="1" applyAlignment="1" applyProtection="1">
      <alignment horizontal="center" vertical="center" wrapText="1"/>
      <protection locked="0"/>
    </xf>
    <xf numFmtId="0" fontId="0" fillId="82" borderId="24" xfId="0" applyFill="1" applyBorder="1" applyAlignment="1" applyProtection="1">
      <alignment horizontal="center"/>
      <protection locked="0"/>
    </xf>
    <xf numFmtId="0" fontId="0" fillId="82" borderId="31" xfId="0" applyFill="1" applyBorder="1" applyAlignment="1" applyProtection="1">
      <alignment horizontal="center" vertical="center" wrapText="1"/>
      <protection locked="0"/>
    </xf>
    <xf numFmtId="0" fontId="0" fillId="82" borderId="31" xfId="0" applyFill="1" applyBorder="1" applyAlignment="1" applyProtection="1">
      <alignment horizontal="center"/>
      <protection locked="0"/>
    </xf>
    <xf numFmtId="0" fontId="0" fillId="82" borderId="38" xfId="0" applyFill="1" applyBorder="1" applyProtection="1">
      <protection locked="0"/>
    </xf>
    <xf numFmtId="0" fontId="0" fillId="82" borderId="39" xfId="0" applyFill="1" applyBorder="1" applyProtection="1">
      <protection locked="0"/>
    </xf>
    <xf numFmtId="0" fontId="0" fillId="82" borderId="40" xfId="0" applyFill="1" applyBorder="1" applyProtection="1">
      <protection locked="0"/>
    </xf>
    <xf numFmtId="0" fontId="0" fillId="0" borderId="0" xfId="0" applyAlignment="1">
      <alignment horizontal="right"/>
    </xf>
    <xf numFmtId="164" fontId="0" fillId="82" borderId="36" xfId="1412" applyNumberFormat="1" applyFont="1" applyFill="1" applyBorder="1" applyAlignment="1" applyProtection="1">
      <alignment horizontal="center" vertical="center" wrapText="1"/>
      <protection locked="0"/>
    </xf>
    <xf numFmtId="164" fontId="0" fillId="82" borderId="32" xfId="1412" applyNumberFormat="1" applyFont="1" applyFill="1" applyBorder="1" applyAlignment="1" applyProtection="1">
      <alignment horizontal="center" vertical="center" wrapText="1"/>
      <protection locked="0"/>
    </xf>
    <xf numFmtId="164" fontId="0" fillId="0" borderId="28" xfId="1412" applyNumberFormat="1" applyFont="1" applyFill="1" applyBorder="1" applyAlignment="1">
      <alignment horizontal="right" vertical="center" wrapText="1"/>
    </xf>
    <xf numFmtId="164" fontId="0" fillId="0" borderId="34" xfId="1412" applyNumberFormat="1" applyFont="1" applyBorder="1" applyAlignment="1">
      <alignment vertical="center" wrapText="1"/>
    </xf>
    <xf numFmtId="164" fontId="0" fillId="82" borderId="24" xfId="1412" applyNumberFormat="1" applyFont="1" applyFill="1" applyBorder="1" applyAlignment="1" applyProtection="1">
      <alignment horizontal="right" vertical="center" wrapText="1"/>
      <protection locked="0"/>
    </xf>
    <xf numFmtId="164" fontId="0" fillId="82" borderId="31" xfId="1412" applyNumberFormat="1" applyFont="1" applyFill="1" applyBorder="1" applyAlignment="1" applyProtection="1">
      <alignment horizontal="right" vertical="center" wrapText="1"/>
      <protection locked="0"/>
    </xf>
    <xf numFmtId="0" fontId="3" fillId="82" borderId="24" xfId="0" applyFont="1" applyFill="1" applyBorder="1" applyProtection="1">
      <protection locked="0"/>
    </xf>
    <xf numFmtId="0" fontId="3" fillId="82" borderId="36" xfId="0" applyFont="1" applyFill="1" applyBorder="1" applyProtection="1">
      <protection locked="0"/>
    </xf>
    <xf numFmtId="0" fontId="3" fillId="82" borderId="31" xfId="0" applyFont="1" applyFill="1" applyBorder="1" applyProtection="1">
      <protection locked="0"/>
    </xf>
    <xf numFmtId="0" fontId="3" fillId="82" borderId="32" xfId="0" applyFont="1" applyFill="1" applyBorder="1" applyProtection="1">
      <protection locked="0"/>
    </xf>
    <xf numFmtId="0" fontId="0" fillId="0" borderId="45" xfId="0" applyBorder="1" applyAlignment="1">
      <alignment horizontal="center"/>
    </xf>
    <xf numFmtId="0" fontId="0" fillId="0" borderId="46" xfId="0" applyBorder="1" applyAlignment="1">
      <alignment horizontal="center"/>
    </xf>
    <xf numFmtId="0" fontId="0" fillId="0" borderId="47" xfId="0" applyBorder="1" applyAlignment="1">
      <alignment horizontal="center"/>
    </xf>
    <xf numFmtId="0" fontId="0" fillId="0" borderId="48" xfId="0" applyBorder="1"/>
    <xf numFmtId="0" fontId="0" fillId="0" borderId="49" xfId="0" applyBorder="1"/>
    <xf numFmtId="0" fontId="4" fillId="3" borderId="48" xfId="0" applyFont="1" applyFill="1" applyBorder="1"/>
    <xf numFmtId="0" fontId="4" fillId="3" borderId="0" xfId="0" applyFont="1" applyFill="1"/>
    <xf numFmtId="0" fontId="4" fillId="3" borderId="49" xfId="0" applyFont="1" applyFill="1" applyBorder="1"/>
    <xf numFmtId="0" fontId="0" fillId="3" borderId="48" xfId="0" applyFill="1" applyBorder="1"/>
    <xf numFmtId="0" fontId="0" fillId="3" borderId="49" xfId="0" applyFill="1" applyBorder="1"/>
    <xf numFmtId="0" fontId="0" fillId="3" borderId="50" xfId="0" applyFill="1" applyBorder="1"/>
    <xf numFmtId="0" fontId="0" fillId="3" borderId="51" xfId="0" applyFill="1" applyBorder="1"/>
    <xf numFmtId="0" fontId="0" fillId="81" borderId="48" xfId="0" applyFill="1" applyBorder="1"/>
    <xf numFmtId="0" fontId="0" fillId="81" borderId="0" xfId="0" applyFill="1"/>
    <xf numFmtId="0" fontId="0" fillId="81" borderId="49" xfId="0" applyFill="1" applyBorder="1"/>
    <xf numFmtId="0" fontId="0" fillId="81" borderId="50" xfId="0" applyFill="1" applyBorder="1"/>
    <xf numFmtId="0" fontId="4" fillId="81" borderId="4" xfId="0" applyFont="1" applyFill="1" applyBorder="1" applyAlignment="1">
      <alignment horizontal="right"/>
    </xf>
    <xf numFmtId="0" fontId="4" fillId="81" borderId="51" xfId="0" applyFont="1" applyFill="1" applyBorder="1" applyAlignment="1">
      <alignment horizontal="right"/>
    </xf>
    <xf numFmtId="3" fontId="53" fillId="0" borderId="0" xfId="0" applyNumberFormat="1" applyFont="1" applyAlignment="1">
      <alignment horizontal="right"/>
    </xf>
    <xf numFmtId="3" fontId="54" fillId="0" borderId="0" xfId="0" applyNumberFormat="1" applyFont="1" applyAlignment="1">
      <alignment horizontal="right"/>
    </xf>
    <xf numFmtId="0" fontId="54" fillId="3" borderId="25" xfId="0" applyFont="1" applyFill="1" applyBorder="1"/>
    <xf numFmtId="0" fontId="54" fillId="3" borderId="52" xfId="0" applyFont="1" applyFill="1" applyBorder="1"/>
    <xf numFmtId="0" fontId="54" fillId="3" borderId="52" xfId="0" quotePrefix="1" applyFont="1" applyFill="1" applyBorder="1" applyAlignment="1">
      <alignment horizontal="center"/>
    </xf>
    <xf numFmtId="0" fontId="54" fillId="3" borderId="52" xfId="0" applyFont="1" applyFill="1" applyBorder="1" applyAlignment="1">
      <alignment horizontal="center"/>
    </xf>
    <xf numFmtId="0" fontId="54" fillId="3" borderId="53" xfId="0" applyFont="1" applyFill="1" applyBorder="1" applyAlignment="1">
      <alignment horizontal="center"/>
    </xf>
    <xf numFmtId="0" fontId="0" fillId="3" borderId="54" xfId="0" applyFill="1" applyBorder="1" applyAlignment="1">
      <alignment horizontal="center"/>
    </xf>
    <xf numFmtId="0" fontId="0" fillId="3" borderId="43" xfId="0" applyFill="1" applyBorder="1" applyAlignment="1">
      <alignment horizontal="center"/>
    </xf>
    <xf numFmtId="0" fontId="0" fillId="3" borderId="55" xfId="0" applyFill="1" applyBorder="1" applyAlignment="1">
      <alignment horizontal="center"/>
    </xf>
    <xf numFmtId="0" fontId="0" fillId="81" borderId="45" xfId="0" applyFill="1" applyBorder="1"/>
    <xf numFmtId="0" fontId="0" fillId="81" borderId="46" xfId="0" applyFill="1" applyBorder="1" applyAlignment="1">
      <alignment horizontal="center"/>
    </xf>
    <xf numFmtId="0" fontId="0" fillId="81" borderId="47" xfId="0" applyFill="1" applyBorder="1" applyAlignment="1">
      <alignment horizontal="center"/>
    </xf>
    <xf numFmtId="0" fontId="4" fillId="0" borderId="56" xfId="0" applyFont="1" applyBorder="1" applyAlignment="1">
      <alignment horizontal="center"/>
    </xf>
    <xf numFmtId="0" fontId="4" fillId="0" borderId="53" xfId="0" applyFont="1" applyBorder="1"/>
    <xf numFmtId="0" fontId="5" fillId="79" borderId="42" xfId="0" applyFont="1" applyFill="1" applyBorder="1" applyAlignment="1">
      <alignment horizontal="center"/>
    </xf>
    <xf numFmtId="0" fontId="19" fillId="79" borderId="58" xfId="0" applyFont="1" applyFill="1" applyBorder="1"/>
    <xf numFmtId="0" fontId="0" fillId="82" borderId="36" xfId="0" applyFill="1" applyBorder="1" applyAlignment="1" applyProtection="1">
      <alignment horizontal="center"/>
      <protection locked="0"/>
    </xf>
    <xf numFmtId="0" fontId="0" fillId="0" borderId="36" xfId="0" applyBorder="1" applyAlignment="1">
      <alignment horizontal="center"/>
    </xf>
    <xf numFmtId="0" fontId="0" fillId="0" borderId="56" xfId="0" applyBorder="1" applyAlignment="1">
      <alignment horizontal="center"/>
    </xf>
    <xf numFmtId="0" fontId="4" fillId="0" borderId="42" xfId="0" applyFont="1" applyBorder="1" applyAlignment="1">
      <alignment horizontal="center"/>
    </xf>
    <xf numFmtId="0" fontId="4" fillId="0" borderId="59" xfId="0" applyFont="1" applyBorder="1" applyAlignment="1">
      <alignment horizontal="center"/>
    </xf>
    <xf numFmtId="0" fontId="0" fillId="3" borderId="38" xfId="0" applyFill="1" applyBorder="1" applyAlignment="1">
      <alignment horizontal="center"/>
    </xf>
    <xf numFmtId="0" fontId="0" fillId="3" borderId="39" xfId="0" applyFill="1" applyBorder="1" applyAlignment="1">
      <alignment horizontal="center"/>
    </xf>
    <xf numFmtId="0" fontId="0" fillId="82" borderId="39" xfId="0" applyFill="1" applyBorder="1" applyAlignment="1" applyProtection="1">
      <alignment horizontal="center"/>
      <protection locked="0"/>
    </xf>
    <xf numFmtId="0" fontId="0" fillId="3" borderId="33" xfId="0" applyFill="1" applyBorder="1" applyAlignment="1">
      <alignment horizontal="center"/>
    </xf>
    <xf numFmtId="0" fontId="0" fillId="3" borderId="34" xfId="0" applyFill="1" applyBorder="1" applyAlignment="1">
      <alignment horizontal="center"/>
    </xf>
    <xf numFmtId="0" fontId="0" fillId="82" borderId="35" xfId="0" applyFill="1" applyBorder="1" applyAlignment="1" applyProtection="1">
      <alignment horizontal="center"/>
      <protection locked="0"/>
    </xf>
    <xf numFmtId="0" fontId="0" fillId="3" borderId="35" xfId="0" applyFill="1" applyBorder="1" applyAlignment="1">
      <alignment horizontal="center"/>
    </xf>
    <xf numFmtId="0" fontId="0" fillId="3" borderId="36" xfId="0" applyFill="1" applyBorder="1" applyAlignment="1">
      <alignment horizontal="center"/>
    </xf>
    <xf numFmtId="0" fontId="0" fillId="82" borderId="37" xfId="0" applyFill="1" applyBorder="1" applyAlignment="1" applyProtection="1">
      <alignment horizontal="center"/>
      <protection locked="0"/>
    </xf>
    <xf numFmtId="0" fontId="0" fillId="82" borderId="32" xfId="0" applyFill="1" applyBorder="1" applyAlignment="1" applyProtection="1">
      <alignment horizontal="center"/>
      <protection locked="0"/>
    </xf>
    <xf numFmtId="0" fontId="0" fillId="82" borderId="40" xfId="0" applyFill="1" applyBorder="1" applyAlignment="1" applyProtection="1">
      <alignment horizontal="center"/>
      <protection locked="0"/>
    </xf>
    <xf numFmtId="0" fontId="0" fillId="82" borderId="0" xfId="0" applyFill="1" applyProtection="1">
      <protection locked="0"/>
    </xf>
    <xf numFmtId="3" fontId="54" fillId="0" borderId="4" xfId="0" applyNumberFormat="1" applyFont="1" applyBorder="1" applyAlignment="1">
      <alignment horizontal="left"/>
    </xf>
    <xf numFmtId="0" fontId="56" fillId="0" borderId="4" xfId="0" applyFont="1" applyBorder="1" applyAlignment="1">
      <alignment horizontal="center" textRotation="90"/>
    </xf>
    <xf numFmtId="3" fontId="54" fillId="0" borderId="0" xfId="0" applyNumberFormat="1" applyFont="1" applyAlignment="1">
      <alignment horizontal="center"/>
    </xf>
    <xf numFmtId="3" fontId="54" fillId="0" borderId="4" xfId="0" applyNumberFormat="1" applyFont="1" applyBorder="1" applyAlignment="1">
      <alignment horizontal="center"/>
    </xf>
    <xf numFmtId="0" fontId="54" fillId="3" borderId="25" xfId="0" applyFont="1" applyFill="1" applyBorder="1" applyAlignment="1">
      <alignment horizontal="center"/>
    </xf>
    <xf numFmtId="0" fontId="56" fillId="0" borderId="4" xfId="0" applyFont="1" applyBorder="1" applyAlignment="1">
      <alignment horizontal="left"/>
    </xf>
    <xf numFmtId="3" fontId="56" fillId="0" borderId="4" xfId="0" applyNumberFormat="1" applyFont="1" applyBorder="1" applyAlignment="1">
      <alignment horizontal="center" textRotation="90"/>
    </xf>
    <xf numFmtId="0" fontId="56" fillId="0" borderId="0" xfId="0" applyFont="1" applyAlignment="1">
      <alignment horizontal="left"/>
    </xf>
    <xf numFmtId="0" fontId="56" fillId="0" borderId="43" xfId="0" applyFont="1" applyBorder="1" applyAlignment="1">
      <alignment horizontal="left"/>
    </xf>
    <xf numFmtId="0" fontId="56" fillId="0" borderId="0" xfId="0" applyFont="1" applyAlignment="1">
      <alignment horizontal="center"/>
    </xf>
    <xf numFmtId="3" fontId="56" fillId="0" borderId="43" xfId="0" applyNumberFormat="1" applyFont="1" applyBorder="1" applyAlignment="1">
      <alignment horizontal="center"/>
    </xf>
    <xf numFmtId="0" fontId="56" fillId="0" borderId="43" xfId="0" applyFont="1" applyBorder="1" applyAlignment="1">
      <alignment horizontal="center"/>
    </xf>
    <xf numFmtId="3" fontId="56" fillId="0" borderId="0" xfId="0" applyNumberFormat="1" applyFont="1" applyAlignment="1">
      <alignment horizontal="center"/>
    </xf>
    <xf numFmtId="0" fontId="56" fillId="0" borderId="4" xfId="0" applyFont="1" applyBorder="1" applyAlignment="1">
      <alignment horizontal="center"/>
    </xf>
    <xf numFmtId="0" fontId="0" fillId="3" borderId="46" xfId="0" applyFill="1" applyBorder="1" applyAlignment="1">
      <alignment horizontal="right"/>
    </xf>
    <xf numFmtId="0" fontId="0" fillId="3" borderId="46" xfId="0" applyFill="1" applyBorder="1"/>
    <xf numFmtId="164" fontId="0" fillId="3" borderId="46" xfId="0" applyNumberFormat="1" applyFill="1" applyBorder="1"/>
    <xf numFmtId="3" fontId="0" fillId="3" borderId="47" xfId="0" applyNumberFormat="1" applyFill="1" applyBorder="1"/>
    <xf numFmtId="0" fontId="0" fillId="3" borderId="0" xfId="0" applyFill="1" applyAlignment="1">
      <alignment horizontal="right"/>
    </xf>
    <xf numFmtId="164" fontId="0" fillId="3" borderId="0" xfId="0" applyNumberFormat="1" applyFill="1"/>
    <xf numFmtId="3" fontId="0" fillId="3" borderId="49" xfId="0" applyNumberFormat="1" applyFill="1" applyBorder="1"/>
    <xf numFmtId="0" fontId="0" fillId="3" borderId="4" xfId="0" applyFill="1" applyBorder="1" applyAlignment="1">
      <alignment horizontal="right"/>
    </xf>
    <xf numFmtId="164" fontId="0" fillId="3" borderId="4" xfId="0" applyNumberFormat="1" applyFill="1" applyBorder="1"/>
    <xf numFmtId="3" fontId="0" fillId="3" borderId="51" xfId="0" applyNumberFormat="1" applyFill="1" applyBorder="1"/>
    <xf numFmtId="0" fontId="54" fillId="83" borderId="25" xfId="0" applyFont="1" applyFill="1" applyBorder="1" applyAlignment="1">
      <alignment horizontal="center"/>
    </xf>
    <xf numFmtId="0" fontId="54" fillId="83" borderId="52" xfId="0" applyFont="1" applyFill="1" applyBorder="1" applyAlignment="1">
      <alignment horizontal="center"/>
    </xf>
    <xf numFmtId="0" fontId="54" fillId="83" borderId="53" xfId="0" applyFont="1" applyFill="1" applyBorder="1" applyAlignment="1">
      <alignment horizontal="center"/>
    </xf>
    <xf numFmtId="0" fontId="57" fillId="0" borderId="0" xfId="0" applyFont="1"/>
    <xf numFmtId="0" fontId="0" fillId="83" borderId="61" xfId="0" applyFill="1" applyBorder="1"/>
    <xf numFmtId="0" fontId="0" fillId="83" borderId="62" xfId="0" applyFill="1" applyBorder="1"/>
    <xf numFmtId="0" fontId="0" fillId="83" borderId="30" xfId="0" applyFill="1" applyBorder="1"/>
    <xf numFmtId="0" fontId="0" fillId="83" borderId="63" xfId="0" applyFill="1" applyBorder="1"/>
    <xf numFmtId="0" fontId="0" fillId="83" borderId="27" xfId="0" applyFill="1" applyBorder="1" applyAlignment="1">
      <alignment horizontal="right"/>
    </xf>
    <xf numFmtId="0" fontId="0" fillId="83" borderId="60" xfId="0" applyFill="1" applyBorder="1" applyAlignment="1">
      <alignment horizontal="right"/>
    </xf>
    <xf numFmtId="0" fontId="0" fillId="83" borderId="26" xfId="0" applyFill="1" applyBorder="1" applyAlignment="1">
      <alignment horizontal="center"/>
    </xf>
    <xf numFmtId="0" fontId="0" fillId="83" borderId="64" xfId="0" quotePrefix="1" applyFill="1" applyBorder="1" applyAlignment="1">
      <alignment horizontal="center"/>
    </xf>
    <xf numFmtId="0" fontId="0" fillId="83" borderId="3" xfId="0" quotePrefix="1" applyFill="1" applyBorder="1" applyAlignment="1">
      <alignment horizontal="center"/>
    </xf>
    <xf numFmtId="0" fontId="54" fillId="0" borderId="23" xfId="0" applyFont="1" applyBorder="1" applyAlignment="1">
      <alignment horizontal="center"/>
    </xf>
    <xf numFmtId="0" fontId="54" fillId="0" borderId="23" xfId="0" applyFont="1" applyBorder="1"/>
    <xf numFmtId="0" fontId="54" fillId="0" borderId="23" xfId="0" applyFont="1" applyBorder="1" applyAlignment="1">
      <alignment horizontal="left"/>
    </xf>
    <xf numFmtId="3" fontId="54" fillId="0" borderId="23" xfId="0" applyNumberFormat="1" applyFont="1" applyBorder="1" applyAlignment="1">
      <alignment horizontal="left"/>
    </xf>
    <xf numFmtId="3" fontId="54" fillId="0" borderId="23" xfId="0" applyNumberFormat="1" applyFont="1" applyBorder="1"/>
    <xf numFmtId="0" fontId="0" fillId="82" borderId="36" xfId="0" applyFill="1" applyBorder="1" applyAlignment="1" applyProtection="1">
      <alignment horizontal="left"/>
      <protection locked="0"/>
    </xf>
    <xf numFmtId="0" fontId="0" fillId="82" borderId="57" xfId="0" applyFill="1" applyBorder="1" applyAlignment="1" applyProtection="1">
      <alignment horizontal="left"/>
      <protection locked="0"/>
    </xf>
    <xf numFmtId="0" fontId="1" fillId="79" borderId="1" xfId="0" applyFont="1" applyFill="1" applyBorder="1" applyAlignment="1">
      <alignment horizontal="center"/>
    </xf>
    <xf numFmtId="0" fontId="0" fillId="84" borderId="65" xfId="0" applyFill="1" applyBorder="1" applyAlignment="1">
      <alignment horizontal="left"/>
    </xf>
    <xf numFmtId="0" fontId="0" fillId="84" borderId="66" xfId="0" applyFill="1" applyBorder="1"/>
    <xf numFmtId="0" fontId="0" fillId="84" borderId="2" xfId="0" applyFill="1" applyBorder="1" applyAlignment="1">
      <alignment horizontal="center"/>
    </xf>
    <xf numFmtId="3" fontId="0" fillId="0" borderId="0" xfId="0" applyNumberFormat="1"/>
    <xf numFmtId="0" fontId="0" fillId="3" borderId="67" xfId="0" applyFill="1" applyBorder="1"/>
    <xf numFmtId="0" fontId="0" fillId="3" borderId="68" xfId="0" applyFill="1" applyBorder="1"/>
    <xf numFmtId="0" fontId="0" fillId="3" borderId="60" xfId="0" applyFill="1" applyBorder="1"/>
    <xf numFmtId="0" fontId="0" fillId="3" borderId="69" xfId="0" applyFill="1" applyBorder="1"/>
    <xf numFmtId="0" fontId="0" fillId="3" borderId="70" xfId="0" applyFill="1" applyBorder="1"/>
    <xf numFmtId="0" fontId="0" fillId="81" borderId="45" xfId="0" applyFill="1" applyBorder="1" applyAlignment="1">
      <alignment horizontal="center"/>
    </xf>
    <xf numFmtId="0" fontId="0" fillId="3" borderId="65" xfId="0" applyFill="1" applyBorder="1" applyAlignment="1">
      <alignment horizontal="center"/>
    </xf>
    <xf numFmtId="0" fontId="0" fillId="3" borderId="66" xfId="0" applyFill="1" applyBorder="1" applyAlignment="1">
      <alignment horizontal="center"/>
    </xf>
    <xf numFmtId="0" fontId="0" fillId="3" borderId="2" xfId="0" applyFill="1" applyBorder="1" applyAlignment="1">
      <alignment horizontal="center"/>
    </xf>
    <xf numFmtId="0" fontId="0" fillId="3" borderId="26" xfId="0" applyFill="1" applyBorder="1"/>
    <xf numFmtId="0" fontId="0" fillId="3" borderId="3" xfId="0" applyFill="1" applyBorder="1"/>
    <xf numFmtId="0" fontId="0" fillId="82" borderId="32" xfId="0" applyFill="1" applyBorder="1" applyAlignment="1" applyProtection="1">
      <alignment horizontal="left"/>
      <protection locked="0"/>
    </xf>
    <xf numFmtId="3" fontId="54" fillId="0" borderId="4" xfId="0" applyNumberFormat="1" applyFont="1" applyBorder="1" applyAlignment="1">
      <alignment horizontal="right"/>
    </xf>
    <xf numFmtId="0" fontId="54" fillId="3" borderId="0" xfId="0" applyFont="1" applyFill="1"/>
    <xf numFmtId="0" fontId="0" fillId="80" borderId="54" xfId="0" applyFill="1" applyBorder="1"/>
    <xf numFmtId="0" fontId="58" fillId="0" borderId="26" xfId="0" applyFont="1" applyBorder="1"/>
    <xf numFmtId="0" fontId="58" fillId="0" borderId="64" xfId="0" applyFont="1" applyBorder="1"/>
    <xf numFmtId="0" fontId="58" fillId="0" borderId="3" xfId="0" applyFont="1" applyBorder="1"/>
    <xf numFmtId="0" fontId="0" fillId="82" borderId="24" xfId="0" applyFill="1" applyBorder="1" applyProtection="1">
      <protection locked="0"/>
    </xf>
    <xf numFmtId="0" fontId="0" fillId="82" borderId="31" xfId="0" applyFill="1" applyBorder="1" applyProtection="1">
      <protection locked="0"/>
    </xf>
    <xf numFmtId="0" fontId="4" fillId="0" borderId="58" xfId="0" applyFont="1" applyBorder="1"/>
    <xf numFmtId="0" fontId="0" fillId="79" borderId="28" xfId="0" applyFill="1" applyBorder="1" applyAlignment="1">
      <alignment horizontal="center"/>
    </xf>
    <xf numFmtId="0" fontId="0" fillId="79" borderId="34" xfId="0" applyFill="1" applyBorder="1" applyAlignment="1">
      <alignment horizontal="center"/>
    </xf>
    <xf numFmtId="0" fontId="0" fillId="0" borderId="24" xfId="0" applyBorder="1" applyAlignment="1">
      <alignment horizontal="center"/>
    </xf>
    <xf numFmtId="0" fontId="0" fillId="0" borderId="36" xfId="0" applyBorder="1" applyAlignment="1">
      <alignment horizontal="center"/>
    </xf>
    <xf numFmtId="0" fontId="0" fillId="82" borderId="24" xfId="0" applyFill="1" applyBorder="1" applyAlignment="1" applyProtection="1">
      <alignment horizontal="left"/>
      <protection locked="0"/>
    </xf>
    <xf numFmtId="0" fontId="0" fillId="82" borderId="36" xfId="0" applyFill="1" applyBorder="1" applyAlignment="1" applyProtection="1">
      <alignment horizontal="left"/>
      <protection locked="0"/>
    </xf>
    <xf numFmtId="3" fontId="0" fillId="82" borderId="31" xfId="0" applyNumberFormat="1" applyFill="1" applyBorder="1" applyAlignment="1" applyProtection="1">
      <alignment horizontal="left"/>
      <protection locked="0"/>
    </xf>
    <xf numFmtId="3" fontId="0" fillId="82" borderId="32" xfId="0" applyNumberFormat="1" applyFill="1" applyBorder="1" applyAlignment="1" applyProtection="1">
      <alignment horizontal="left"/>
      <protection locked="0"/>
    </xf>
    <xf numFmtId="0" fontId="0" fillId="82" borderId="53" xfId="0" applyFill="1" applyBorder="1" applyProtection="1">
      <protection locked="0"/>
    </xf>
    <xf numFmtId="0" fontId="19" fillId="79" borderId="27" xfId="0" applyFont="1" applyFill="1" applyBorder="1" applyAlignment="1">
      <alignment horizontal="center" vertical="center"/>
    </xf>
    <xf numFmtId="0" fontId="19" fillId="79" borderId="30" xfId="0" applyFont="1" applyFill="1" applyBorder="1" applyAlignment="1">
      <alignment horizontal="center" vertical="center"/>
    </xf>
    <xf numFmtId="0" fontId="19" fillId="79" borderId="29" xfId="0" applyFont="1" applyFill="1" applyBorder="1" applyAlignment="1">
      <alignment horizontal="center" wrapText="1"/>
    </xf>
    <xf numFmtId="0" fontId="19" fillId="79" borderId="41" xfId="0" applyFont="1" applyFill="1" applyBorder="1" applyAlignment="1">
      <alignment horizontal="center" wrapText="1"/>
    </xf>
    <xf numFmtId="2" fontId="19" fillId="79" borderId="26" xfId="0" applyNumberFormat="1" applyFont="1" applyFill="1" applyBorder="1" applyAlignment="1">
      <alignment horizontal="left" wrapText="1"/>
    </xf>
    <xf numFmtId="2" fontId="19" fillId="79" borderId="3" xfId="0" applyNumberFormat="1" applyFont="1" applyFill="1" applyBorder="1" applyAlignment="1">
      <alignment horizontal="left" wrapText="1"/>
    </xf>
    <xf numFmtId="0" fontId="19" fillId="79" borderId="26" xfId="0" applyFont="1" applyFill="1" applyBorder="1" applyAlignment="1">
      <alignment horizontal="center"/>
    </xf>
    <xf numFmtId="0" fontId="19" fillId="79" borderId="3" xfId="0" applyFont="1" applyFill="1" applyBorder="1" applyAlignment="1">
      <alignment horizontal="center"/>
    </xf>
    <xf numFmtId="0" fontId="19" fillId="79" borderId="26" xfId="0" applyFont="1" applyFill="1" applyBorder="1" applyAlignment="1">
      <alignment horizontal="center" wrapText="1"/>
    </xf>
    <xf numFmtId="0" fontId="19" fillId="79" borderId="3" xfId="0" applyFont="1" applyFill="1" applyBorder="1" applyAlignment="1">
      <alignment horizontal="center" wrapText="1"/>
    </xf>
    <xf numFmtId="0" fontId="4" fillId="0" borderId="0" xfId="0" applyFont="1" applyAlignment="1">
      <alignment horizontal="left"/>
    </xf>
    <xf numFmtId="0" fontId="0" fillId="82" borderId="0" xfId="0" applyFill="1" applyAlignment="1" applyProtection="1">
      <alignment horizontal="left" vertical="top" wrapText="1"/>
      <protection locked="0"/>
    </xf>
    <xf numFmtId="0" fontId="4" fillId="0" borderId="0" xfId="0" applyFont="1" applyAlignment="1">
      <alignment horizontal="left" wrapText="1"/>
    </xf>
    <xf numFmtId="0" fontId="55" fillId="0" borderId="43" xfId="0" applyFont="1" applyBorder="1" applyAlignment="1">
      <alignment horizontal="center"/>
    </xf>
    <xf numFmtId="0" fontId="56" fillId="0" borderId="0" xfId="0" applyFont="1" applyAlignment="1">
      <alignment horizontal="center"/>
    </xf>
    <xf numFmtId="0" fontId="55" fillId="0" borderId="0" xfId="0" applyFont="1" applyAlignment="1">
      <alignment horizontal="center"/>
    </xf>
  </cellXfs>
  <cellStyles count="1413">
    <cellStyle name="20% - Accent1" xfId="19" builtinId="30" customBuiltin="1"/>
    <cellStyle name="20% - Accent1 2" xfId="44" xr:uid="{00000000-0005-0000-0000-000001000000}"/>
    <cellStyle name="20% - Accent1 2 2" xfId="45" xr:uid="{00000000-0005-0000-0000-000002000000}"/>
    <cellStyle name="20% - Accent1 2 2 2" xfId="875" xr:uid="{00000000-0005-0000-0000-000003000000}"/>
    <cellStyle name="20% - Accent1 2 2 3" xfId="876" xr:uid="{00000000-0005-0000-0000-000004000000}"/>
    <cellStyle name="20% - Accent1 2 2 4" xfId="874" xr:uid="{00000000-0005-0000-0000-000005000000}"/>
    <cellStyle name="20% - Accent1 2 3" xfId="46" xr:uid="{00000000-0005-0000-0000-000006000000}"/>
    <cellStyle name="20% - Accent1 2 3 2" xfId="878" xr:uid="{00000000-0005-0000-0000-000007000000}"/>
    <cellStyle name="20% - Accent1 2 3 3" xfId="879" xr:uid="{00000000-0005-0000-0000-000008000000}"/>
    <cellStyle name="20% - Accent1 2 3 4" xfId="877" xr:uid="{00000000-0005-0000-0000-000009000000}"/>
    <cellStyle name="20% - Accent1 2 4" xfId="880" xr:uid="{00000000-0005-0000-0000-00000A000000}"/>
    <cellStyle name="20% - Accent1 2 5" xfId="881" xr:uid="{00000000-0005-0000-0000-00000B000000}"/>
    <cellStyle name="20% - Accent1 2 6" xfId="873" xr:uid="{00000000-0005-0000-0000-00000C000000}"/>
    <cellStyle name="20% - Accent1 3" xfId="47" xr:uid="{00000000-0005-0000-0000-00000D000000}"/>
    <cellStyle name="20% - Accent1 3 2" xfId="48" xr:uid="{00000000-0005-0000-0000-00000E000000}"/>
    <cellStyle name="20% - Accent1 3 2 2" xfId="884" xr:uid="{00000000-0005-0000-0000-00000F000000}"/>
    <cellStyle name="20% - Accent1 3 2 3" xfId="885" xr:uid="{00000000-0005-0000-0000-000010000000}"/>
    <cellStyle name="20% - Accent1 3 2 4" xfId="883" xr:uid="{00000000-0005-0000-0000-000011000000}"/>
    <cellStyle name="20% - Accent1 3 3" xfId="49" xr:uid="{00000000-0005-0000-0000-000012000000}"/>
    <cellStyle name="20% - Accent1 3 3 2" xfId="887" xr:uid="{00000000-0005-0000-0000-000013000000}"/>
    <cellStyle name="20% - Accent1 3 3 3" xfId="886" xr:uid="{00000000-0005-0000-0000-000014000000}"/>
    <cellStyle name="20% - Accent1 3 4" xfId="888" xr:uid="{00000000-0005-0000-0000-000015000000}"/>
    <cellStyle name="20% - Accent1 3 5" xfId="882" xr:uid="{00000000-0005-0000-0000-000016000000}"/>
    <cellStyle name="20% - Accent1 4" xfId="50" xr:uid="{00000000-0005-0000-0000-000017000000}"/>
    <cellStyle name="20% - Accent1 4 2" xfId="51" xr:uid="{00000000-0005-0000-0000-000018000000}"/>
    <cellStyle name="20% - Accent1 4 3" xfId="52" xr:uid="{00000000-0005-0000-0000-000019000000}"/>
    <cellStyle name="20% - Accent1 5" xfId="858" xr:uid="{00000000-0005-0000-0000-00001A000000}"/>
    <cellStyle name="20% - Accent2" xfId="23" builtinId="34" customBuiltin="1"/>
    <cellStyle name="20% - Accent2 2" xfId="53" xr:uid="{00000000-0005-0000-0000-00001C000000}"/>
    <cellStyle name="20% - Accent2 2 2" xfId="54" xr:uid="{00000000-0005-0000-0000-00001D000000}"/>
    <cellStyle name="20% - Accent2 2 2 2" xfId="891" xr:uid="{00000000-0005-0000-0000-00001E000000}"/>
    <cellStyle name="20% - Accent2 2 2 3" xfId="892" xr:uid="{00000000-0005-0000-0000-00001F000000}"/>
    <cellStyle name="20% - Accent2 2 2 4" xfId="890" xr:uid="{00000000-0005-0000-0000-000020000000}"/>
    <cellStyle name="20% - Accent2 2 3" xfId="55" xr:uid="{00000000-0005-0000-0000-000021000000}"/>
    <cellStyle name="20% - Accent2 2 3 2" xfId="894" xr:uid="{00000000-0005-0000-0000-000022000000}"/>
    <cellStyle name="20% - Accent2 2 3 3" xfId="895" xr:uid="{00000000-0005-0000-0000-000023000000}"/>
    <cellStyle name="20% - Accent2 2 3 4" xfId="893" xr:uid="{00000000-0005-0000-0000-000024000000}"/>
    <cellStyle name="20% - Accent2 2 4" xfId="896" xr:uid="{00000000-0005-0000-0000-000025000000}"/>
    <cellStyle name="20% - Accent2 2 5" xfId="897" xr:uid="{00000000-0005-0000-0000-000026000000}"/>
    <cellStyle name="20% - Accent2 2 6" xfId="889" xr:uid="{00000000-0005-0000-0000-000027000000}"/>
    <cellStyle name="20% - Accent2 3" xfId="56" xr:uid="{00000000-0005-0000-0000-000028000000}"/>
    <cellStyle name="20% - Accent2 3 2" xfId="57" xr:uid="{00000000-0005-0000-0000-000029000000}"/>
    <cellStyle name="20% - Accent2 3 2 2" xfId="900" xr:uid="{00000000-0005-0000-0000-00002A000000}"/>
    <cellStyle name="20% - Accent2 3 2 3" xfId="901" xr:uid="{00000000-0005-0000-0000-00002B000000}"/>
    <cellStyle name="20% - Accent2 3 2 4" xfId="899" xr:uid="{00000000-0005-0000-0000-00002C000000}"/>
    <cellStyle name="20% - Accent2 3 3" xfId="58" xr:uid="{00000000-0005-0000-0000-00002D000000}"/>
    <cellStyle name="20% - Accent2 3 3 2" xfId="903" xr:uid="{00000000-0005-0000-0000-00002E000000}"/>
    <cellStyle name="20% - Accent2 3 3 3" xfId="902" xr:uid="{00000000-0005-0000-0000-00002F000000}"/>
    <cellStyle name="20% - Accent2 3 4" xfId="904" xr:uid="{00000000-0005-0000-0000-000030000000}"/>
    <cellStyle name="20% - Accent2 3 5" xfId="898" xr:uid="{00000000-0005-0000-0000-000031000000}"/>
    <cellStyle name="20% - Accent2 4" xfId="59" xr:uid="{00000000-0005-0000-0000-000032000000}"/>
    <cellStyle name="20% - Accent2 4 2" xfId="60" xr:uid="{00000000-0005-0000-0000-000033000000}"/>
    <cellStyle name="20% - Accent2 4 3" xfId="61" xr:uid="{00000000-0005-0000-0000-000034000000}"/>
    <cellStyle name="20% - Accent2 5" xfId="857" xr:uid="{00000000-0005-0000-0000-000035000000}"/>
    <cellStyle name="20% - Accent3" xfId="27" builtinId="38" customBuiltin="1"/>
    <cellStyle name="20% - Accent3 2" xfId="62" xr:uid="{00000000-0005-0000-0000-000037000000}"/>
    <cellStyle name="20% - Accent3 2 2" xfId="63" xr:uid="{00000000-0005-0000-0000-000038000000}"/>
    <cellStyle name="20% - Accent3 2 2 2" xfId="907" xr:uid="{00000000-0005-0000-0000-000039000000}"/>
    <cellStyle name="20% - Accent3 2 2 3" xfId="908" xr:uid="{00000000-0005-0000-0000-00003A000000}"/>
    <cellStyle name="20% - Accent3 2 2 4" xfId="906" xr:uid="{00000000-0005-0000-0000-00003B000000}"/>
    <cellStyle name="20% - Accent3 2 3" xfId="64" xr:uid="{00000000-0005-0000-0000-00003C000000}"/>
    <cellStyle name="20% - Accent3 2 3 2" xfId="910" xr:uid="{00000000-0005-0000-0000-00003D000000}"/>
    <cellStyle name="20% - Accent3 2 3 3" xfId="911" xr:uid="{00000000-0005-0000-0000-00003E000000}"/>
    <cellStyle name="20% - Accent3 2 3 4" xfId="909" xr:uid="{00000000-0005-0000-0000-00003F000000}"/>
    <cellStyle name="20% - Accent3 2 4" xfId="912" xr:uid="{00000000-0005-0000-0000-000040000000}"/>
    <cellStyle name="20% - Accent3 2 5" xfId="913" xr:uid="{00000000-0005-0000-0000-000041000000}"/>
    <cellStyle name="20% - Accent3 2 6" xfId="905" xr:uid="{00000000-0005-0000-0000-000042000000}"/>
    <cellStyle name="20% - Accent3 3" xfId="65" xr:uid="{00000000-0005-0000-0000-000043000000}"/>
    <cellStyle name="20% - Accent3 3 2" xfId="66" xr:uid="{00000000-0005-0000-0000-000044000000}"/>
    <cellStyle name="20% - Accent3 3 2 2" xfId="916" xr:uid="{00000000-0005-0000-0000-000045000000}"/>
    <cellStyle name="20% - Accent3 3 2 3" xfId="917" xr:uid="{00000000-0005-0000-0000-000046000000}"/>
    <cellStyle name="20% - Accent3 3 2 4" xfId="915" xr:uid="{00000000-0005-0000-0000-000047000000}"/>
    <cellStyle name="20% - Accent3 3 3" xfId="67" xr:uid="{00000000-0005-0000-0000-000048000000}"/>
    <cellStyle name="20% - Accent3 3 3 2" xfId="919" xr:uid="{00000000-0005-0000-0000-000049000000}"/>
    <cellStyle name="20% - Accent3 3 3 3" xfId="918" xr:uid="{00000000-0005-0000-0000-00004A000000}"/>
    <cellStyle name="20% - Accent3 3 4" xfId="920" xr:uid="{00000000-0005-0000-0000-00004B000000}"/>
    <cellStyle name="20% - Accent3 3 5" xfId="914" xr:uid="{00000000-0005-0000-0000-00004C000000}"/>
    <cellStyle name="20% - Accent3 4" xfId="68" xr:uid="{00000000-0005-0000-0000-00004D000000}"/>
    <cellStyle name="20% - Accent3 4 2" xfId="69" xr:uid="{00000000-0005-0000-0000-00004E000000}"/>
    <cellStyle name="20% - Accent3 4 3" xfId="70" xr:uid="{00000000-0005-0000-0000-00004F000000}"/>
    <cellStyle name="20% - Accent3 5" xfId="856" xr:uid="{00000000-0005-0000-0000-000050000000}"/>
    <cellStyle name="20% - Accent4" xfId="31" builtinId="42" customBuiltin="1"/>
    <cellStyle name="20% - Accent4 2" xfId="71" xr:uid="{00000000-0005-0000-0000-000052000000}"/>
    <cellStyle name="20% - Accent4 2 2" xfId="72" xr:uid="{00000000-0005-0000-0000-000053000000}"/>
    <cellStyle name="20% - Accent4 2 2 2" xfId="923" xr:uid="{00000000-0005-0000-0000-000054000000}"/>
    <cellStyle name="20% - Accent4 2 2 3" xfId="924" xr:uid="{00000000-0005-0000-0000-000055000000}"/>
    <cellStyle name="20% - Accent4 2 2 4" xfId="922" xr:uid="{00000000-0005-0000-0000-000056000000}"/>
    <cellStyle name="20% - Accent4 2 3" xfId="73" xr:uid="{00000000-0005-0000-0000-000057000000}"/>
    <cellStyle name="20% - Accent4 2 3 2" xfId="926" xr:uid="{00000000-0005-0000-0000-000058000000}"/>
    <cellStyle name="20% - Accent4 2 3 3" xfId="927" xr:uid="{00000000-0005-0000-0000-000059000000}"/>
    <cellStyle name="20% - Accent4 2 3 4" xfId="925" xr:uid="{00000000-0005-0000-0000-00005A000000}"/>
    <cellStyle name="20% - Accent4 2 4" xfId="928" xr:uid="{00000000-0005-0000-0000-00005B000000}"/>
    <cellStyle name="20% - Accent4 2 5" xfId="929" xr:uid="{00000000-0005-0000-0000-00005C000000}"/>
    <cellStyle name="20% - Accent4 2 6" xfId="921" xr:uid="{00000000-0005-0000-0000-00005D000000}"/>
    <cellStyle name="20% - Accent4 3" xfId="74" xr:uid="{00000000-0005-0000-0000-00005E000000}"/>
    <cellStyle name="20% - Accent4 3 2" xfId="75" xr:uid="{00000000-0005-0000-0000-00005F000000}"/>
    <cellStyle name="20% - Accent4 3 2 2" xfId="932" xr:uid="{00000000-0005-0000-0000-000060000000}"/>
    <cellStyle name="20% - Accent4 3 2 3" xfId="933" xr:uid="{00000000-0005-0000-0000-000061000000}"/>
    <cellStyle name="20% - Accent4 3 2 4" xfId="931" xr:uid="{00000000-0005-0000-0000-000062000000}"/>
    <cellStyle name="20% - Accent4 3 3" xfId="76" xr:uid="{00000000-0005-0000-0000-000063000000}"/>
    <cellStyle name="20% - Accent4 3 3 2" xfId="935" xr:uid="{00000000-0005-0000-0000-000064000000}"/>
    <cellStyle name="20% - Accent4 3 3 3" xfId="934" xr:uid="{00000000-0005-0000-0000-000065000000}"/>
    <cellStyle name="20% - Accent4 3 4" xfId="936" xr:uid="{00000000-0005-0000-0000-000066000000}"/>
    <cellStyle name="20% - Accent4 3 5" xfId="930" xr:uid="{00000000-0005-0000-0000-000067000000}"/>
    <cellStyle name="20% - Accent4 4" xfId="77" xr:uid="{00000000-0005-0000-0000-000068000000}"/>
    <cellStyle name="20% - Accent4 4 2" xfId="78" xr:uid="{00000000-0005-0000-0000-000069000000}"/>
    <cellStyle name="20% - Accent4 4 3" xfId="79" xr:uid="{00000000-0005-0000-0000-00006A000000}"/>
    <cellStyle name="20% - Accent4 5" xfId="855" xr:uid="{00000000-0005-0000-0000-00006B000000}"/>
    <cellStyle name="20% - Accent5" xfId="35" builtinId="46" customBuiltin="1"/>
    <cellStyle name="20% - Accent5 2" xfId="80" xr:uid="{00000000-0005-0000-0000-00006D000000}"/>
    <cellStyle name="20% - Accent5 2 2" xfId="81" xr:uid="{00000000-0005-0000-0000-00006E000000}"/>
    <cellStyle name="20% - Accent5 2 2 2" xfId="939" xr:uid="{00000000-0005-0000-0000-00006F000000}"/>
    <cellStyle name="20% - Accent5 2 2 3" xfId="940" xr:uid="{00000000-0005-0000-0000-000070000000}"/>
    <cellStyle name="20% - Accent5 2 2 4" xfId="938" xr:uid="{00000000-0005-0000-0000-000071000000}"/>
    <cellStyle name="20% - Accent5 2 3" xfId="82" xr:uid="{00000000-0005-0000-0000-000072000000}"/>
    <cellStyle name="20% - Accent5 2 3 2" xfId="942" xr:uid="{00000000-0005-0000-0000-000073000000}"/>
    <cellStyle name="20% - Accent5 2 3 3" xfId="943" xr:uid="{00000000-0005-0000-0000-000074000000}"/>
    <cellStyle name="20% - Accent5 2 3 4" xfId="941" xr:uid="{00000000-0005-0000-0000-000075000000}"/>
    <cellStyle name="20% - Accent5 2 4" xfId="944" xr:uid="{00000000-0005-0000-0000-000076000000}"/>
    <cellStyle name="20% - Accent5 2 5" xfId="945" xr:uid="{00000000-0005-0000-0000-000077000000}"/>
    <cellStyle name="20% - Accent5 2 6" xfId="937" xr:uid="{00000000-0005-0000-0000-000078000000}"/>
    <cellStyle name="20% - Accent5 3" xfId="83" xr:uid="{00000000-0005-0000-0000-000079000000}"/>
    <cellStyle name="20% - Accent5 3 2" xfId="84" xr:uid="{00000000-0005-0000-0000-00007A000000}"/>
    <cellStyle name="20% - Accent5 3 2 2" xfId="948" xr:uid="{00000000-0005-0000-0000-00007B000000}"/>
    <cellStyle name="20% - Accent5 3 2 3" xfId="949" xr:uid="{00000000-0005-0000-0000-00007C000000}"/>
    <cellStyle name="20% - Accent5 3 2 4" xfId="947" xr:uid="{00000000-0005-0000-0000-00007D000000}"/>
    <cellStyle name="20% - Accent5 3 3" xfId="85" xr:uid="{00000000-0005-0000-0000-00007E000000}"/>
    <cellStyle name="20% - Accent5 3 3 2" xfId="951" xr:uid="{00000000-0005-0000-0000-00007F000000}"/>
    <cellStyle name="20% - Accent5 3 3 3" xfId="950" xr:uid="{00000000-0005-0000-0000-000080000000}"/>
    <cellStyle name="20% - Accent5 3 4" xfId="952" xr:uid="{00000000-0005-0000-0000-000081000000}"/>
    <cellStyle name="20% - Accent5 3 5" xfId="946" xr:uid="{00000000-0005-0000-0000-000082000000}"/>
    <cellStyle name="20% - Accent5 4" xfId="86" xr:uid="{00000000-0005-0000-0000-000083000000}"/>
    <cellStyle name="20% - Accent5 4 2" xfId="87" xr:uid="{00000000-0005-0000-0000-000084000000}"/>
    <cellStyle name="20% - Accent5 4 3" xfId="88" xr:uid="{00000000-0005-0000-0000-000085000000}"/>
    <cellStyle name="20% - Accent6" xfId="39" builtinId="50" customBuiltin="1"/>
    <cellStyle name="20% - Accent6 2" xfId="89" xr:uid="{00000000-0005-0000-0000-000087000000}"/>
    <cellStyle name="20% - Accent6 2 2" xfId="90" xr:uid="{00000000-0005-0000-0000-000088000000}"/>
    <cellStyle name="20% - Accent6 2 2 2" xfId="955" xr:uid="{00000000-0005-0000-0000-000089000000}"/>
    <cellStyle name="20% - Accent6 2 2 3" xfId="956" xr:uid="{00000000-0005-0000-0000-00008A000000}"/>
    <cellStyle name="20% - Accent6 2 2 4" xfId="954" xr:uid="{00000000-0005-0000-0000-00008B000000}"/>
    <cellStyle name="20% - Accent6 2 3" xfId="91" xr:uid="{00000000-0005-0000-0000-00008C000000}"/>
    <cellStyle name="20% - Accent6 2 3 2" xfId="958" xr:uid="{00000000-0005-0000-0000-00008D000000}"/>
    <cellStyle name="20% - Accent6 2 3 3" xfId="959" xr:uid="{00000000-0005-0000-0000-00008E000000}"/>
    <cellStyle name="20% - Accent6 2 3 4" xfId="957" xr:uid="{00000000-0005-0000-0000-00008F000000}"/>
    <cellStyle name="20% - Accent6 2 4" xfId="960" xr:uid="{00000000-0005-0000-0000-000090000000}"/>
    <cellStyle name="20% - Accent6 2 5" xfId="961" xr:uid="{00000000-0005-0000-0000-000091000000}"/>
    <cellStyle name="20% - Accent6 2 6" xfId="953" xr:uid="{00000000-0005-0000-0000-000092000000}"/>
    <cellStyle name="20% - Accent6 3" xfId="92" xr:uid="{00000000-0005-0000-0000-000093000000}"/>
    <cellStyle name="20% - Accent6 3 2" xfId="93" xr:uid="{00000000-0005-0000-0000-000094000000}"/>
    <cellStyle name="20% - Accent6 3 2 2" xfId="964" xr:uid="{00000000-0005-0000-0000-000095000000}"/>
    <cellStyle name="20% - Accent6 3 2 3" xfId="965" xr:uid="{00000000-0005-0000-0000-000096000000}"/>
    <cellStyle name="20% - Accent6 3 2 4" xfId="963" xr:uid="{00000000-0005-0000-0000-000097000000}"/>
    <cellStyle name="20% - Accent6 3 3" xfId="94" xr:uid="{00000000-0005-0000-0000-000098000000}"/>
    <cellStyle name="20% - Accent6 3 3 2" xfId="967" xr:uid="{00000000-0005-0000-0000-000099000000}"/>
    <cellStyle name="20% - Accent6 3 3 3" xfId="966" xr:uid="{00000000-0005-0000-0000-00009A000000}"/>
    <cellStyle name="20% - Accent6 3 4" xfId="968" xr:uid="{00000000-0005-0000-0000-00009B000000}"/>
    <cellStyle name="20% - Accent6 3 5" xfId="962" xr:uid="{00000000-0005-0000-0000-00009C000000}"/>
    <cellStyle name="20% - Accent6 4" xfId="95" xr:uid="{00000000-0005-0000-0000-00009D000000}"/>
    <cellStyle name="20% - Accent6 4 2" xfId="96" xr:uid="{00000000-0005-0000-0000-00009E000000}"/>
    <cellStyle name="20% - Accent6 4 3" xfId="97" xr:uid="{00000000-0005-0000-0000-00009F000000}"/>
    <cellStyle name="40% - Accent1" xfId="20" builtinId="31" customBuiltin="1"/>
    <cellStyle name="40% - Accent1 2" xfId="98" xr:uid="{00000000-0005-0000-0000-0000A1000000}"/>
    <cellStyle name="40% - Accent1 2 2" xfId="99" xr:uid="{00000000-0005-0000-0000-0000A2000000}"/>
    <cellStyle name="40% - Accent1 2 2 2" xfId="971" xr:uid="{00000000-0005-0000-0000-0000A3000000}"/>
    <cellStyle name="40% - Accent1 2 2 3" xfId="972" xr:uid="{00000000-0005-0000-0000-0000A4000000}"/>
    <cellStyle name="40% - Accent1 2 2 4" xfId="970" xr:uid="{00000000-0005-0000-0000-0000A5000000}"/>
    <cellStyle name="40% - Accent1 2 3" xfId="100" xr:uid="{00000000-0005-0000-0000-0000A6000000}"/>
    <cellStyle name="40% - Accent1 2 3 2" xfId="974" xr:uid="{00000000-0005-0000-0000-0000A7000000}"/>
    <cellStyle name="40% - Accent1 2 3 3" xfId="975" xr:uid="{00000000-0005-0000-0000-0000A8000000}"/>
    <cellStyle name="40% - Accent1 2 3 4" xfId="973" xr:uid="{00000000-0005-0000-0000-0000A9000000}"/>
    <cellStyle name="40% - Accent1 2 4" xfId="976" xr:uid="{00000000-0005-0000-0000-0000AA000000}"/>
    <cellStyle name="40% - Accent1 2 5" xfId="977" xr:uid="{00000000-0005-0000-0000-0000AB000000}"/>
    <cellStyle name="40% - Accent1 2 6" xfId="969" xr:uid="{00000000-0005-0000-0000-0000AC000000}"/>
    <cellStyle name="40% - Accent1 3" xfId="101" xr:uid="{00000000-0005-0000-0000-0000AD000000}"/>
    <cellStyle name="40% - Accent1 3 2" xfId="102" xr:uid="{00000000-0005-0000-0000-0000AE000000}"/>
    <cellStyle name="40% - Accent1 3 2 2" xfId="980" xr:uid="{00000000-0005-0000-0000-0000AF000000}"/>
    <cellStyle name="40% - Accent1 3 2 3" xfId="981" xr:uid="{00000000-0005-0000-0000-0000B0000000}"/>
    <cellStyle name="40% - Accent1 3 2 4" xfId="979" xr:uid="{00000000-0005-0000-0000-0000B1000000}"/>
    <cellStyle name="40% - Accent1 3 3" xfId="103" xr:uid="{00000000-0005-0000-0000-0000B2000000}"/>
    <cellStyle name="40% - Accent1 3 3 2" xfId="983" xr:uid="{00000000-0005-0000-0000-0000B3000000}"/>
    <cellStyle name="40% - Accent1 3 3 3" xfId="982" xr:uid="{00000000-0005-0000-0000-0000B4000000}"/>
    <cellStyle name="40% - Accent1 3 4" xfId="984" xr:uid="{00000000-0005-0000-0000-0000B5000000}"/>
    <cellStyle name="40% - Accent1 3 5" xfId="978" xr:uid="{00000000-0005-0000-0000-0000B6000000}"/>
    <cellStyle name="40% - Accent1 4" xfId="104" xr:uid="{00000000-0005-0000-0000-0000B7000000}"/>
    <cellStyle name="40% - Accent1 4 2" xfId="105" xr:uid="{00000000-0005-0000-0000-0000B8000000}"/>
    <cellStyle name="40% - Accent1 4 3" xfId="106" xr:uid="{00000000-0005-0000-0000-0000B9000000}"/>
    <cellStyle name="40% - Accent2" xfId="24" builtinId="35" customBuiltin="1"/>
    <cellStyle name="40% - Accent2 2" xfId="107" xr:uid="{00000000-0005-0000-0000-0000BB000000}"/>
    <cellStyle name="40% - Accent2 2 2" xfId="108" xr:uid="{00000000-0005-0000-0000-0000BC000000}"/>
    <cellStyle name="40% - Accent2 2 2 2" xfId="987" xr:uid="{00000000-0005-0000-0000-0000BD000000}"/>
    <cellStyle name="40% - Accent2 2 2 3" xfId="988" xr:uid="{00000000-0005-0000-0000-0000BE000000}"/>
    <cellStyle name="40% - Accent2 2 2 4" xfId="986" xr:uid="{00000000-0005-0000-0000-0000BF000000}"/>
    <cellStyle name="40% - Accent2 2 3" xfId="109" xr:uid="{00000000-0005-0000-0000-0000C0000000}"/>
    <cellStyle name="40% - Accent2 2 3 2" xfId="990" xr:uid="{00000000-0005-0000-0000-0000C1000000}"/>
    <cellStyle name="40% - Accent2 2 3 3" xfId="991" xr:uid="{00000000-0005-0000-0000-0000C2000000}"/>
    <cellStyle name="40% - Accent2 2 3 4" xfId="989" xr:uid="{00000000-0005-0000-0000-0000C3000000}"/>
    <cellStyle name="40% - Accent2 2 4" xfId="992" xr:uid="{00000000-0005-0000-0000-0000C4000000}"/>
    <cellStyle name="40% - Accent2 2 5" xfId="993" xr:uid="{00000000-0005-0000-0000-0000C5000000}"/>
    <cellStyle name="40% - Accent2 2 6" xfId="985" xr:uid="{00000000-0005-0000-0000-0000C6000000}"/>
    <cellStyle name="40% - Accent2 3" xfId="110" xr:uid="{00000000-0005-0000-0000-0000C7000000}"/>
    <cellStyle name="40% - Accent2 3 2" xfId="111" xr:uid="{00000000-0005-0000-0000-0000C8000000}"/>
    <cellStyle name="40% - Accent2 3 2 2" xfId="996" xr:uid="{00000000-0005-0000-0000-0000C9000000}"/>
    <cellStyle name="40% - Accent2 3 2 3" xfId="997" xr:uid="{00000000-0005-0000-0000-0000CA000000}"/>
    <cellStyle name="40% - Accent2 3 2 4" xfId="995" xr:uid="{00000000-0005-0000-0000-0000CB000000}"/>
    <cellStyle name="40% - Accent2 3 3" xfId="112" xr:uid="{00000000-0005-0000-0000-0000CC000000}"/>
    <cellStyle name="40% - Accent2 3 3 2" xfId="999" xr:uid="{00000000-0005-0000-0000-0000CD000000}"/>
    <cellStyle name="40% - Accent2 3 3 3" xfId="998" xr:uid="{00000000-0005-0000-0000-0000CE000000}"/>
    <cellStyle name="40% - Accent2 3 4" xfId="1000" xr:uid="{00000000-0005-0000-0000-0000CF000000}"/>
    <cellStyle name="40% - Accent2 3 5" xfId="994" xr:uid="{00000000-0005-0000-0000-0000D0000000}"/>
    <cellStyle name="40% - Accent2 4" xfId="113" xr:uid="{00000000-0005-0000-0000-0000D1000000}"/>
    <cellStyle name="40% - Accent2 4 2" xfId="114" xr:uid="{00000000-0005-0000-0000-0000D2000000}"/>
    <cellStyle name="40% - Accent2 4 3" xfId="115" xr:uid="{00000000-0005-0000-0000-0000D3000000}"/>
    <cellStyle name="40% - Accent3" xfId="28" builtinId="39" customBuiltin="1"/>
    <cellStyle name="40% - Accent3 2" xfId="116" xr:uid="{00000000-0005-0000-0000-0000D5000000}"/>
    <cellStyle name="40% - Accent3 2 2" xfId="117" xr:uid="{00000000-0005-0000-0000-0000D6000000}"/>
    <cellStyle name="40% - Accent3 2 2 2" xfId="1003" xr:uid="{00000000-0005-0000-0000-0000D7000000}"/>
    <cellStyle name="40% - Accent3 2 2 3" xfId="1004" xr:uid="{00000000-0005-0000-0000-0000D8000000}"/>
    <cellStyle name="40% - Accent3 2 2 4" xfId="1002" xr:uid="{00000000-0005-0000-0000-0000D9000000}"/>
    <cellStyle name="40% - Accent3 2 3" xfId="118" xr:uid="{00000000-0005-0000-0000-0000DA000000}"/>
    <cellStyle name="40% - Accent3 2 3 2" xfId="1006" xr:uid="{00000000-0005-0000-0000-0000DB000000}"/>
    <cellStyle name="40% - Accent3 2 3 3" xfId="1007" xr:uid="{00000000-0005-0000-0000-0000DC000000}"/>
    <cellStyle name="40% - Accent3 2 3 4" xfId="1005" xr:uid="{00000000-0005-0000-0000-0000DD000000}"/>
    <cellStyle name="40% - Accent3 2 4" xfId="1008" xr:uid="{00000000-0005-0000-0000-0000DE000000}"/>
    <cellStyle name="40% - Accent3 2 5" xfId="1009" xr:uid="{00000000-0005-0000-0000-0000DF000000}"/>
    <cellStyle name="40% - Accent3 2 6" xfId="1001" xr:uid="{00000000-0005-0000-0000-0000E0000000}"/>
    <cellStyle name="40% - Accent3 3" xfId="119" xr:uid="{00000000-0005-0000-0000-0000E1000000}"/>
    <cellStyle name="40% - Accent3 3 2" xfId="120" xr:uid="{00000000-0005-0000-0000-0000E2000000}"/>
    <cellStyle name="40% - Accent3 3 2 2" xfId="1012" xr:uid="{00000000-0005-0000-0000-0000E3000000}"/>
    <cellStyle name="40% - Accent3 3 2 3" xfId="1013" xr:uid="{00000000-0005-0000-0000-0000E4000000}"/>
    <cellStyle name="40% - Accent3 3 2 4" xfId="1011" xr:uid="{00000000-0005-0000-0000-0000E5000000}"/>
    <cellStyle name="40% - Accent3 3 3" xfId="121" xr:uid="{00000000-0005-0000-0000-0000E6000000}"/>
    <cellStyle name="40% - Accent3 3 3 2" xfId="1015" xr:uid="{00000000-0005-0000-0000-0000E7000000}"/>
    <cellStyle name="40% - Accent3 3 3 3" xfId="1014" xr:uid="{00000000-0005-0000-0000-0000E8000000}"/>
    <cellStyle name="40% - Accent3 3 4" xfId="1016" xr:uid="{00000000-0005-0000-0000-0000E9000000}"/>
    <cellStyle name="40% - Accent3 3 5" xfId="1010" xr:uid="{00000000-0005-0000-0000-0000EA000000}"/>
    <cellStyle name="40% - Accent3 4" xfId="122" xr:uid="{00000000-0005-0000-0000-0000EB000000}"/>
    <cellStyle name="40% - Accent3 4 2" xfId="123" xr:uid="{00000000-0005-0000-0000-0000EC000000}"/>
    <cellStyle name="40% - Accent3 4 3" xfId="124" xr:uid="{00000000-0005-0000-0000-0000ED000000}"/>
    <cellStyle name="40% - Accent3 5" xfId="854" xr:uid="{00000000-0005-0000-0000-0000EE000000}"/>
    <cellStyle name="40% - Accent4" xfId="32" builtinId="43" customBuiltin="1"/>
    <cellStyle name="40% - Accent4 2" xfId="125" xr:uid="{00000000-0005-0000-0000-0000F0000000}"/>
    <cellStyle name="40% - Accent4 2 2" xfId="126" xr:uid="{00000000-0005-0000-0000-0000F1000000}"/>
    <cellStyle name="40% - Accent4 2 2 2" xfId="1019" xr:uid="{00000000-0005-0000-0000-0000F2000000}"/>
    <cellStyle name="40% - Accent4 2 2 3" xfId="1020" xr:uid="{00000000-0005-0000-0000-0000F3000000}"/>
    <cellStyle name="40% - Accent4 2 2 4" xfId="1018" xr:uid="{00000000-0005-0000-0000-0000F4000000}"/>
    <cellStyle name="40% - Accent4 2 3" xfId="127" xr:uid="{00000000-0005-0000-0000-0000F5000000}"/>
    <cellStyle name="40% - Accent4 2 3 2" xfId="1022" xr:uid="{00000000-0005-0000-0000-0000F6000000}"/>
    <cellStyle name="40% - Accent4 2 3 3" xfId="1023" xr:uid="{00000000-0005-0000-0000-0000F7000000}"/>
    <cellStyle name="40% - Accent4 2 3 4" xfId="1021" xr:uid="{00000000-0005-0000-0000-0000F8000000}"/>
    <cellStyle name="40% - Accent4 2 4" xfId="1024" xr:uid="{00000000-0005-0000-0000-0000F9000000}"/>
    <cellStyle name="40% - Accent4 2 5" xfId="1025" xr:uid="{00000000-0005-0000-0000-0000FA000000}"/>
    <cellStyle name="40% - Accent4 2 6" xfId="1017" xr:uid="{00000000-0005-0000-0000-0000FB000000}"/>
    <cellStyle name="40% - Accent4 3" xfId="128" xr:uid="{00000000-0005-0000-0000-0000FC000000}"/>
    <cellStyle name="40% - Accent4 3 2" xfId="129" xr:uid="{00000000-0005-0000-0000-0000FD000000}"/>
    <cellStyle name="40% - Accent4 3 2 2" xfId="1028" xr:uid="{00000000-0005-0000-0000-0000FE000000}"/>
    <cellStyle name="40% - Accent4 3 2 3" xfId="1029" xr:uid="{00000000-0005-0000-0000-0000FF000000}"/>
    <cellStyle name="40% - Accent4 3 2 4" xfId="1027" xr:uid="{00000000-0005-0000-0000-000000010000}"/>
    <cellStyle name="40% - Accent4 3 3" xfId="130" xr:uid="{00000000-0005-0000-0000-000001010000}"/>
    <cellStyle name="40% - Accent4 3 3 2" xfId="1031" xr:uid="{00000000-0005-0000-0000-000002010000}"/>
    <cellStyle name="40% - Accent4 3 3 3" xfId="1030" xr:uid="{00000000-0005-0000-0000-000003010000}"/>
    <cellStyle name="40% - Accent4 3 4" xfId="1032" xr:uid="{00000000-0005-0000-0000-000004010000}"/>
    <cellStyle name="40% - Accent4 3 5" xfId="1026" xr:uid="{00000000-0005-0000-0000-000005010000}"/>
    <cellStyle name="40% - Accent4 4" xfId="131" xr:uid="{00000000-0005-0000-0000-000006010000}"/>
    <cellStyle name="40% - Accent4 4 2" xfId="132" xr:uid="{00000000-0005-0000-0000-000007010000}"/>
    <cellStyle name="40% - Accent4 4 3" xfId="133" xr:uid="{00000000-0005-0000-0000-000008010000}"/>
    <cellStyle name="40% - Accent5" xfId="36" builtinId="47" customBuiltin="1"/>
    <cellStyle name="40% - Accent5 2" xfId="134" xr:uid="{00000000-0005-0000-0000-00000A010000}"/>
    <cellStyle name="40% - Accent5 2 2" xfId="135" xr:uid="{00000000-0005-0000-0000-00000B010000}"/>
    <cellStyle name="40% - Accent5 2 2 2" xfId="1035" xr:uid="{00000000-0005-0000-0000-00000C010000}"/>
    <cellStyle name="40% - Accent5 2 2 3" xfId="1036" xr:uid="{00000000-0005-0000-0000-00000D010000}"/>
    <cellStyle name="40% - Accent5 2 2 4" xfId="1034" xr:uid="{00000000-0005-0000-0000-00000E010000}"/>
    <cellStyle name="40% - Accent5 2 3" xfId="136" xr:uid="{00000000-0005-0000-0000-00000F010000}"/>
    <cellStyle name="40% - Accent5 2 3 2" xfId="1038" xr:uid="{00000000-0005-0000-0000-000010010000}"/>
    <cellStyle name="40% - Accent5 2 3 3" xfId="1039" xr:uid="{00000000-0005-0000-0000-000011010000}"/>
    <cellStyle name="40% - Accent5 2 3 4" xfId="1037" xr:uid="{00000000-0005-0000-0000-000012010000}"/>
    <cellStyle name="40% - Accent5 2 4" xfId="1040" xr:uid="{00000000-0005-0000-0000-000013010000}"/>
    <cellStyle name="40% - Accent5 2 5" xfId="1041" xr:uid="{00000000-0005-0000-0000-000014010000}"/>
    <cellStyle name="40% - Accent5 2 6" xfId="1033" xr:uid="{00000000-0005-0000-0000-000015010000}"/>
    <cellStyle name="40% - Accent5 3" xfId="137" xr:uid="{00000000-0005-0000-0000-000016010000}"/>
    <cellStyle name="40% - Accent5 3 2" xfId="138" xr:uid="{00000000-0005-0000-0000-000017010000}"/>
    <cellStyle name="40% - Accent5 3 2 2" xfId="1044" xr:uid="{00000000-0005-0000-0000-000018010000}"/>
    <cellStyle name="40% - Accent5 3 2 3" xfId="1045" xr:uid="{00000000-0005-0000-0000-000019010000}"/>
    <cellStyle name="40% - Accent5 3 2 4" xfId="1043" xr:uid="{00000000-0005-0000-0000-00001A010000}"/>
    <cellStyle name="40% - Accent5 3 3" xfId="139" xr:uid="{00000000-0005-0000-0000-00001B010000}"/>
    <cellStyle name="40% - Accent5 3 3 2" xfId="1047" xr:uid="{00000000-0005-0000-0000-00001C010000}"/>
    <cellStyle name="40% - Accent5 3 3 3" xfId="1046" xr:uid="{00000000-0005-0000-0000-00001D010000}"/>
    <cellStyle name="40% - Accent5 3 4" xfId="1048" xr:uid="{00000000-0005-0000-0000-00001E010000}"/>
    <cellStyle name="40% - Accent5 3 5" xfId="1042" xr:uid="{00000000-0005-0000-0000-00001F010000}"/>
    <cellStyle name="40% - Accent5 4" xfId="140" xr:uid="{00000000-0005-0000-0000-000020010000}"/>
    <cellStyle name="40% - Accent5 4 2" xfId="141" xr:uid="{00000000-0005-0000-0000-000021010000}"/>
    <cellStyle name="40% - Accent5 4 3" xfId="142" xr:uid="{00000000-0005-0000-0000-000022010000}"/>
    <cellStyle name="40% - Accent6" xfId="40" builtinId="51" customBuiltin="1"/>
    <cellStyle name="40% - Accent6 2" xfId="143" xr:uid="{00000000-0005-0000-0000-000024010000}"/>
    <cellStyle name="40% - Accent6 2 2" xfId="144" xr:uid="{00000000-0005-0000-0000-000025010000}"/>
    <cellStyle name="40% - Accent6 2 2 2" xfId="1051" xr:uid="{00000000-0005-0000-0000-000026010000}"/>
    <cellStyle name="40% - Accent6 2 2 3" xfId="1052" xr:uid="{00000000-0005-0000-0000-000027010000}"/>
    <cellStyle name="40% - Accent6 2 2 4" xfId="1050" xr:uid="{00000000-0005-0000-0000-000028010000}"/>
    <cellStyle name="40% - Accent6 2 3" xfId="145" xr:uid="{00000000-0005-0000-0000-000029010000}"/>
    <cellStyle name="40% - Accent6 2 3 2" xfId="1054" xr:uid="{00000000-0005-0000-0000-00002A010000}"/>
    <cellStyle name="40% - Accent6 2 3 3" xfId="1055" xr:uid="{00000000-0005-0000-0000-00002B010000}"/>
    <cellStyle name="40% - Accent6 2 3 4" xfId="1053" xr:uid="{00000000-0005-0000-0000-00002C010000}"/>
    <cellStyle name="40% - Accent6 2 4" xfId="1056" xr:uid="{00000000-0005-0000-0000-00002D010000}"/>
    <cellStyle name="40% - Accent6 2 5" xfId="1057" xr:uid="{00000000-0005-0000-0000-00002E010000}"/>
    <cellStyle name="40% - Accent6 2 6" xfId="1049" xr:uid="{00000000-0005-0000-0000-00002F010000}"/>
    <cellStyle name="40% - Accent6 3" xfId="146" xr:uid="{00000000-0005-0000-0000-000030010000}"/>
    <cellStyle name="40% - Accent6 3 2" xfId="147" xr:uid="{00000000-0005-0000-0000-000031010000}"/>
    <cellStyle name="40% - Accent6 3 2 2" xfId="1060" xr:uid="{00000000-0005-0000-0000-000032010000}"/>
    <cellStyle name="40% - Accent6 3 2 3" xfId="1061" xr:uid="{00000000-0005-0000-0000-000033010000}"/>
    <cellStyle name="40% - Accent6 3 2 4" xfId="1059" xr:uid="{00000000-0005-0000-0000-000034010000}"/>
    <cellStyle name="40% - Accent6 3 3" xfId="148" xr:uid="{00000000-0005-0000-0000-000035010000}"/>
    <cellStyle name="40% - Accent6 3 3 2" xfId="1063" xr:uid="{00000000-0005-0000-0000-000036010000}"/>
    <cellStyle name="40% - Accent6 3 3 3" xfId="1062" xr:uid="{00000000-0005-0000-0000-000037010000}"/>
    <cellStyle name="40% - Accent6 3 4" xfId="1064" xr:uid="{00000000-0005-0000-0000-000038010000}"/>
    <cellStyle name="40% - Accent6 3 5" xfId="1058" xr:uid="{00000000-0005-0000-0000-000039010000}"/>
    <cellStyle name="40% - Accent6 4" xfId="149" xr:uid="{00000000-0005-0000-0000-00003A010000}"/>
    <cellStyle name="40% - Accent6 4 2" xfId="150" xr:uid="{00000000-0005-0000-0000-00003B010000}"/>
    <cellStyle name="40% - Accent6 4 3" xfId="151" xr:uid="{00000000-0005-0000-0000-00003C010000}"/>
    <cellStyle name="60% - Accent1" xfId="21" builtinId="32" customBuiltin="1"/>
    <cellStyle name="60% - Accent1 2" xfId="152" xr:uid="{00000000-0005-0000-0000-00003E010000}"/>
    <cellStyle name="60% - Accent1 2 2" xfId="1066" xr:uid="{00000000-0005-0000-0000-00003F010000}"/>
    <cellStyle name="60% - Accent1 2 3" xfId="1067" xr:uid="{00000000-0005-0000-0000-000040010000}"/>
    <cellStyle name="60% - Accent1 2 4" xfId="1068" xr:uid="{00000000-0005-0000-0000-000041010000}"/>
    <cellStyle name="60% - Accent1 2 5" xfId="1065" xr:uid="{00000000-0005-0000-0000-000042010000}"/>
    <cellStyle name="60% - Accent1 3" xfId="153" xr:uid="{00000000-0005-0000-0000-000043010000}"/>
    <cellStyle name="60% - Accent1 3 2" xfId="1070" xr:uid="{00000000-0005-0000-0000-000044010000}"/>
    <cellStyle name="60% - Accent1 3 3" xfId="1071" xr:uid="{00000000-0005-0000-0000-000045010000}"/>
    <cellStyle name="60% - Accent1 3 4" xfId="1069" xr:uid="{00000000-0005-0000-0000-000046010000}"/>
    <cellStyle name="60% - Accent1 4" xfId="154" xr:uid="{00000000-0005-0000-0000-000047010000}"/>
    <cellStyle name="60% - Accent2" xfId="25" builtinId="36" customBuiltin="1"/>
    <cellStyle name="60% - Accent2 2" xfId="155" xr:uid="{00000000-0005-0000-0000-000049010000}"/>
    <cellStyle name="60% - Accent2 2 2" xfId="1073" xr:uid="{00000000-0005-0000-0000-00004A010000}"/>
    <cellStyle name="60% - Accent2 2 3" xfId="1074" xr:uid="{00000000-0005-0000-0000-00004B010000}"/>
    <cellStyle name="60% - Accent2 2 4" xfId="1075" xr:uid="{00000000-0005-0000-0000-00004C010000}"/>
    <cellStyle name="60% - Accent2 2 5" xfId="1072" xr:uid="{00000000-0005-0000-0000-00004D010000}"/>
    <cellStyle name="60% - Accent2 3" xfId="156" xr:uid="{00000000-0005-0000-0000-00004E010000}"/>
    <cellStyle name="60% - Accent2 3 2" xfId="1077" xr:uid="{00000000-0005-0000-0000-00004F010000}"/>
    <cellStyle name="60% - Accent2 3 3" xfId="1078" xr:uid="{00000000-0005-0000-0000-000050010000}"/>
    <cellStyle name="60% - Accent2 3 4" xfId="1076" xr:uid="{00000000-0005-0000-0000-000051010000}"/>
    <cellStyle name="60% - Accent2 4" xfId="157" xr:uid="{00000000-0005-0000-0000-000052010000}"/>
    <cellStyle name="60% - Accent3" xfId="29" builtinId="40" customBuiltin="1"/>
    <cellStyle name="60% - Accent3 2" xfId="158" xr:uid="{00000000-0005-0000-0000-000054010000}"/>
    <cellStyle name="60% - Accent3 2 2" xfId="1080" xr:uid="{00000000-0005-0000-0000-000055010000}"/>
    <cellStyle name="60% - Accent3 2 3" xfId="1081" xr:uid="{00000000-0005-0000-0000-000056010000}"/>
    <cellStyle name="60% - Accent3 2 4" xfId="1082" xr:uid="{00000000-0005-0000-0000-000057010000}"/>
    <cellStyle name="60% - Accent3 2 5" xfId="1079" xr:uid="{00000000-0005-0000-0000-000058010000}"/>
    <cellStyle name="60% - Accent3 3" xfId="159" xr:uid="{00000000-0005-0000-0000-000059010000}"/>
    <cellStyle name="60% - Accent3 3 2" xfId="1084" xr:uid="{00000000-0005-0000-0000-00005A010000}"/>
    <cellStyle name="60% - Accent3 3 3" xfId="1085" xr:uid="{00000000-0005-0000-0000-00005B010000}"/>
    <cellStyle name="60% - Accent3 3 4" xfId="1083" xr:uid="{00000000-0005-0000-0000-00005C010000}"/>
    <cellStyle name="60% - Accent3 4" xfId="160" xr:uid="{00000000-0005-0000-0000-00005D010000}"/>
    <cellStyle name="60% - Accent3 5" xfId="853" xr:uid="{00000000-0005-0000-0000-00005E010000}"/>
    <cellStyle name="60% - Accent4" xfId="33" builtinId="44" customBuiltin="1"/>
    <cellStyle name="60% - Accent4 2" xfId="161" xr:uid="{00000000-0005-0000-0000-000060010000}"/>
    <cellStyle name="60% - Accent4 2 2" xfId="1087" xr:uid="{00000000-0005-0000-0000-000061010000}"/>
    <cellStyle name="60% - Accent4 2 3" xfId="1088" xr:uid="{00000000-0005-0000-0000-000062010000}"/>
    <cellStyle name="60% - Accent4 2 4" xfId="1089" xr:uid="{00000000-0005-0000-0000-000063010000}"/>
    <cellStyle name="60% - Accent4 2 5" xfId="1086" xr:uid="{00000000-0005-0000-0000-000064010000}"/>
    <cellStyle name="60% - Accent4 3" xfId="162" xr:uid="{00000000-0005-0000-0000-000065010000}"/>
    <cellStyle name="60% - Accent4 3 2" xfId="1091" xr:uid="{00000000-0005-0000-0000-000066010000}"/>
    <cellStyle name="60% - Accent4 3 3" xfId="1092" xr:uid="{00000000-0005-0000-0000-000067010000}"/>
    <cellStyle name="60% - Accent4 3 4" xfId="1090" xr:uid="{00000000-0005-0000-0000-000068010000}"/>
    <cellStyle name="60% - Accent4 4" xfId="163" xr:uid="{00000000-0005-0000-0000-000069010000}"/>
    <cellStyle name="60% - Accent4 5" xfId="852" xr:uid="{00000000-0005-0000-0000-00006A010000}"/>
    <cellStyle name="60% - Accent5" xfId="37" builtinId="48" customBuiltin="1"/>
    <cellStyle name="60% - Accent5 2" xfId="164" xr:uid="{00000000-0005-0000-0000-00006C010000}"/>
    <cellStyle name="60% - Accent5 2 2" xfId="1094" xr:uid="{00000000-0005-0000-0000-00006D010000}"/>
    <cellStyle name="60% - Accent5 2 3" xfId="1095" xr:uid="{00000000-0005-0000-0000-00006E010000}"/>
    <cellStyle name="60% - Accent5 2 4" xfId="1096" xr:uid="{00000000-0005-0000-0000-00006F010000}"/>
    <cellStyle name="60% - Accent5 2 5" xfId="1093" xr:uid="{00000000-0005-0000-0000-000070010000}"/>
    <cellStyle name="60% - Accent5 3" xfId="165" xr:uid="{00000000-0005-0000-0000-000071010000}"/>
    <cellStyle name="60% - Accent5 3 2" xfId="1098" xr:uid="{00000000-0005-0000-0000-000072010000}"/>
    <cellStyle name="60% - Accent5 3 3" xfId="1099" xr:uid="{00000000-0005-0000-0000-000073010000}"/>
    <cellStyle name="60% - Accent5 3 4" xfId="1097" xr:uid="{00000000-0005-0000-0000-000074010000}"/>
    <cellStyle name="60% - Accent5 4" xfId="166" xr:uid="{00000000-0005-0000-0000-000075010000}"/>
    <cellStyle name="60% - Accent6" xfId="41" builtinId="52" customBuiltin="1"/>
    <cellStyle name="60% - Accent6 2" xfId="167" xr:uid="{00000000-0005-0000-0000-000077010000}"/>
    <cellStyle name="60% - Accent6 2 2" xfId="1101" xr:uid="{00000000-0005-0000-0000-000078010000}"/>
    <cellStyle name="60% - Accent6 2 3" xfId="1102" xr:uid="{00000000-0005-0000-0000-000079010000}"/>
    <cellStyle name="60% - Accent6 2 4" xfId="1103" xr:uid="{00000000-0005-0000-0000-00007A010000}"/>
    <cellStyle name="60% - Accent6 2 5" xfId="1100" xr:uid="{00000000-0005-0000-0000-00007B010000}"/>
    <cellStyle name="60% - Accent6 3" xfId="168" xr:uid="{00000000-0005-0000-0000-00007C010000}"/>
    <cellStyle name="60% - Accent6 3 2" xfId="1105" xr:uid="{00000000-0005-0000-0000-00007D010000}"/>
    <cellStyle name="60% - Accent6 3 3" xfId="1106" xr:uid="{00000000-0005-0000-0000-00007E010000}"/>
    <cellStyle name="60% - Accent6 3 4" xfId="1104" xr:uid="{00000000-0005-0000-0000-00007F010000}"/>
    <cellStyle name="60% - Accent6 4" xfId="169" xr:uid="{00000000-0005-0000-0000-000080010000}"/>
    <cellStyle name="60% - Accent6 5" xfId="851" xr:uid="{00000000-0005-0000-0000-000081010000}"/>
    <cellStyle name="Accent1" xfId="18" builtinId="29" customBuiltin="1"/>
    <cellStyle name="Accent1 2" xfId="170" xr:uid="{00000000-0005-0000-0000-000083010000}"/>
    <cellStyle name="Accent1 2 2" xfId="1108" xr:uid="{00000000-0005-0000-0000-000084010000}"/>
    <cellStyle name="Accent1 2 3" xfId="1109" xr:uid="{00000000-0005-0000-0000-000085010000}"/>
    <cellStyle name="Accent1 2 4" xfId="1110" xr:uid="{00000000-0005-0000-0000-000086010000}"/>
    <cellStyle name="Accent1 2 5" xfId="1107" xr:uid="{00000000-0005-0000-0000-000087010000}"/>
    <cellStyle name="Accent1 3" xfId="171" xr:uid="{00000000-0005-0000-0000-000088010000}"/>
    <cellStyle name="Accent1 3 2" xfId="1112" xr:uid="{00000000-0005-0000-0000-000089010000}"/>
    <cellStyle name="Accent1 3 3" xfId="1113" xr:uid="{00000000-0005-0000-0000-00008A010000}"/>
    <cellStyle name="Accent1 3 4" xfId="1111" xr:uid="{00000000-0005-0000-0000-00008B010000}"/>
    <cellStyle name="Accent1 4" xfId="172" xr:uid="{00000000-0005-0000-0000-00008C010000}"/>
    <cellStyle name="Accent2" xfId="22" builtinId="33" customBuiltin="1"/>
    <cellStyle name="Accent2 2" xfId="173" xr:uid="{00000000-0005-0000-0000-00008E010000}"/>
    <cellStyle name="Accent2 2 2" xfId="1115" xr:uid="{00000000-0005-0000-0000-00008F010000}"/>
    <cellStyle name="Accent2 2 3" xfId="1116" xr:uid="{00000000-0005-0000-0000-000090010000}"/>
    <cellStyle name="Accent2 2 4" xfId="1117" xr:uid="{00000000-0005-0000-0000-000091010000}"/>
    <cellStyle name="Accent2 2 5" xfId="1114" xr:uid="{00000000-0005-0000-0000-000092010000}"/>
    <cellStyle name="Accent2 3" xfId="174" xr:uid="{00000000-0005-0000-0000-000093010000}"/>
    <cellStyle name="Accent2 3 2" xfId="1119" xr:uid="{00000000-0005-0000-0000-000094010000}"/>
    <cellStyle name="Accent2 3 3" xfId="1120" xr:uid="{00000000-0005-0000-0000-000095010000}"/>
    <cellStyle name="Accent2 3 4" xfId="1118" xr:uid="{00000000-0005-0000-0000-000096010000}"/>
    <cellStyle name="Accent2 4" xfId="175" xr:uid="{00000000-0005-0000-0000-000097010000}"/>
    <cellStyle name="Accent3" xfId="26" builtinId="37" customBuiltin="1"/>
    <cellStyle name="Accent3 2" xfId="176" xr:uid="{00000000-0005-0000-0000-000099010000}"/>
    <cellStyle name="Accent3 2 2" xfId="1122" xr:uid="{00000000-0005-0000-0000-00009A010000}"/>
    <cellStyle name="Accent3 2 3" xfId="1123" xr:uid="{00000000-0005-0000-0000-00009B010000}"/>
    <cellStyle name="Accent3 2 4" xfId="1124" xr:uid="{00000000-0005-0000-0000-00009C010000}"/>
    <cellStyle name="Accent3 2 5" xfId="1121" xr:uid="{00000000-0005-0000-0000-00009D010000}"/>
    <cellStyle name="Accent3 3" xfId="177" xr:uid="{00000000-0005-0000-0000-00009E010000}"/>
    <cellStyle name="Accent3 3 2" xfId="1126" xr:uid="{00000000-0005-0000-0000-00009F010000}"/>
    <cellStyle name="Accent3 3 3" xfId="1127" xr:uid="{00000000-0005-0000-0000-0000A0010000}"/>
    <cellStyle name="Accent3 3 4" xfId="1125" xr:uid="{00000000-0005-0000-0000-0000A1010000}"/>
    <cellStyle name="Accent3 4" xfId="178" xr:uid="{00000000-0005-0000-0000-0000A2010000}"/>
    <cellStyle name="Accent4" xfId="30" builtinId="41" customBuiltin="1"/>
    <cellStyle name="Accent4 2" xfId="179" xr:uid="{00000000-0005-0000-0000-0000A4010000}"/>
    <cellStyle name="Accent4 2 2" xfId="1129" xr:uid="{00000000-0005-0000-0000-0000A5010000}"/>
    <cellStyle name="Accent4 2 3" xfId="1130" xr:uid="{00000000-0005-0000-0000-0000A6010000}"/>
    <cellStyle name="Accent4 2 4" xfId="1131" xr:uid="{00000000-0005-0000-0000-0000A7010000}"/>
    <cellStyle name="Accent4 2 5" xfId="1128" xr:uid="{00000000-0005-0000-0000-0000A8010000}"/>
    <cellStyle name="Accent4 3" xfId="180" xr:uid="{00000000-0005-0000-0000-0000A9010000}"/>
    <cellStyle name="Accent4 3 2" xfId="1133" xr:uid="{00000000-0005-0000-0000-0000AA010000}"/>
    <cellStyle name="Accent4 3 3" xfId="1134" xr:uid="{00000000-0005-0000-0000-0000AB010000}"/>
    <cellStyle name="Accent4 3 4" xfId="1132" xr:uid="{00000000-0005-0000-0000-0000AC010000}"/>
    <cellStyle name="Accent4 4" xfId="181" xr:uid="{00000000-0005-0000-0000-0000AD010000}"/>
    <cellStyle name="Accent5" xfId="34" builtinId="45" customBuiltin="1"/>
    <cellStyle name="Accent5 2" xfId="182" xr:uid="{00000000-0005-0000-0000-0000AF010000}"/>
    <cellStyle name="Accent5 2 2" xfId="1136" xr:uid="{00000000-0005-0000-0000-0000B0010000}"/>
    <cellStyle name="Accent5 2 3" xfId="1137" xr:uid="{00000000-0005-0000-0000-0000B1010000}"/>
    <cellStyle name="Accent5 2 4" xfId="1138" xr:uid="{00000000-0005-0000-0000-0000B2010000}"/>
    <cellStyle name="Accent5 2 5" xfId="1135" xr:uid="{00000000-0005-0000-0000-0000B3010000}"/>
    <cellStyle name="Accent5 3" xfId="183" xr:uid="{00000000-0005-0000-0000-0000B4010000}"/>
    <cellStyle name="Accent5 3 2" xfId="1140" xr:uid="{00000000-0005-0000-0000-0000B5010000}"/>
    <cellStyle name="Accent5 3 3" xfId="1141" xr:uid="{00000000-0005-0000-0000-0000B6010000}"/>
    <cellStyle name="Accent5 3 4" xfId="1139" xr:uid="{00000000-0005-0000-0000-0000B7010000}"/>
    <cellStyle name="Accent5 4" xfId="184" xr:uid="{00000000-0005-0000-0000-0000B8010000}"/>
    <cellStyle name="Accent6" xfId="38" builtinId="49" customBuiltin="1"/>
    <cellStyle name="Accent6 2" xfId="185" xr:uid="{00000000-0005-0000-0000-0000BA010000}"/>
    <cellStyle name="Accent6 2 2" xfId="1143" xr:uid="{00000000-0005-0000-0000-0000BB010000}"/>
    <cellStyle name="Accent6 2 3" xfId="1144" xr:uid="{00000000-0005-0000-0000-0000BC010000}"/>
    <cellStyle name="Accent6 2 4" xfId="1145" xr:uid="{00000000-0005-0000-0000-0000BD010000}"/>
    <cellStyle name="Accent6 2 5" xfId="1142" xr:uid="{00000000-0005-0000-0000-0000BE010000}"/>
    <cellStyle name="Accent6 3" xfId="186" xr:uid="{00000000-0005-0000-0000-0000BF010000}"/>
    <cellStyle name="Accent6 3 2" xfId="1147" xr:uid="{00000000-0005-0000-0000-0000C0010000}"/>
    <cellStyle name="Accent6 3 3" xfId="1148" xr:uid="{00000000-0005-0000-0000-0000C1010000}"/>
    <cellStyle name="Accent6 3 4" xfId="1146" xr:uid="{00000000-0005-0000-0000-0000C2010000}"/>
    <cellStyle name="Accent6 4" xfId="187" xr:uid="{00000000-0005-0000-0000-0000C3010000}"/>
    <cellStyle name="Bad" xfId="8" builtinId="27" customBuiltin="1"/>
    <cellStyle name="Bad 2" xfId="188" xr:uid="{00000000-0005-0000-0000-0000C5010000}"/>
    <cellStyle name="Bad 2 2" xfId="1150" xr:uid="{00000000-0005-0000-0000-0000C6010000}"/>
    <cellStyle name="Bad 2 3" xfId="1151" xr:uid="{00000000-0005-0000-0000-0000C7010000}"/>
    <cellStyle name="Bad 2 4" xfId="1152" xr:uid="{00000000-0005-0000-0000-0000C8010000}"/>
    <cellStyle name="Bad 2 5" xfId="1149" xr:uid="{00000000-0005-0000-0000-0000C9010000}"/>
    <cellStyle name="Bad 3" xfId="189" xr:uid="{00000000-0005-0000-0000-0000CA010000}"/>
    <cellStyle name="Bad 3 2" xfId="1154" xr:uid="{00000000-0005-0000-0000-0000CB010000}"/>
    <cellStyle name="Bad 3 3" xfId="1155" xr:uid="{00000000-0005-0000-0000-0000CC010000}"/>
    <cellStyle name="Bad 3 4" xfId="1153" xr:uid="{00000000-0005-0000-0000-0000CD010000}"/>
    <cellStyle name="Bad 4" xfId="190" xr:uid="{00000000-0005-0000-0000-0000CE010000}"/>
    <cellStyle name="Calculation" xfId="12" builtinId="22" customBuiltin="1"/>
    <cellStyle name="Calculation 2" xfId="191" xr:uid="{00000000-0005-0000-0000-0000D0010000}"/>
    <cellStyle name="Calculation 2 2" xfId="1157" xr:uid="{00000000-0005-0000-0000-0000D1010000}"/>
    <cellStyle name="Calculation 2 3" xfId="1158" xr:uid="{00000000-0005-0000-0000-0000D2010000}"/>
    <cellStyle name="Calculation 2 4" xfId="1159" xr:uid="{00000000-0005-0000-0000-0000D3010000}"/>
    <cellStyle name="Calculation 2 5" xfId="1156" xr:uid="{00000000-0005-0000-0000-0000D4010000}"/>
    <cellStyle name="Calculation 3" xfId="192" xr:uid="{00000000-0005-0000-0000-0000D5010000}"/>
    <cellStyle name="Calculation 3 2" xfId="1161" xr:uid="{00000000-0005-0000-0000-0000D6010000}"/>
    <cellStyle name="Calculation 3 3" xfId="1162" xr:uid="{00000000-0005-0000-0000-0000D7010000}"/>
    <cellStyle name="Calculation 3 4" xfId="1160" xr:uid="{00000000-0005-0000-0000-0000D8010000}"/>
    <cellStyle name="Calculation 4" xfId="193" xr:uid="{00000000-0005-0000-0000-0000D9010000}"/>
    <cellStyle name="Check Cell" xfId="14" builtinId="23" customBuiltin="1"/>
    <cellStyle name="Check Cell 2" xfId="194" xr:uid="{00000000-0005-0000-0000-0000DB010000}"/>
    <cellStyle name="Check Cell 2 2" xfId="1164" xr:uid="{00000000-0005-0000-0000-0000DC010000}"/>
    <cellStyle name="Check Cell 2 3" xfId="1165" xr:uid="{00000000-0005-0000-0000-0000DD010000}"/>
    <cellStyle name="Check Cell 2 4" xfId="1166" xr:uid="{00000000-0005-0000-0000-0000DE010000}"/>
    <cellStyle name="Check Cell 2 5" xfId="1163" xr:uid="{00000000-0005-0000-0000-0000DF010000}"/>
    <cellStyle name="Check Cell 3" xfId="195" xr:uid="{00000000-0005-0000-0000-0000E0010000}"/>
    <cellStyle name="Check Cell 3 2" xfId="1168" xr:uid="{00000000-0005-0000-0000-0000E1010000}"/>
    <cellStyle name="Check Cell 3 3" xfId="1169" xr:uid="{00000000-0005-0000-0000-0000E2010000}"/>
    <cellStyle name="Check Cell 3 4" xfId="1167" xr:uid="{00000000-0005-0000-0000-0000E3010000}"/>
    <cellStyle name="Check Cell 4" xfId="196" xr:uid="{00000000-0005-0000-0000-0000E4010000}"/>
    <cellStyle name="Comma" xfId="1412" builtinId="3"/>
    <cellStyle name="Comma 10" xfId="197" xr:uid="{00000000-0005-0000-0000-0000E5010000}"/>
    <cellStyle name="Comma 10 10" xfId="42" xr:uid="{00000000-0005-0000-0000-0000E6010000}"/>
    <cellStyle name="Comma 10 10 2" xfId="198" xr:uid="{00000000-0005-0000-0000-0000E7010000}"/>
    <cellStyle name="Comma 10 10 3" xfId="199" xr:uid="{00000000-0005-0000-0000-0000E8010000}"/>
    <cellStyle name="Comma 10 11" xfId="200" xr:uid="{00000000-0005-0000-0000-0000E9010000}"/>
    <cellStyle name="Comma 10 11 2" xfId="201" xr:uid="{00000000-0005-0000-0000-0000EA010000}"/>
    <cellStyle name="Comma 10 11 3" xfId="202" xr:uid="{00000000-0005-0000-0000-0000EB010000}"/>
    <cellStyle name="Comma 10 12" xfId="203" xr:uid="{00000000-0005-0000-0000-0000EC010000}"/>
    <cellStyle name="Comma 10 12 2" xfId="204" xr:uid="{00000000-0005-0000-0000-0000ED010000}"/>
    <cellStyle name="Comma 10 12 3" xfId="205" xr:uid="{00000000-0005-0000-0000-0000EE010000}"/>
    <cellStyle name="Comma 10 13" xfId="206" xr:uid="{00000000-0005-0000-0000-0000EF010000}"/>
    <cellStyle name="Comma 10 13 2" xfId="207" xr:uid="{00000000-0005-0000-0000-0000F0010000}"/>
    <cellStyle name="Comma 10 13 3" xfId="208" xr:uid="{00000000-0005-0000-0000-0000F1010000}"/>
    <cellStyle name="Comma 10 14" xfId="209" xr:uid="{00000000-0005-0000-0000-0000F2010000}"/>
    <cellStyle name="Comma 10 14 2" xfId="210" xr:uid="{00000000-0005-0000-0000-0000F3010000}"/>
    <cellStyle name="Comma 10 14 3" xfId="211" xr:uid="{00000000-0005-0000-0000-0000F4010000}"/>
    <cellStyle name="Comma 10 15" xfId="212" xr:uid="{00000000-0005-0000-0000-0000F5010000}"/>
    <cellStyle name="Comma 10 15 2" xfId="213" xr:uid="{00000000-0005-0000-0000-0000F6010000}"/>
    <cellStyle name="Comma 10 15 3" xfId="214" xr:uid="{00000000-0005-0000-0000-0000F7010000}"/>
    <cellStyle name="Comma 10 16" xfId="215" xr:uid="{00000000-0005-0000-0000-0000F8010000}"/>
    <cellStyle name="Comma 10 16 2" xfId="216" xr:uid="{00000000-0005-0000-0000-0000F9010000}"/>
    <cellStyle name="Comma 10 16 3" xfId="217" xr:uid="{00000000-0005-0000-0000-0000FA010000}"/>
    <cellStyle name="Comma 10 17" xfId="218" xr:uid="{00000000-0005-0000-0000-0000FB010000}"/>
    <cellStyle name="Comma 10 18" xfId="219" xr:uid="{00000000-0005-0000-0000-0000FC010000}"/>
    <cellStyle name="Comma 10 2" xfId="220" xr:uid="{00000000-0005-0000-0000-0000FD010000}"/>
    <cellStyle name="Comma 10 2 2" xfId="221" xr:uid="{00000000-0005-0000-0000-0000FE010000}"/>
    <cellStyle name="Comma 10 2 3" xfId="222" xr:uid="{00000000-0005-0000-0000-0000FF010000}"/>
    <cellStyle name="Comma 10 3" xfId="223" xr:uid="{00000000-0005-0000-0000-000000020000}"/>
    <cellStyle name="Comma 10 3 2" xfId="224" xr:uid="{00000000-0005-0000-0000-000001020000}"/>
    <cellStyle name="Comma 10 3 3" xfId="225" xr:uid="{00000000-0005-0000-0000-000002020000}"/>
    <cellStyle name="Comma 10 4" xfId="226" xr:uid="{00000000-0005-0000-0000-000003020000}"/>
    <cellStyle name="Comma 10 4 2" xfId="227" xr:uid="{00000000-0005-0000-0000-000004020000}"/>
    <cellStyle name="Comma 10 4 3" xfId="228" xr:uid="{00000000-0005-0000-0000-000005020000}"/>
    <cellStyle name="Comma 10 5" xfId="229" xr:uid="{00000000-0005-0000-0000-000006020000}"/>
    <cellStyle name="Comma 10 5 2" xfId="230" xr:uid="{00000000-0005-0000-0000-000007020000}"/>
    <cellStyle name="Comma 10 5 3" xfId="231" xr:uid="{00000000-0005-0000-0000-000008020000}"/>
    <cellStyle name="Comma 10 6" xfId="232" xr:uid="{00000000-0005-0000-0000-000009020000}"/>
    <cellStyle name="Comma 10 6 2" xfId="233" xr:uid="{00000000-0005-0000-0000-00000A020000}"/>
    <cellStyle name="Comma 10 6 3" xfId="234" xr:uid="{00000000-0005-0000-0000-00000B020000}"/>
    <cellStyle name="Comma 10 7" xfId="235" xr:uid="{00000000-0005-0000-0000-00000C020000}"/>
    <cellStyle name="Comma 10 7 2" xfId="236" xr:uid="{00000000-0005-0000-0000-00000D020000}"/>
    <cellStyle name="Comma 10 7 3" xfId="237" xr:uid="{00000000-0005-0000-0000-00000E020000}"/>
    <cellStyle name="Comma 10 8" xfId="238" xr:uid="{00000000-0005-0000-0000-00000F020000}"/>
    <cellStyle name="Comma 10 8 2" xfId="239" xr:uid="{00000000-0005-0000-0000-000010020000}"/>
    <cellStyle name="Comma 10 8 3" xfId="240" xr:uid="{00000000-0005-0000-0000-000011020000}"/>
    <cellStyle name="Comma 10 9" xfId="241" xr:uid="{00000000-0005-0000-0000-000012020000}"/>
    <cellStyle name="Comma 10 9 2" xfId="242" xr:uid="{00000000-0005-0000-0000-000013020000}"/>
    <cellStyle name="Comma 10 9 3" xfId="243" xr:uid="{00000000-0005-0000-0000-000014020000}"/>
    <cellStyle name="Comma 11" xfId="244" xr:uid="{00000000-0005-0000-0000-000015020000}"/>
    <cellStyle name="Comma 11 2" xfId="245" xr:uid="{00000000-0005-0000-0000-000016020000}"/>
    <cellStyle name="Comma 12" xfId="246" xr:uid="{00000000-0005-0000-0000-000017020000}"/>
    <cellStyle name="Comma 12 2" xfId="247" xr:uid="{00000000-0005-0000-0000-000018020000}"/>
    <cellStyle name="Comma 12 3" xfId="864" xr:uid="{00000000-0005-0000-0000-000019020000}"/>
    <cellStyle name="Comma 13" xfId="248" xr:uid="{00000000-0005-0000-0000-00001A020000}"/>
    <cellStyle name="Comma 13 2" xfId="249" xr:uid="{00000000-0005-0000-0000-00001B020000}"/>
    <cellStyle name="Comma 14" xfId="250" xr:uid="{00000000-0005-0000-0000-00001C020000}"/>
    <cellStyle name="Comma 15" xfId="251" xr:uid="{00000000-0005-0000-0000-00001D020000}"/>
    <cellStyle name="Comma 15 2" xfId="252" xr:uid="{00000000-0005-0000-0000-00001E020000}"/>
    <cellStyle name="Comma 16" xfId="253" xr:uid="{00000000-0005-0000-0000-00001F020000}"/>
    <cellStyle name="Comma 16 2" xfId="254" xr:uid="{00000000-0005-0000-0000-000020020000}"/>
    <cellStyle name="Comma 17" xfId="255" xr:uid="{00000000-0005-0000-0000-000021020000}"/>
    <cellStyle name="Comma 17 2" xfId="256" xr:uid="{00000000-0005-0000-0000-000022020000}"/>
    <cellStyle name="Comma 18" xfId="257" xr:uid="{00000000-0005-0000-0000-000023020000}"/>
    <cellStyle name="Comma 18 2" xfId="258" xr:uid="{00000000-0005-0000-0000-000024020000}"/>
    <cellStyle name="Comma 19" xfId="259" xr:uid="{00000000-0005-0000-0000-000025020000}"/>
    <cellStyle name="Comma 19 2" xfId="260" xr:uid="{00000000-0005-0000-0000-000026020000}"/>
    <cellStyle name="Comma 2" xfId="261" xr:uid="{00000000-0005-0000-0000-000027020000}"/>
    <cellStyle name="Comma 2 10" xfId="262" xr:uid="{00000000-0005-0000-0000-000028020000}"/>
    <cellStyle name="Comma 2 10 2" xfId="263" xr:uid="{00000000-0005-0000-0000-000029020000}"/>
    <cellStyle name="Comma 2 10 2 2" xfId="264" xr:uid="{00000000-0005-0000-0000-00002A020000}"/>
    <cellStyle name="Comma 2 10 2 3" xfId="265" xr:uid="{00000000-0005-0000-0000-00002B020000}"/>
    <cellStyle name="Comma 2 10 3" xfId="266" xr:uid="{00000000-0005-0000-0000-00002C020000}"/>
    <cellStyle name="Comma 2 10 4" xfId="267" xr:uid="{00000000-0005-0000-0000-00002D020000}"/>
    <cellStyle name="Comma 2 11" xfId="268" xr:uid="{00000000-0005-0000-0000-00002E020000}"/>
    <cellStyle name="Comma 2 11 2" xfId="269" xr:uid="{00000000-0005-0000-0000-00002F020000}"/>
    <cellStyle name="Comma 2 11 3" xfId="270" xr:uid="{00000000-0005-0000-0000-000030020000}"/>
    <cellStyle name="Comma 2 12" xfId="271" xr:uid="{00000000-0005-0000-0000-000031020000}"/>
    <cellStyle name="Comma 2 12 2" xfId="272" xr:uid="{00000000-0005-0000-0000-000032020000}"/>
    <cellStyle name="Comma 2 12 3" xfId="273" xr:uid="{00000000-0005-0000-0000-000033020000}"/>
    <cellStyle name="Comma 2 13" xfId="274" xr:uid="{00000000-0005-0000-0000-000034020000}"/>
    <cellStyle name="Comma 2 13 2" xfId="275" xr:uid="{00000000-0005-0000-0000-000035020000}"/>
    <cellStyle name="Comma 2 13 3" xfId="276" xr:uid="{00000000-0005-0000-0000-000036020000}"/>
    <cellStyle name="Comma 2 14" xfId="277" xr:uid="{00000000-0005-0000-0000-000037020000}"/>
    <cellStyle name="Comma 2 14 2" xfId="278" xr:uid="{00000000-0005-0000-0000-000038020000}"/>
    <cellStyle name="Comma 2 14 3" xfId="279" xr:uid="{00000000-0005-0000-0000-000039020000}"/>
    <cellStyle name="Comma 2 15" xfId="280" xr:uid="{00000000-0005-0000-0000-00003A020000}"/>
    <cellStyle name="Comma 2 15 2" xfId="281" xr:uid="{00000000-0005-0000-0000-00003B020000}"/>
    <cellStyle name="Comma 2 15 3" xfId="282" xr:uid="{00000000-0005-0000-0000-00003C020000}"/>
    <cellStyle name="Comma 2 16" xfId="283" xr:uid="{00000000-0005-0000-0000-00003D020000}"/>
    <cellStyle name="Comma 2 16 2" xfId="284" xr:uid="{00000000-0005-0000-0000-00003E020000}"/>
    <cellStyle name="Comma 2 16 3" xfId="285" xr:uid="{00000000-0005-0000-0000-00003F020000}"/>
    <cellStyle name="Comma 2 17" xfId="286" xr:uid="{00000000-0005-0000-0000-000040020000}"/>
    <cellStyle name="Comma 2 17 2" xfId="287" xr:uid="{00000000-0005-0000-0000-000041020000}"/>
    <cellStyle name="Comma 2 17 3" xfId="288" xr:uid="{00000000-0005-0000-0000-000042020000}"/>
    <cellStyle name="Comma 2 18" xfId="289" xr:uid="{00000000-0005-0000-0000-000043020000}"/>
    <cellStyle name="Comma 2 18 2" xfId="290" xr:uid="{00000000-0005-0000-0000-000044020000}"/>
    <cellStyle name="Comma 2 18 3" xfId="291" xr:uid="{00000000-0005-0000-0000-000045020000}"/>
    <cellStyle name="Comma 2 19" xfId="292" xr:uid="{00000000-0005-0000-0000-000046020000}"/>
    <cellStyle name="Comma 2 19 2" xfId="293" xr:uid="{00000000-0005-0000-0000-000047020000}"/>
    <cellStyle name="Comma 2 19 3" xfId="294" xr:uid="{00000000-0005-0000-0000-000048020000}"/>
    <cellStyle name="Comma 2 2" xfId="295" xr:uid="{00000000-0005-0000-0000-000049020000}"/>
    <cellStyle name="Comma 2 2 10" xfId="296" xr:uid="{00000000-0005-0000-0000-00004A020000}"/>
    <cellStyle name="Comma 2 2 11" xfId="297" xr:uid="{00000000-0005-0000-0000-00004B020000}"/>
    <cellStyle name="Comma 2 2 12" xfId="298" xr:uid="{00000000-0005-0000-0000-00004C020000}"/>
    <cellStyle name="Comma 2 2 13" xfId="299" xr:uid="{00000000-0005-0000-0000-00004D020000}"/>
    <cellStyle name="Comma 2 2 14" xfId="300" xr:uid="{00000000-0005-0000-0000-00004E020000}"/>
    <cellStyle name="Comma 2 2 15" xfId="301" xr:uid="{00000000-0005-0000-0000-00004F020000}"/>
    <cellStyle name="Comma 2 2 2" xfId="302" xr:uid="{00000000-0005-0000-0000-000050020000}"/>
    <cellStyle name="Comma 2 2 2 10" xfId="303" xr:uid="{00000000-0005-0000-0000-000051020000}"/>
    <cellStyle name="Comma 2 2 2 10 2" xfId="304" xr:uid="{00000000-0005-0000-0000-000052020000}"/>
    <cellStyle name="Comma 2 2 2 10 3" xfId="305" xr:uid="{00000000-0005-0000-0000-000053020000}"/>
    <cellStyle name="Comma 2 2 2 11" xfId="306" xr:uid="{00000000-0005-0000-0000-000054020000}"/>
    <cellStyle name="Comma 2 2 2 11 2" xfId="307" xr:uid="{00000000-0005-0000-0000-000055020000}"/>
    <cellStyle name="Comma 2 2 2 11 3" xfId="308" xr:uid="{00000000-0005-0000-0000-000056020000}"/>
    <cellStyle name="Comma 2 2 2 12" xfId="309" xr:uid="{00000000-0005-0000-0000-000057020000}"/>
    <cellStyle name="Comma 2 2 2 12 2" xfId="310" xr:uid="{00000000-0005-0000-0000-000058020000}"/>
    <cellStyle name="Comma 2 2 2 12 3" xfId="311" xr:uid="{00000000-0005-0000-0000-000059020000}"/>
    <cellStyle name="Comma 2 2 2 2" xfId="312" xr:uid="{00000000-0005-0000-0000-00005A020000}"/>
    <cellStyle name="Comma 2 2 2 2 10" xfId="313" xr:uid="{00000000-0005-0000-0000-00005B020000}"/>
    <cellStyle name="Comma 2 2 2 2 11" xfId="314" xr:uid="{00000000-0005-0000-0000-00005C020000}"/>
    <cellStyle name="Comma 2 2 2 2 12" xfId="315" xr:uid="{00000000-0005-0000-0000-00005D020000}"/>
    <cellStyle name="Comma 2 2 2 2 2" xfId="316" xr:uid="{00000000-0005-0000-0000-00005E020000}"/>
    <cellStyle name="Comma 2 2 2 2 2 2" xfId="317" xr:uid="{00000000-0005-0000-0000-00005F020000}"/>
    <cellStyle name="Comma 2 2 2 2 2 2 10" xfId="318" xr:uid="{00000000-0005-0000-0000-000060020000}"/>
    <cellStyle name="Comma 2 2 2 2 2 2 11" xfId="319" xr:uid="{00000000-0005-0000-0000-000061020000}"/>
    <cellStyle name="Comma 2 2 2 2 2 2 2" xfId="320" xr:uid="{00000000-0005-0000-0000-000062020000}"/>
    <cellStyle name="Comma 2 2 2 2 2 2 2 2" xfId="321" xr:uid="{00000000-0005-0000-0000-000063020000}"/>
    <cellStyle name="Comma 2 2 2 2 2 2 2 2 2" xfId="322" xr:uid="{00000000-0005-0000-0000-000064020000}"/>
    <cellStyle name="Comma 2 2 2 2 2 2 2 2 3" xfId="323" xr:uid="{00000000-0005-0000-0000-000065020000}"/>
    <cellStyle name="Comma 2 2 2 2 2 2 2 3" xfId="324" xr:uid="{00000000-0005-0000-0000-000066020000}"/>
    <cellStyle name="Comma 2 2 2 2 2 2 2 3 2" xfId="325" xr:uid="{00000000-0005-0000-0000-000067020000}"/>
    <cellStyle name="Comma 2 2 2 2 2 2 2 3 3" xfId="326" xr:uid="{00000000-0005-0000-0000-000068020000}"/>
    <cellStyle name="Comma 2 2 2 2 2 2 2 4" xfId="327" xr:uid="{00000000-0005-0000-0000-000069020000}"/>
    <cellStyle name="Comma 2 2 2 2 2 2 2 4 2" xfId="328" xr:uid="{00000000-0005-0000-0000-00006A020000}"/>
    <cellStyle name="Comma 2 2 2 2 2 2 2 4 3" xfId="329" xr:uid="{00000000-0005-0000-0000-00006B020000}"/>
    <cellStyle name="Comma 2 2 2 2 2 2 2 5" xfId="330" xr:uid="{00000000-0005-0000-0000-00006C020000}"/>
    <cellStyle name="Comma 2 2 2 2 2 2 2 5 2" xfId="331" xr:uid="{00000000-0005-0000-0000-00006D020000}"/>
    <cellStyle name="Comma 2 2 2 2 2 2 2 5 3" xfId="332" xr:uid="{00000000-0005-0000-0000-00006E020000}"/>
    <cellStyle name="Comma 2 2 2 2 2 2 2 6" xfId="333" xr:uid="{00000000-0005-0000-0000-00006F020000}"/>
    <cellStyle name="Comma 2 2 2 2 2 2 2 6 2" xfId="334" xr:uid="{00000000-0005-0000-0000-000070020000}"/>
    <cellStyle name="Comma 2 2 2 2 2 2 2 6 3" xfId="335" xr:uid="{00000000-0005-0000-0000-000071020000}"/>
    <cellStyle name="Comma 2 2 2 2 2 2 2 7" xfId="336" xr:uid="{00000000-0005-0000-0000-000072020000}"/>
    <cellStyle name="Comma 2 2 2 2 2 2 2 7 2" xfId="337" xr:uid="{00000000-0005-0000-0000-000073020000}"/>
    <cellStyle name="Comma 2 2 2 2 2 2 2 7 3" xfId="338" xr:uid="{00000000-0005-0000-0000-000074020000}"/>
    <cellStyle name="Comma 2 2 2 2 2 2 2 8" xfId="339" xr:uid="{00000000-0005-0000-0000-000075020000}"/>
    <cellStyle name="Comma 2 2 2 2 2 2 2 8 2" xfId="340" xr:uid="{00000000-0005-0000-0000-000076020000}"/>
    <cellStyle name="Comma 2 2 2 2 2 2 2 8 3" xfId="341" xr:uid="{00000000-0005-0000-0000-000077020000}"/>
    <cellStyle name="Comma 2 2 2 2 2 2 3" xfId="342" xr:uid="{00000000-0005-0000-0000-000078020000}"/>
    <cellStyle name="Comma 2 2 2 2 2 2 3 2" xfId="343" xr:uid="{00000000-0005-0000-0000-000079020000}"/>
    <cellStyle name="Comma 2 2 2 2 2 2 3 3" xfId="344" xr:uid="{00000000-0005-0000-0000-00007A020000}"/>
    <cellStyle name="Comma 2 2 2 2 2 2 4" xfId="345" xr:uid="{00000000-0005-0000-0000-00007B020000}"/>
    <cellStyle name="Comma 2 2 2 2 2 2 5" xfId="346" xr:uid="{00000000-0005-0000-0000-00007C020000}"/>
    <cellStyle name="Comma 2 2 2 2 2 2 6" xfId="347" xr:uid="{00000000-0005-0000-0000-00007D020000}"/>
    <cellStyle name="Comma 2 2 2 2 2 2 7" xfId="348" xr:uid="{00000000-0005-0000-0000-00007E020000}"/>
    <cellStyle name="Comma 2 2 2 2 2 2 8" xfId="349" xr:uid="{00000000-0005-0000-0000-00007F020000}"/>
    <cellStyle name="Comma 2 2 2 2 2 2 9" xfId="350" xr:uid="{00000000-0005-0000-0000-000080020000}"/>
    <cellStyle name="Comma 2 2 2 2 2 3" xfId="351" xr:uid="{00000000-0005-0000-0000-000081020000}"/>
    <cellStyle name="Comma 2 2 2 2 2 4" xfId="352" xr:uid="{00000000-0005-0000-0000-000082020000}"/>
    <cellStyle name="Comma 2 2 2 2 2 4 2" xfId="353" xr:uid="{00000000-0005-0000-0000-000083020000}"/>
    <cellStyle name="Comma 2 2 2 2 2 4 3" xfId="354" xr:uid="{00000000-0005-0000-0000-000084020000}"/>
    <cellStyle name="Comma 2 2 2 2 2 5" xfId="355" xr:uid="{00000000-0005-0000-0000-000085020000}"/>
    <cellStyle name="Comma 2 2 2 2 2 5 2" xfId="356" xr:uid="{00000000-0005-0000-0000-000086020000}"/>
    <cellStyle name="Comma 2 2 2 2 2 5 3" xfId="357" xr:uid="{00000000-0005-0000-0000-000087020000}"/>
    <cellStyle name="Comma 2 2 2 2 2 6" xfId="358" xr:uid="{00000000-0005-0000-0000-000088020000}"/>
    <cellStyle name="Comma 2 2 2 2 2 6 2" xfId="359" xr:uid="{00000000-0005-0000-0000-000089020000}"/>
    <cellStyle name="Comma 2 2 2 2 2 6 3" xfId="360" xr:uid="{00000000-0005-0000-0000-00008A020000}"/>
    <cellStyle name="Comma 2 2 2 2 2 7" xfId="361" xr:uid="{00000000-0005-0000-0000-00008B020000}"/>
    <cellStyle name="Comma 2 2 2 2 2 7 2" xfId="362" xr:uid="{00000000-0005-0000-0000-00008C020000}"/>
    <cellStyle name="Comma 2 2 2 2 2 7 3" xfId="363" xr:uid="{00000000-0005-0000-0000-00008D020000}"/>
    <cellStyle name="Comma 2 2 2 2 2 8" xfId="364" xr:uid="{00000000-0005-0000-0000-00008E020000}"/>
    <cellStyle name="Comma 2 2 2 2 2 8 2" xfId="365" xr:uid="{00000000-0005-0000-0000-00008F020000}"/>
    <cellStyle name="Comma 2 2 2 2 2 8 3" xfId="366" xr:uid="{00000000-0005-0000-0000-000090020000}"/>
    <cellStyle name="Comma 2 2 2 2 2 9" xfId="367" xr:uid="{00000000-0005-0000-0000-000091020000}"/>
    <cellStyle name="Comma 2 2 2 2 2 9 2" xfId="368" xr:uid="{00000000-0005-0000-0000-000092020000}"/>
    <cellStyle name="Comma 2 2 2 2 2 9 3" xfId="369" xr:uid="{00000000-0005-0000-0000-000093020000}"/>
    <cellStyle name="Comma 2 2 2 2 3" xfId="370" xr:uid="{00000000-0005-0000-0000-000094020000}"/>
    <cellStyle name="Comma 2 2 2 2 3 2" xfId="371" xr:uid="{00000000-0005-0000-0000-000095020000}"/>
    <cellStyle name="Comma 2 2 2 2 3 3" xfId="372" xr:uid="{00000000-0005-0000-0000-000096020000}"/>
    <cellStyle name="Comma 2 2 2 2 4" xfId="373" xr:uid="{00000000-0005-0000-0000-000097020000}"/>
    <cellStyle name="Comma 2 2 2 2 4 2" xfId="374" xr:uid="{00000000-0005-0000-0000-000098020000}"/>
    <cellStyle name="Comma 2 2 2 2 4 3" xfId="375" xr:uid="{00000000-0005-0000-0000-000099020000}"/>
    <cellStyle name="Comma 2 2 2 2 5" xfId="376" xr:uid="{00000000-0005-0000-0000-00009A020000}"/>
    <cellStyle name="Comma 2 2 2 2 6" xfId="377" xr:uid="{00000000-0005-0000-0000-00009B020000}"/>
    <cellStyle name="Comma 2 2 2 2 7" xfId="378" xr:uid="{00000000-0005-0000-0000-00009C020000}"/>
    <cellStyle name="Comma 2 2 2 2 8" xfId="379" xr:uid="{00000000-0005-0000-0000-00009D020000}"/>
    <cellStyle name="Comma 2 2 2 2 9" xfId="380" xr:uid="{00000000-0005-0000-0000-00009E020000}"/>
    <cellStyle name="Comma 2 2 2 3" xfId="381" xr:uid="{00000000-0005-0000-0000-00009F020000}"/>
    <cellStyle name="Comma 2 2 2 3 2" xfId="382" xr:uid="{00000000-0005-0000-0000-0000A0020000}"/>
    <cellStyle name="Comma 2 2 2 3 3" xfId="383" xr:uid="{00000000-0005-0000-0000-0000A1020000}"/>
    <cellStyle name="Comma 2 2 2 4" xfId="384" xr:uid="{00000000-0005-0000-0000-0000A2020000}"/>
    <cellStyle name="Comma 2 2 2 4 2" xfId="385" xr:uid="{00000000-0005-0000-0000-0000A3020000}"/>
    <cellStyle name="Comma 2 2 2 4 3" xfId="386" xr:uid="{00000000-0005-0000-0000-0000A4020000}"/>
    <cellStyle name="Comma 2 2 2 5" xfId="387" xr:uid="{00000000-0005-0000-0000-0000A5020000}"/>
    <cellStyle name="Comma 2 2 2 5 2" xfId="388" xr:uid="{00000000-0005-0000-0000-0000A6020000}"/>
    <cellStyle name="Comma 2 2 2 5 3" xfId="389" xr:uid="{00000000-0005-0000-0000-0000A7020000}"/>
    <cellStyle name="Comma 2 2 2 5 4" xfId="390" xr:uid="{00000000-0005-0000-0000-0000A8020000}"/>
    <cellStyle name="Comma 2 2 2 6" xfId="391" xr:uid="{00000000-0005-0000-0000-0000A9020000}"/>
    <cellStyle name="Comma 2 2 2 7" xfId="392" xr:uid="{00000000-0005-0000-0000-0000AA020000}"/>
    <cellStyle name="Comma 2 2 2 7 2" xfId="393" xr:uid="{00000000-0005-0000-0000-0000AB020000}"/>
    <cellStyle name="Comma 2 2 2 7 3" xfId="394" xr:uid="{00000000-0005-0000-0000-0000AC020000}"/>
    <cellStyle name="Comma 2 2 2 8" xfId="395" xr:uid="{00000000-0005-0000-0000-0000AD020000}"/>
    <cellStyle name="Comma 2 2 2 8 2" xfId="396" xr:uid="{00000000-0005-0000-0000-0000AE020000}"/>
    <cellStyle name="Comma 2 2 2 8 3" xfId="397" xr:uid="{00000000-0005-0000-0000-0000AF020000}"/>
    <cellStyle name="Comma 2 2 2 9" xfId="398" xr:uid="{00000000-0005-0000-0000-0000B0020000}"/>
    <cellStyle name="Comma 2 2 2 9 2" xfId="399" xr:uid="{00000000-0005-0000-0000-0000B1020000}"/>
    <cellStyle name="Comma 2 2 2 9 3" xfId="400" xr:uid="{00000000-0005-0000-0000-0000B2020000}"/>
    <cellStyle name="Comma 2 2 3" xfId="401" xr:uid="{00000000-0005-0000-0000-0000B3020000}"/>
    <cellStyle name="Comma 2 2 3 2" xfId="402" xr:uid="{00000000-0005-0000-0000-0000B4020000}"/>
    <cellStyle name="Comma 2 2 3 2 2" xfId="403" xr:uid="{00000000-0005-0000-0000-0000B5020000}"/>
    <cellStyle name="Comma 2 2 3 2 3" xfId="404" xr:uid="{00000000-0005-0000-0000-0000B6020000}"/>
    <cellStyle name="Comma 2 2 3 2 4" xfId="405" xr:uid="{00000000-0005-0000-0000-0000B7020000}"/>
    <cellStyle name="Comma 2 2 3 3" xfId="406" xr:uid="{00000000-0005-0000-0000-0000B8020000}"/>
    <cellStyle name="Comma 2 2 4" xfId="407" xr:uid="{00000000-0005-0000-0000-0000B9020000}"/>
    <cellStyle name="Comma 2 2 5" xfId="408" xr:uid="{00000000-0005-0000-0000-0000BA020000}"/>
    <cellStyle name="Comma 2 2 5 2" xfId="409" xr:uid="{00000000-0005-0000-0000-0000BB020000}"/>
    <cellStyle name="Comma 2 2 5 2 2" xfId="410" xr:uid="{00000000-0005-0000-0000-0000BC020000}"/>
    <cellStyle name="Comma 2 2 5 2 3" xfId="411" xr:uid="{00000000-0005-0000-0000-0000BD020000}"/>
    <cellStyle name="Comma 2 2 6" xfId="412" xr:uid="{00000000-0005-0000-0000-0000BE020000}"/>
    <cellStyle name="Comma 2 2 6 2" xfId="413" xr:uid="{00000000-0005-0000-0000-0000BF020000}"/>
    <cellStyle name="Comma 2 2 6 3" xfId="414" xr:uid="{00000000-0005-0000-0000-0000C0020000}"/>
    <cellStyle name="Comma 2 2 7" xfId="415" xr:uid="{00000000-0005-0000-0000-0000C1020000}"/>
    <cellStyle name="Comma 2 2 8" xfId="416" xr:uid="{00000000-0005-0000-0000-0000C2020000}"/>
    <cellStyle name="Comma 2 2 9" xfId="417" xr:uid="{00000000-0005-0000-0000-0000C3020000}"/>
    <cellStyle name="Comma 2 20" xfId="418" xr:uid="{00000000-0005-0000-0000-0000C4020000}"/>
    <cellStyle name="Comma 2 20 2" xfId="419" xr:uid="{00000000-0005-0000-0000-0000C5020000}"/>
    <cellStyle name="Comma 2 20 3" xfId="420" xr:uid="{00000000-0005-0000-0000-0000C6020000}"/>
    <cellStyle name="Comma 2 21" xfId="421" xr:uid="{00000000-0005-0000-0000-0000C7020000}"/>
    <cellStyle name="Comma 2 21 2" xfId="422" xr:uid="{00000000-0005-0000-0000-0000C8020000}"/>
    <cellStyle name="Comma 2 21 3" xfId="423" xr:uid="{00000000-0005-0000-0000-0000C9020000}"/>
    <cellStyle name="Comma 2 22" xfId="424" xr:uid="{00000000-0005-0000-0000-0000CA020000}"/>
    <cellStyle name="Comma 2 22 2" xfId="425" xr:uid="{00000000-0005-0000-0000-0000CB020000}"/>
    <cellStyle name="Comma 2 22 3" xfId="426" xr:uid="{00000000-0005-0000-0000-0000CC020000}"/>
    <cellStyle name="Comma 2 23" xfId="427" xr:uid="{00000000-0005-0000-0000-0000CD020000}"/>
    <cellStyle name="Comma 2 23 2" xfId="428" xr:uid="{00000000-0005-0000-0000-0000CE020000}"/>
    <cellStyle name="Comma 2 23 3" xfId="429" xr:uid="{00000000-0005-0000-0000-0000CF020000}"/>
    <cellStyle name="Comma 2 24" xfId="430" xr:uid="{00000000-0005-0000-0000-0000D0020000}"/>
    <cellStyle name="Comma 2 24 2" xfId="431" xr:uid="{00000000-0005-0000-0000-0000D1020000}"/>
    <cellStyle name="Comma 2 24 3" xfId="432" xr:uid="{00000000-0005-0000-0000-0000D2020000}"/>
    <cellStyle name="Comma 2 25" xfId="433" xr:uid="{00000000-0005-0000-0000-0000D3020000}"/>
    <cellStyle name="Comma 2 25 2" xfId="434" xr:uid="{00000000-0005-0000-0000-0000D4020000}"/>
    <cellStyle name="Comma 2 25 3" xfId="435" xr:uid="{00000000-0005-0000-0000-0000D5020000}"/>
    <cellStyle name="Comma 2 26" xfId="436" xr:uid="{00000000-0005-0000-0000-0000D6020000}"/>
    <cellStyle name="Comma 2 26 2" xfId="437" xr:uid="{00000000-0005-0000-0000-0000D7020000}"/>
    <cellStyle name="Comma 2 26 3" xfId="438" xr:uid="{00000000-0005-0000-0000-0000D8020000}"/>
    <cellStyle name="Comma 2 27" xfId="439" xr:uid="{00000000-0005-0000-0000-0000D9020000}"/>
    <cellStyle name="Comma 2 27 2" xfId="440" xr:uid="{00000000-0005-0000-0000-0000DA020000}"/>
    <cellStyle name="Comma 2 27 3" xfId="441" xr:uid="{00000000-0005-0000-0000-0000DB020000}"/>
    <cellStyle name="Comma 2 28" xfId="442" xr:uid="{00000000-0005-0000-0000-0000DC020000}"/>
    <cellStyle name="Comma 2 28 2" xfId="443" xr:uid="{00000000-0005-0000-0000-0000DD020000}"/>
    <cellStyle name="Comma 2 28 3" xfId="444" xr:uid="{00000000-0005-0000-0000-0000DE020000}"/>
    <cellStyle name="Comma 2 29" xfId="445" xr:uid="{00000000-0005-0000-0000-0000DF020000}"/>
    <cellStyle name="Comma 2 29 2" xfId="446" xr:uid="{00000000-0005-0000-0000-0000E0020000}"/>
    <cellStyle name="Comma 2 29 3" xfId="447" xr:uid="{00000000-0005-0000-0000-0000E1020000}"/>
    <cellStyle name="Comma 2 3" xfId="448" xr:uid="{00000000-0005-0000-0000-0000E2020000}"/>
    <cellStyle name="Comma 2 3 2" xfId="449" xr:uid="{00000000-0005-0000-0000-0000E3020000}"/>
    <cellStyle name="Comma 2 3 2 2" xfId="450" xr:uid="{00000000-0005-0000-0000-0000E4020000}"/>
    <cellStyle name="Comma 2 3 2 2 2" xfId="451" xr:uid="{00000000-0005-0000-0000-0000E5020000}"/>
    <cellStyle name="Comma 2 3 2 2 2 2" xfId="452" xr:uid="{00000000-0005-0000-0000-0000E6020000}"/>
    <cellStyle name="Comma 2 3 2 2 2 2 2" xfId="453" xr:uid="{00000000-0005-0000-0000-0000E7020000}"/>
    <cellStyle name="Comma 2 3 2 2 2 2 3" xfId="454" xr:uid="{00000000-0005-0000-0000-0000E8020000}"/>
    <cellStyle name="Comma 2 3 2 2 3" xfId="455" xr:uid="{00000000-0005-0000-0000-0000E9020000}"/>
    <cellStyle name="Comma 2 3 2 2 3 2" xfId="456" xr:uid="{00000000-0005-0000-0000-0000EA020000}"/>
    <cellStyle name="Comma 2 3 2 2 3 3" xfId="457" xr:uid="{00000000-0005-0000-0000-0000EB020000}"/>
    <cellStyle name="Comma 2 3 2 2 4" xfId="458" xr:uid="{00000000-0005-0000-0000-0000EC020000}"/>
    <cellStyle name="Comma 2 3 2 2 5" xfId="459" xr:uid="{00000000-0005-0000-0000-0000ED020000}"/>
    <cellStyle name="Comma 2 3 2 3" xfId="460" xr:uid="{00000000-0005-0000-0000-0000EE020000}"/>
    <cellStyle name="Comma 2 3 2 3 2" xfId="461" xr:uid="{00000000-0005-0000-0000-0000EF020000}"/>
    <cellStyle name="Comma 2 3 2 3 3" xfId="462" xr:uid="{00000000-0005-0000-0000-0000F0020000}"/>
    <cellStyle name="Comma 2 3 2 4" xfId="463" xr:uid="{00000000-0005-0000-0000-0000F1020000}"/>
    <cellStyle name="Comma 2 3 2 4 2" xfId="464" xr:uid="{00000000-0005-0000-0000-0000F2020000}"/>
    <cellStyle name="Comma 2 3 2 4 3" xfId="465" xr:uid="{00000000-0005-0000-0000-0000F3020000}"/>
    <cellStyle name="Comma 2 3 2 5" xfId="466" xr:uid="{00000000-0005-0000-0000-0000F4020000}"/>
    <cellStyle name="Comma 2 3 2 5 2" xfId="467" xr:uid="{00000000-0005-0000-0000-0000F5020000}"/>
    <cellStyle name="Comma 2 3 2 5 3" xfId="468" xr:uid="{00000000-0005-0000-0000-0000F6020000}"/>
    <cellStyle name="Comma 2 3 2 5 4" xfId="469" xr:uid="{00000000-0005-0000-0000-0000F7020000}"/>
    <cellStyle name="Comma 2 3 3" xfId="470" xr:uid="{00000000-0005-0000-0000-0000F8020000}"/>
    <cellStyle name="Comma 2 3 3 2" xfId="471" xr:uid="{00000000-0005-0000-0000-0000F9020000}"/>
    <cellStyle name="Comma 2 3 3 2 2" xfId="472" xr:uid="{00000000-0005-0000-0000-0000FA020000}"/>
    <cellStyle name="Comma 2 3 3 2 3" xfId="473" xr:uid="{00000000-0005-0000-0000-0000FB020000}"/>
    <cellStyle name="Comma 2 3 3 2 4" xfId="474" xr:uid="{00000000-0005-0000-0000-0000FC020000}"/>
    <cellStyle name="Comma 2 3 3 3" xfId="475" xr:uid="{00000000-0005-0000-0000-0000FD020000}"/>
    <cellStyle name="Comma 2 3 4" xfId="476" xr:uid="{00000000-0005-0000-0000-0000FE020000}"/>
    <cellStyle name="Comma 2 3 5" xfId="477" xr:uid="{00000000-0005-0000-0000-0000FF020000}"/>
    <cellStyle name="Comma 2 3 5 2" xfId="478" xr:uid="{00000000-0005-0000-0000-000000030000}"/>
    <cellStyle name="Comma 2 3 5 2 2" xfId="479" xr:uid="{00000000-0005-0000-0000-000001030000}"/>
    <cellStyle name="Comma 2 3 5 2 3" xfId="480" xr:uid="{00000000-0005-0000-0000-000002030000}"/>
    <cellStyle name="Comma 2 3 6" xfId="481" xr:uid="{00000000-0005-0000-0000-000003030000}"/>
    <cellStyle name="Comma 2 3 7" xfId="482" xr:uid="{00000000-0005-0000-0000-000004030000}"/>
    <cellStyle name="Comma 2 30" xfId="483" xr:uid="{00000000-0005-0000-0000-000005030000}"/>
    <cellStyle name="Comma 2 30 2" xfId="484" xr:uid="{00000000-0005-0000-0000-000006030000}"/>
    <cellStyle name="Comma 2 30 3" xfId="485" xr:uid="{00000000-0005-0000-0000-000007030000}"/>
    <cellStyle name="Comma 2 31" xfId="486" xr:uid="{00000000-0005-0000-0000-000008030000}"/>
    <cellStyle name="Comma 2 31 2" xfId="487" xr:uid="{00000000-0005-0000-0000-000009030000}"/>
    <cellStyle name="Comma 2 31 3" xfId="488" xr:uid="{00000000-0005-0000-0000-00000A030000}"/>
    <cellStyle name="Comma 2 32" xfId="489" xr:uid="{00000000-0005-0000-0000-00000B030000}"/>
    <cellStyle name="Comma 2 32 2" xfId="490" xr:uid="{00000000-0005-0000-0000-00000C030000}"/>
    <cellStyle name="Comma 2 32 3" xfId="491" xr:uid="{00000000-0005-0000-0000-00000D030000}"/>
    <cellStyle name="Comma 2 33" xfId="492" xr:uid="{00000000-0005-0000-0000-00000E030000}"/>
    <cellStyle name="Comma 2 33 2" xfId="493" xr:uid="{00000000-0005-0000-0000-00000F030000}"/>
    <cellStyle name="Comma 2 33 3" xfId="494" xr:uid="{00000000-0005-0000-0000-000010030000}"/>
    <cellStyle name="Comma 2 34" xfId="495" xr:uid="{00000000-0005-0000-0000-000011030000}"/>
    <cellStyle name="Comma 2 34 2" xfId="496" xr:uid="{00000000-0005-0000-0000-000012030000}"/>
    <cellStyle name="Comma 2 34 3" xfId="497" xr:uid="{00000000-0005-0000-0000-000013030000}"/>
    <cellStyle name="Comma 2 35" xfId="498" xr:uid="{00000000-0005-0000-0000-000014030000}"/>
    <cellStyle name="Comma 2 35 2" xfId="499" xr:uid="{00000000-0005-0000-0000-000015030000}"/>
    <cellStyle name="Comma 2 35 3" xfId="500" xr:uid="{00000000-0005-0000-0000-000016030000}"/>
    <cellStyle name="Comma 2 36" xfId="501" xr:uid="{00000000-0005-0000-0000-000017030000}"/>
    <cellStyle name="Comma 2 36 2" xfId="502" xr:uid="{00000000-0005-0000-0000-000018030000}"/>
    <cellStyle name="Comma 2 36 3" xfId="503" xr:uid="{00000000-0005-0000-0000-000019030000}"/>
    <cellStyle name="Comma 2 37" xfId="504" xr:uid="{00000000-0005-0000-0000-00001A030000}"/>
    <cellStyle name="Comma 2 37 2" xfId="505" xr:uid="{00000000-0005-0000-0000-00001B030000}"/>
    <cellStyle name="Comma 2 37 3" xfId="506" xr:uid="{00000000-0005-0000-0000-00001C030000}"/>
    <cellStyle name="Comma 2 38" xfId="507" xr:uid="{00000000-0005-0000-0000-00001D030000}"/>
    <cellStyle name="Comma 2 38 2" xfId="508" xr:uid="{00000000-0005-0000-0000-00001E030000}"/>
    <cellStyle name="Comma 2 38 3" xfId="509" xr:uid="{00000000-0005-0000-0000-00001F030000}"/>
    <cellStyle name="Comma 2 39" xfId="510" xr:uid="{00000000-0005-0000-0000-000020030000}"/>
    <cellStyle name="Comma 2 39 2" xfId="511" xr:uid="{00000000-0005-0000-0000-000021030000}"/>
    <cellStyle name="Comma 2 39 3" xfId="512" xr:uid="{00000000-0005-0000-0000-000022030000}"/>
    <cellStyle name="Comma 2 4" xfId="513" xr:uid="{00000000-0005-0000-0000-000023030000}"/>
    <cellStyle name="Comma 2 4 2" xfId="514" xr:uid="{00000000-0005-0000-0000-000024030000}"/>
    <cellStyle name="Comma 2 4 3" xfId="515" xr:uid="{00000000-0005-0000-0000-000025030000}"/>
    <cellStyle name="Comma 2 40" xfId="516" xr:uid="{00000000-0005-0000-0000-000026030000}"/>
    <cellStyle name="Comma 2 40 2" xfId="517" xr:uid="{00000000-0005-0000-0000-000027030000}"/>
    <cellStyle name="Comma 2 40 3" xfId="518" xr:uid="{00000000-0005-0000-0000-000028030000}"/>
    <cellStyle name="Comma 2 41" xfId="519" xr:uid="{00000000-0005-0000-0000-000029030000}"/>
    <cellStyle name="Comma 2 42" xfId="520" xr:uid="{00000000-0005-0000-0000-00002A030000}"/>
    <cellStyle name="Comma 2 43" xfId="521" xr:uid="{00000000-0005-0000-0000-00002B030000}"/>
    <cellStyle name="Comma 2 44" xfId="522" xr:uid="{00000000-0005-0000-0000-00002C030000}"/>
    <cellStyle name="Comma 2 45" xfId="863" xr:uid="{00000000-0005-0000-0000-00002D030000}"/>
    <cellStyle name="Comma 2 5" xfId="523" xr:uid="{00000000-0005-0000-0000-00002E030000}"/>
    <cellStyle name="Comma 2 5 2" xfId="524" xr:uid="{00000000-0005-0000-0000-00002F030000}"/>
    <cellStyle name="Comma 2 5 3" xfId="525" xr:uid="{00000000-0005-0000-0000-000030030000}"/>
    <cellStyle name="Comma 2 6" xfId="526" xr:uid="{00000000-0005-0000-0000-000031030000}"/>
    <cellStyle name="Comma 2 6 2" xfId="527" xr:uid="{00000000-0005-0000-0000-000032030000}"/>
    <cellStyle name="Comma 2 6 3" xfId="528" xr:uid="{00000000-0005-0000-0000-000033030000}"/>
    <cellStyle name="Comma 2 7" xfId="529" xr:uid="{00000000-0005-0000-0000-000034030000}"/>
    <cellStyle name="Comma 2 7 2" xfId="530" xr:uid="{00000000-0005-0000-0000-000035030000}"/>
    <cellStyle name="Comma 2 7 3" xfId="531" xr:uid="{00000000-0005-0000-0000-000036030000}"/>
    <cellStyle name="Comma 2 8" xfId="532" xr:uid="{00000000-0005-0000-0000-000037030000}"/>
    <cellStyle name="Comma 2 8 2" xfId="533" xr:uid="{00000000-0005-0000-0000-000038030000}"/>
    <cellStyle name="Comma 2 8 3" xfId="534" xr:uid="{00000000-0005-0000-0000-000039030000}"/>
    <cellStyle name="Comma 2 9" xfId="535" xr:uid="{00000000-0005-0000-0000-00003A030000}"/>
    <cellStyle name="Comma 2 9 2" xfId="536" xr:uid="{00000000-0005-0000-0000-00003B030000}"/>
    <cellStyle name="Comma 2 9 3" xfId="537" xr:uid="{00000000-0005-0000-0000-00003C030000}"/>
    <cellStyle name="Comma 20" xfId="538" xr:uid="{00000000-0005-0000-0000-00003D030000}"/>
    <cellStyle name="Comma 21" xfId="860" xr:uid="{00000000-0005-0000-0000-00003E030000}"/>
    <cellStyle name="Comma 22" xfId="1170" xr:uid="{00000000-0005-0000-0000-00003F030000}"/>
    <cellStyle name="Comma 3" xfId="539" xr:uid="{00000000-0005-0000-0000-000040030000}"/>
    <cellStyle name="Comma 3 2" xfId="540" xr:uid="{00000000-0005-0000-0000-000041030000}"/>
    <cellStyle name="Comma 3 2 2" xfId="541" xr:uid="{00000000-0005-0000-0000-000042030000}"/>
    <cellStyle name="Comma 3 2 3" xfId="542" xr:uid="{00000000-0005-0000-0000-000043030000}"/>
    <cellStyle name="Comma 3 2 4" xfId="868" xr:uid="{00000000-0005-0000-0000-000044030000}"/>
    <cellStyle name="Comma 3 3" xfId="543" xr:uid="{00000000-0005-0000-0000-000045030000}"/>
    <cellStyle name="Comma 3 3 2" xfId="544" xr:uid="{00000000-0005-0000-0000-000046030000}"/>
    <cellStyle name="Comma 3 3 3" xfId="545" xr:uid="{00000000-0005-0000-0000-000047030000}"/>
    <cellStyle name="Comma 3 3 4" xfId="869" xr:uid="{00000000-0005-0000-0000-000048030000}"/>
    <cellStyle name="Comma 3 4" xfId="546" xr:uid="{00000000-0005-0000-0000-000049030000}"/>
    <cellStyle name="Comma 3 4 2" xfId="870" xr:uid="{00000000-0005-0000-0000-00004A030000}"/>
    <cellStyle name="Comma 3 5" xfId="547" xr:uid="{00000000-0005-0000-0000-00004B030000}"/>
    <cellStyle name="Comma 3 6" xfId="548" xr:uid="{00000000-0005-0000-0000-00004C030000}"/>
    <cellStyle name="Comma 3 7" xfId="866" xr:uid="{00000000-0005-0000-0000-00004D030000}"/>
    <cellStyle name="Comma 3 8" xfId="867" xr:uid="{00000000-0005-0000-0000-00004E030000}"/>
    <cellStyle name="Comma 4" xfId="549" xr:uid="{00000000-0005-0000-0000-00004F030000}"/>
    <cellStyle name="Comma 4 10" xfId="1172" xr:uid="{00000000-0005-0000-0000-000050030000}"/>
    <cellStyle name="Comma 4 11" xfId="1173" xr:uid="{00000000-0005-0000-0000-000051030000}"/>
    <cellStyle name="Comma 4 12" xfId="1174" xr:uid="{00000000-0005-0000-0000-000052030000}"/>
    <cellStyle name="Comma 4 13" xfId="1175" xr:uid="{00000000-0005-0000-0000-000053030000}"/>
    <cellStyle name="Comma 4 14" xfId="1176" xr:uid="{00000000-0005-0000-0000-000054030000}"/>
    <cellStyle name="Comma 4 15" xfId="1177" xr:uid="{00000000-0005-0000-0000-000055030000}"/>
    <cellStyle name="Comma 4 16" xfId="1178" xr:uid="{00000000-0005-0000-0000-000056030000}"/>
    <cellStyle name="Comma 4 17" xfId="1179" xr:uid="{00000000-0005-0000-0000-000057030000}"/>
    <cellStyle name="Comma 4 18" xfId="1171" xr:uid="{00000000-0005-0000-0000-000058030000}"/>
    <cellStyle name="Comma 4 2" xfId="550" xr:uid="{00000000-0005-0000-0000-000059030000}"/>
    <cellStyle name="Comma 4 2 2" xfId="551" xr:uid="{00000000-0005-0000-0000-00005A030000}"/>
    <cellStyle name="Comma 4 2 3" xfId="1181" xr:uid="{00000000-0005-0000-0000-00005B030000}"/>
    <cellStyle name="Comma 4 2 4" xfId="1180" xr:uid="{00000000-0005-0000-0000-00005C030000}"/>
    <cellStyle name="Comma 4 3" xfId="871" xr:uid="{00000000-0005-0000-0000-00005D030000}"/>
    <cellStyle name="Comma 4 4" xfId="1182" xr:uid="{00000000-0005-0000-0000-00005E030000}"/>
    <cellStyle name="Comma 4 5" xfId="1183" xr:uid="{00000000-0005-0000-0000-00005F030000}"/>
    <cellStyle name="Comma 4 6" xfId="1184" xr:uid="{00000000-0005-0000-0000-000060030000}"/>
    <cellStyle name="Comma 4 7" xfId="1185" xr:uid="{00000000-0005-0000-0000-000061030000}"/>
    <cellStyle name="Comma 4 8" xfId="1186" xr:uid="{00000000-0005-0000-0000-000062030000}"/>
    <cellStyle name="Comma 4 9" xfId="1187" xr:uid="{00000000-0005-0000-0000-000063030000}"/>
    <cellStyle name="Comma 5" xfId="552" xr:uid="{00000000-0005-0000-0000-000064030000}"/>
    <cellStyle name="Comma 5 2" xfId="553" xr:uid="{00000000-0005-0000-0000-000065030000}"/>
    <cellStyle name="Comma 5 2 2" xfId="554" xr:uid="{00000000-0005-0000-0000-000066030000}"/>
    <cellStyle name="Comma 5 2 3" xfId="555" xr:uid="{00000000-0005-0000-0000-000067030000}"/>
    <cellStyle name="Comma 5 3" xfId="556" xr:uid="{00000000-0005-0000-0000-000068030000}"/>
    <cellStyle name="Comma 5 4" xfId="557" xr:uid="{00000000-0005-0000-0000-000069030000}"/>
    <cellStyle name="Comma 6" xfId="558" xr:uid="{00000000-0005-0000-0000-00006A030000}"/>
    <cellStyle name="Comma 6 2" xfId="559" xr:uid="{00000000-0005-0000-0000-00006B030000}"/>
    <cellStyle name="Comma 6 2 2" xfId="560" xr:uid="{00000000-0005-0000-0000-00006C030000}"/>
    <cellStyle name="Comma 6 2 3" xfId="561" xr:uid="{00000000-0005-0000-0000-00006D030000}"/>
    <cellStyle name="Comma 6 3" xfId="562" xr:uid="{00000000-0005-0000-0000-00006E030000}"/>
    <cellStyle name="Comma 6 3 2" xfId="563" xr:uid="{00000000-0005-0000-0000-00006F030000}"/>
    <cellStyle name="Comma 6 3 3" xfId="564" xr:uid="{00000000-0005-0000-0000-000070030000}"/>
    <cellStyle name="Comma 6 4" xfId="565" xr:uid="{00000000-0005-0000-0000-000071030000}"/>
    <cellStyle name="Comma 6 4 2" xfId="566" xr:uid="{00000000-0005-0000-0000-000072030000}"/>
    <cellStyle name="Comma 6 4 3" xfId="567" xr:uid="{00000000-0005-0000-0000-000073030000}"/>
    <cellStyle name="Comma 6 5" xfId="568" xr:uid="{00000000-0005-0000-0000-000074030000}"/>
    <cellStyle name="Comma 6 5 2" xfId="569" xr:uid="{00000000-0005-0000-0000-000075030000}"/>
    <cellStyle name="Comma 6 5 3" xfId="570" xr:uid="{00000000-0005-0000-0000-000076030000}"/>
    <cellStyle name="Comma 6 6" xfId="571" xr:uid="{00000000-0005-0000-0000-000077030000}"/>
    <cellStyle name="Comma 6 6 2" xfId="572" xr:uid="{00000000-0005-0000-0000-000078030000}"/>
    <cellStyle name="Comma 6 6 3" xfId="573" xr:uid="{00000000-0005-0000-0000-000079030000}"/>
    <cellStyle name="Comma 6 7" xfId="574" xr:uid="{00000000-0005-0000-0000-00007A030000}"/>
    <cellStyle name="Comma 6 8" xfId="575" xr:uid="{00000000-0005-0000-0000-00007B030000}"/>
    <cellStyle name="Comma 7" xfId="576" xr:uid="{00000000-0005-0000-0000-00007C030000}"/>
    <cellStyle name="Comma 8" xfId="577" xr:uid="{00000000-0005-0000-0000-00007D030000}"/>
    <cellStyle name="Comma 8 2" xfId="578" xr:uid="{00000000-0005-0000-0000-00007E030000}"/>
    <cellStyle name="Comma 9" xfId="579" xr:uid="{00000000-0005-0000-0000-00007F030000}"/>
    <cellStyle name="Euro" xfId="580" xr:uid="{00000000-0005-0000-0000-000080030000}"/>
    <cellStyle name="Explanatory Text" xfId="16" builtinId="53" customBuiltin="1"/>
    <cellStyle name="Explanatory Text 2" xfId="581" xr:uid="{00000000-0005-0000-0000-000082030000}"/>
    <cellStyle name="Explanatory Text 2 2" xfId="1188" xr:uid="{00000000-0005-0000-0000-000083030000}"/>
    <cellStyle name="Explanatory Text 2 3" xfId="1189" xr:uid="{00000000-0005-0000-0000-000084030000}"/>
    <cellStyle name="Explanatory Text 3" xfId="582" xr:uid="{00000000-0005-0000-0000-000085030000}"/>
    <cellStyle name="Explanatory Text 3 2" xfId="1190" xr:uid="{00000000-0005-0000-0000-000086030000}"/>
    <cellStyle name="Explanatory Text 4" xfId="583" xr:uid="{00000000-0005-0000-0000-000087030000}"/>
    <cellStyle name="Good" xfId="7" builtinId="26" customBuiltin="1"/>
    <cellStyle name="Good 2" xfId="584" xr:uid="{00000000-0005-0000-0000-000089030000}"/>
    <cellStyle name="Good 2 2" xfId="1192" xr:uid="{00000000-0005-0000-0000-00008A030000}"/>
    <cellStyle name="Good 2 3" xfId="1193" xr:uid="{00000000-0005-0000-0000-00008B030000}"/>
    <cellStyle name="Good 2 4" xfId="1194" xr:uid="{00000000-0005-0000-0000-00008C030000}"/>
    <cellStyle name="Good 2 5" xfId="1191" xr:uid="{00000000-0005-0000-0000-00008D030000}"/>
    <cellStyle name="Good 3" xfId="585" xr:uid="{00000000-0005-0000-0000-00008E030000}"/>
    <cellStyle name="Good 3 2" xfId="1196" xr:uid="{00000000-0005-0000-0000-00008F030000}"/>
    <cellStyle name="Good 3 3" xfId="1197" xr:uid="{00000000-0005-0000-0000-000090030000}"/>
    <cellStyle name="Good 3 4" xfId="1195" xr:uid="{00000000-0005-0000-0000-000091030000}"/>
    <cellStyle name="Good 4" xfId="586" xr:uid="{00000000-0005-0000-0000-000092030000}"/>
    <cellStyle name="Heading 1" xfId="3" builtinId="16" customBuiltin="1"/>
    <cellStyle name="Heading 1 2" xfId="587" xr:uid="{00000000-0005-0000-0000-000094030000}"/>
    <cellStyle name="Heading 1 2 2" xfId="1198" xr:uid="{00000000-0005-0000-0000-000095030000}"/>
    <cellStyle name="Heading 1 2 3" xfId="1199" xr:uid="{00000000-0005-0000-0000-000096030000}"/>
    <cellStyle name="Heading 1 3" xfId="588" xr:uid="{00000000-0005-0000-0000-000097030000}"/>
    <cellStyle name="Heading 1 3 2" xfId="1200" xr:uid="{00000000-0005-0000-0000-000098030000}"/>
    <cellStyle name="Heading 1 4" xfId="589" xr:uid="{00000000-0005-0000-0000-000099030000}"/>
    <cellStyle name="Heading 2" xfId="4" builtinId="17" customBuiltin="1"/>
    <cellStyle name="Heading 2 2" xfId="590" xr:uid="{00000000-0005-0000-0000-00009B030000}"/>
    <cellStyle name="Heading 2 2 2" xfId="1201" xr:uid="{00000000-0005-0000-0000-00009C030000}"/>
    <cellStyle name="Heading 2 2 3" xfId="1202" xr:uid="{00000000-0005-0000-0000-00009D030000}"/>
    <cellStyle name="Heading 2 3" xfId="591" xr:uid="{00000000-0005-0000-0000-00009E030000}"/>
    <cellStyle name="Heading 2 3 2" xfId="1203" xr:uid="{00000000-0005-0000-0000-00009F030000}"/>
    <cellStyle name="Heading 2 4" xfId="592" xr:uid="{00000000-0005-0000-0000-0000A0030000}"/>
    <cellStyle name="Heading 3" xfId="5" builtinId="18" customBuiltin="1"/>
    <cellStyle name="Heading 3 2" xfId="593" xr:uid="{00000000-0005-0000-0000-0000A2030000}"/>
    <cellStyle name="Heading 3 2 2" xfId="1204" xr:uid="{00000000-0005-0000-0000-0000A3030000}"/>
    <cellStyle name="Heading 3 2 3" xfId="1205" xr:uid="{00000000-0005-0000-0000-0000A4030000}"/>
    <cellStyle name="Heading 3 3" xfId="594" xr:uid="{00000000-0005-0000-0000-0000A5030000}"/>
    <cellStyle name="Heading 3 3 2" xfId="1206" xr:uid="{00000000-0005-0000-0000-0000A6030000}"/>
    <cellStyle name="Heading 3 4" xfId="595" xr:uid="{00000000-0005-0000-0000-0000A7030000}"/>
    <cellStyle name="Heading 4" xfId="6" builtinId="19" customBuiltin="1"/>
    <cellStyle name="Heading 4 2" xfId="596" xr:uid="{00000000-0005-0000-0000-0000A9030000}"/>
    <cellStyle name="Heading 4 2 2" xfId="1207" xr:uid="{00000000-0005-0000-0000-0000AA030000}"/>
    <cellStyle name="Heading 4 2 3" xfId="1208" xr:uid="{00000000-0005-0000-0000-0000AB030000}"/>
    <cellStyle name="Heading 4 3" xfId="597" xr:uid="{00000000-0005-0000-0000-0000AC030000}"/>
    <cellStyle name="Heading 4 3 2" xfId="1209" xr:uid="{00000000-0005-0000-0000-0000AD030000}"/>
    <cellStyle name="Heading 4 4" xfId="598" xr:uid="{00000000-0005-0000-0000-0000AE030000}"/>
    <cellStyle name="Hyperlink 2" xfId="1210" xr:uid="{00000000-0005-0000-0000-0000AF030000}"/>
    <cellStyle name="Hyperlink 4" xfId="1211" xr:uid="{00000000-0005-0000-0000-0000B0030000}"/>
    <cellStyle name="Input" xfId="10" builtinId="20" customBuiltin="1"/>
    <cellStyle name="Input 2" xfId="599" xr:uid="{00000000-0005-0000-0000-0000B2030000}"/>
    <cellStyle name="Input 2 2" xfId="1213" xr:uid="{00000000-0005-0000-0000-0000B3030000}"/>
    <cellStyle name="Input 2 3" xfId="1214" xr:uid="{00000000-0005-0000-0000-0000B4030000}"/>
    <cellStyle name="Input 2 4" xfId="1215" xr:uid="{00000000-0005-0000-0000-0000B5030000}"/>
    <cellStyle name="Input 2 5" xfId="1212" xr:uid="{00000000-0005-0000-0000-0000B6030000}"/>
    <cellStyle name="Input 3" xfId="600" xr:uid="{00000000-0005-0000-0000-0000B7030000}"/>
    <cellStyle name="Input 3 2" xfId="1217" xr:uid="{00000000-0005-0000-0000-0000B8030000}"/>
    <cellStyle name="Input 3 3" xfId="1218" xr:uid="{00000000-0005-0000-0000-0000B9030000}"/>
    <cellStyle name="Input 3 4" xfId="1216" xr:uid="{00000000-0005-0000-0000-0000BA030000}"/>
    <cellStyle name="Input 4" xfId="601" xr:uid="{00000000-0005-0000-0000-0000BB030000}"/>
    <cellStyle name="Linked Cell" xfId="13" builtinId="24" customBuiltin="1"/>
    <cellStyle name="Linked Cell 2" xfId="602" xr:uid="{00000000-0005-0000-0000-0000BD030000}"/>
    <cellStyle name="Linked Cell 2 2" xfId="1219" xr:uid="{00000000-0005-0000-0000-0000BE030000}"/>
    <cellStyle name="Linked Cell 2 3" xfId="1220" xr:uid="{00000000-0005-0000-0000-0000BF030000}"/>
    <cellStyle name="Linked Cell 3" xfId="603" xr:uid="{00000000-0005-0000-0000-0000C0030000}"/>
    <cellStyle name="Linked Cell 3 2" xfId="1221" xr:uid="{00000000-0005-0000-0000-0000C1030000}"/>
    <cellStyle name="Linked Cell 4" xfId="604" xr:uid="{00000000-0005-0000-0000-0000C2030000}"/>
    <cellStyle name="Neutral" xfId="9" builtinId="28" customBuiltin="1"/>
    <cellStyle name="Neutral 2" xfId="605" xr:uid="{00000000-0005-0000-0000-0000C4030000}"/>
    <cellStyle name="Neutral 2 2" xfId="1223" xr:uid="{00000000-0005-0000-0000-0000C5030000}"/>
    <cellStyle name="Neutral 2 3" xfId="1224" xr:uid="{00000000-0005-0000-0000-0000C6030000}"/>
    <cellStyle name="Neutral 2 4" xfId="1225" xr:uid="{00000000-0005-0000-0000-0000C7030000}"/>
    <cellStyle name="Neutral 2 5" xfId="1222" xr:uid="{00000000-0005-0000-0000-0000C8030000}"/>
    <cellStyle name="Neutral 3" xfId="606" xr:uid="{00000000-0005-0000-0000-0000C9030000}"/>
    <cellStyle name="Neutral 3 2" xfId="1227" xr:uid="{00000000-0005-0000-0000-0000CA030000}"/>
    <cellStyle name="Neutral 3 3" xfId="1228" xr:uid="{00000000-0005-0000-0000-0000CB030000}"/>
    <cellStyle name="Neutral 3 4" xfId="1226" xr:uid="{00000000-0005-0000-0000-0000CC030000}"/>
    <cellStyle name="Neutral 4" xfId="607" xr:uid="{00000000-0005-0000-0000-0000CD030000}"/>
    <cellStyle name="Normal" xfId="0" builtinId="0"/>
    <cellStyle name="Normal 10" xfId="608" xr:uid="{00000000-0005-0000-0000-0000CF030000}"/>
    <cellStyle name="Normal 10 2" xfId="1230" xr:uid="{00000000-0005-0000-0000-0000D0030000}"/>
    <cellStyle name="Normal 10 3" xfId="1229" xr:uid="{00000000-0005-0000-0000-0000D1030000}"/>
    <cellStyle name="Normal 11" xfId="609" xr:uid="{00000000-0005-0000-0000-0000D2030000}"/>
    <cellStyle name="Normal 11 2" xfId="1232" xr:uid="{00000000-0005-0000-0000-0000D3030000}"/>
    <cellStyle name="Normal 11 3" xfId="1231" xr:uid="{00000000-0005-0000-0000-0000D4030000}"/>
    <cellStyle name="Normal 12" xfId="610" xr:uid="{00000000-0005-0000-0000-0000D5030000}"/>
    <cellStyle name="Normal 13" xfId="611" xr:uid="{00000000-0005-0000-0000-0000D6030000}"/>
    <cellStyle name="Normal 13 2" xfId="612" xr:uid="{00000000-0005-0000-0000-0000D7030000}"/>
    <cellStyle name="Normal 13 3" xfId="613" xr:uid="{00000000-0005-0000-0000-0000D8030000}"/>
    <cellStyle name="Normal 13 4" xfId="1233" xr:uid="{00000000-0005-0000-0000-0000D9030000}"/>
    <cellStyle name="Normal 14" xfId="614" xr:uid="{00000000-0005-0000-0000-0000DA030000}"/>
    <cellStyle name="Normal 15" xfId="615" xr:uid="{00000000-0005-0000-0000-0000DB030000}"/>
    <cellStyle name="Normal 15 2" xfId="616" xr:uid="{00000000-0005-0000-0000-0000DC030000}"/>
    <cellStyle name="Normal 16" xfId="617" xr:uid="{00000000-0005-0000-0000-0000DD030000}"/>
    <cellStyle name="Normal 16 2" xfId="618" xr:uid="{00000000-0005-0000-0000-0000DE030000}"/>
    <cellStyle name="Normal 17" xfId="619" xr:uid="{00000000-0005-0000-0000-0000DF030000}"/>
    <cellStyle name="Normal 17 2" xfId="620" xr:uid="{00000000-0005-0000-0000-0000E0030000}"/>
    <cellStyle name="Normal 18" xfId="621" xr:uid="{00000000-0005-0000-0000-0000E1030000}"/>
    <cellStyle name="Normal 18 2" xfId="622" xr:uid="{00000000-0005-0000-0000-0000E2030000}"/>
    <cellStyle name="Normal 19" xfId="623" xr:uid="{00000000-0005-0000-0000-0000E3030000}"/>
    <cellStyle name="Normal 19 2" xfId="624" xr:uid="{00000000-0005-0000-0000-0000E4030000}"/>
    <cellStyle name="Normal 2" xfId="1" xr:uid="{00000000-0005-0000-0000-0000E5030000}"/>
    <cellStyle name="Normal 2 10" xfId="625" xr:uid="{00000000-0005-0000-0000-0000E6030000}"/>
    <cellStyle name="Normal 2 11" xfId="626" xr:uid="{00000000-0005-0000-0000-0000E7030000}"/>
    <cellStyle name="Normal 2 12" xfId="627" xr:uid="{00000000-0005-0000-0000-0000E8030000}"/>
    <cellStyle name="Normal 2 13" xfId="628" xr:uid="{00000000-0005-0000-0000-0000E9030000}"/>
    <cellStyle name="Normal 2 14" xfId="629" xr:uid="{00000000-0005-0000-0000-0000EA030000}"/>
    <cellStyle name="Normal 2 15" xfId="862" xr:uid="{00000000-0005-0000-0000-0000EB030000}"/>
    <cellStyle name="Normal 2 2" xfId="630" xr:uid="{00000000-0005-0000-0000-0000EC030000}"/>
    <cellStyle name="Normal 2 2 10" xfId="631" xr:uid="{00000000-0005-0000-0000-0000ED030000}"/>
    <cellStyle name="Normal 2 2 11" xfId="632" xr:uid="{00000000-0005-0000-0000-0000EE030000}"/>
    <cellStyle name="Normal 2 2 2" xfId="633" xr:uid="{00000000-0005-0000-0000-0000EF030000}"/>
    <cellStyle name="Normal 2 2 2 2" xfId="634" xr:uid="{00000000-0005-0000-0000-0000F0030000}"/>
    <cellStyle name="Normal 2 2 2 2 2" xfId="635" xr:uid="{00000000-0005-0000-0000-0000F1030000}"/>
    <cellStyle name="Normal 2 2 2 2 2 2" xfId="636" xr:uid="{00000000-0005-0000-0000-0000F2030000}"/>
    <cellStyle name="Normal 2 2 2 2 2 3" xfId="637" xr:uid="{00000000-0005-0000-0000-0000F3030000}"/>
    <cellStyle name="Normal 2 2 2 2 2 4" xfId="638" xr:uid="{00000000-0005-0000-0000-0000F4030000}"/>
    <cellStyle name="Normal 2 2 2 2 2 5" xfId="639" xr:uid="{00000000-0005-0000-0000-0000F5030000}"/>
    <cellStyle name="Normal 2 2 2 2 2 6" xfId="640" xr:uid="{00000000-0005-0000-0000-0000F6030000}"/>
    <cellStyle name="Normal 2 2 2 2 2 7" xfId="641" xr:uid="{00000000-0005-0000-0000-0000F7030000}"/>
    <cellStyle name="Normal 2 2 2 2 2 8" xfId="642" xr:uid="{00000000-0005-0000-0000-0000F8030000}"/>
    <cellStyle name="Normal 2 2 2 2 3" xfId="643" xr:uid="{00000000-0005-0000-0000-0000F9030000}"/>
    <cellStyle name="Normal 2 2 2 2 4" xfId="644" xr:uid="{00000000-0005-0000-0000-0000FA030000}"/>
    <cellStyle name="Normal 2 2 2 2 5" xfId="645" xr:uid="{00000000-0005-0000-0000-0000FB030000}"/>
    <cellStyle name="Normal 2 2 2 2 6" xfId="646" xr:uid="{00000000-0005-0000-0000-0000FC030000}"/>
    <cellStyle name="Normal 2 2 2 2 7" xfId="647" xr:uid="{00000000-0005-0000-0000-0000FD030000}"/>
    <cellStyle name="Normal 2 2 2 2 8" xfId="648" xr:uid="{00000000-0005-0000-0000-0000FE030000}"/>
    <cellStyle name="Normal 2 2 2 3" xfId="649" xr:uid="{00000000-0005-0000-0000-0000FF030000}"/>
    <cellStyle name="Normal 2 2 2 4" xfId="650" xr:uid="{00000000-0005-0000-0000-000000040000}"/>
    <cellStyle name="Normal 2 2 2 5" xfId="651" xr:uid="{00000000-0005-0000-0000-000001040000}"/>
    <cellStyle name="Normal 2 2 2 6" xfId="652" xr:uid="{00000000-0005-0000-0000-000002040000}"/>
    <cellStyle name="Normal 2 2 2 7" xfId="653" xr:uid="{00000000-0005-0000-0000-000003040000}"/>
    <cellStyle name="Normal 2 2 2 8" xfId="654" xr:uid="{00000000-0005-0000-0000-000004040000}"/>
    <cellStyle name="Normal 2 2 2 9" xfId="655" xr:uid="{00000000-0005-0000-0000-000005040000}"/>
    <cellStyle name="Normal 2 2 3" xfId="656" xr:uid="{00000000-0005-0000-0000-000006040000}"/>
    <cellStyle name="Normal 2 2 4" xfId="657" xr:uid="{00000000-0005-0000-0000-000007040000}"/>
    <cellStyle name="Normal 2 2 5" xfId="658" xr:uid="{00000000-0005-0000-0000-000008040000}"/>
    <cellStyle name="Normal 2 2 5 2" xfId="659" xr:uid="{00000000-0005-0000-0000-000009040000}"/>
    <cellStyle name="Normal 2 2 6" xfId="660" xr:uid="{00000000-0005-0000-0000-00000A040000}"/>
    <cellStyle name="Normal 2 2 7" xfId="661" xr:uid="{00000000-0005-0000-0000-00000B040000}"/>
    <cellStyle name="Normal 2 2 8" xfId="662" xr:uid="{00000000-0005-0000-0000-00000C040000}"/>
    <cellStyle name="Normal 2 2 9" xfId="663" xr:uid="{00000000-0005-0000-0000-00000D040000}"/>
    <cellStyle name="Normal 2 3" xfId="664" xr:uid="{00000000-0005-0000-0000-00000E040000}"/>
    <cellStyle name="Normal 2 3 2" xfId="665" xr:uid="{00000000-0005-0000-0000-00000F040000}"/>
    <cellStyle name="Normal 2 3 2 2" xfId="666" xr:uid="{00000000-0005-0000-0000-000010040000}"/>
    <cellStyle name="Normal 2 3 3" xfId="667" xr:uid="{00000000-0005-0000-0000-000011040000}"/>
    <cellStyle name="Normal 2 4" xfId="668" xr:uid="{00000000-0005-0000-0000-000012040000}"/>
    <cellStyle name="Normal 2 5" xfId="669" xr:uid="{00000000-0005-0000-0000-000013040000}"/>
    <cellStyle name="Normal 2 5 2" xfId="670" xr:uid="{00000000-0005-0000-0000-000014040000}"/>
    <cellStyle name="Normal 2 6" xfId="671" xr:uid="{00000000-0005-0000-0000-000015040000}"/>
    <cellStyle name="Normal 2 7" xfId="672" xr:uid="{00000000-0005-0000-0000-000016040000}"/>
    <cellStyle name="Normal 2 8" xfId="673" xr:uid="{00000000-0005-0000-0000-000017040000}"/>
    <cellStyle name="Normal 2 9" xfId="674" xr:uid="{00000000-0005-0000-0000-000018040000}"/>
    <cellStyle name="Normal 20" xfId="675" xr:uid="{00000000-0005-0000-0000-000019040000}"/>
    <cellStyle name="Normal 21" xfId="676" xr:uid="{00000000-0005-0000-0000-00001A040000}"/>
    <cellStyle name="Normal 22" xfId="677" xr:uid="{00000000-0005-0000-0000-00001B040000}"/>
    <cellStyle name="Normal 23" xfId="43" xr:uid="{00000000-0005-0000-0000-00001C040000}"/>
    <cellStyle name="Normal 24" xfId="859" xr:uid="{00000000-0005-0000-0000-00001D040000}"/>
    <cellStyle name="Normal 24 2" xfId="1235" xr:uid="{00000000-0005-0000-0000-00001E040000}"/>
    <cellStyle name="Normal 24 3" xfId="1234" xr:uid="{00000000-0005-0000-0000-00001F040000}"/>
    <cellStyle name="Normal 3" xfId="678" xr:uid="{00000000-0005-0000-0000-000020040000}"/>
    <cellStyle name="Normal 3 10" xfId="679" xr:uid="{00000000-0005-0000-0000-000021040000}"/>
    <cellStyle name="Normal 3 11" xfId="865" xr:uid="{00000000-0005-0000-0000-000022040000}"/>
    <cellStyle name="Normal 3 11 2" xfId="1237" xr:uid="{00000000-0005-0000-0000-000023040000}"/>
    <cellStyle name="Normal 3 11 3" xfId="1236" xr:uid="{00000000-0005-0000-0000-000024040000}"/>
    <cellStyle name="Normal 3 12" xfId="1238" xr:uid="{00000000-0005-0000-0000-000025040000}"/>
    <cellStyle name="Normal 3 13" xfId="1239" xr:uid="{00000000-0005-0000-0000-000026040000}"/>
    <cellStyle name="Normal 3 14" xfId="1240" xr:uid="{00000000-0005-0000-0000-000027040000}"/>
    <cellStyle name="Normal 3 15" xfId="1241" xr:uid="{00000000-0005-0000-0000-000028040000}"/>
    <cellStyle name="Normal 3 16" xfId="1242" xr:uid="{00000000-0005-0000-0000-000029040000}"/>
    <cellStyle name="Normal 3 17" xfId="1243" xr:uid="{00000000-0005-0000-0000-00002A040000}"/>
    <cellStyle name="Normal 3 2" xfId="680" xr:uid="{00000000-0005-0000-0000-00002B040000}"/>
    <cellStyle name="Normal 3 2 2" xfId="681" xr:uid="{00000000-0005-0000-0000-00002C040000}"/>
    <cellStyle name="Normal 3 2 2 2" xfId="1244" xr:uid="{00000000-0005-0000-0000-00002D040000}"/>
    <cellStyle name="Normal 3 2 2 3" xfId="1245" xr:uid="{00000000-0005-0000-0000-00002E040000}"/>
    <cellStyle name="Normal 3 2 2 3 2" xfId="1246" xr:uid="{00000000-0005-0000-0000-00002F040000}"/>
    <cellStyle name="Normal 3 2 2 4" xfId="1247" xr:uid="{00000000-0005-0000-0000-000030040000}"/>
    <cellStyle name="Normal 3 3" xfId="682" xr:uid="{00000000-0005-0000-0000-000031040000}"/>
    <cellStyle name="Normal 3 3 2" xfId="683" xr:uid="{00000000-0005-0000-0000-000032040000}"/>
    <cellStyle name="Normal 3 4" xfId="684" xr:uid="{00000000-0005-0000-0000-000033040000}"/>
    <cellStyle name="Normal 3 4 2" xfId="1249" xr:uid="{00000000-0005-0000-0000-000034040000}"/>
    <cellStyle name="Normal 3 4 3" xfId="1250" xr:uid="{00000000-0005-0000-0000-000035040000}"/>
    <cellStyle name="Normal 3 4 4" xfId="1248" xr:uid="{00000000-0005-0000-0000-000036040000}"/>
    <cellStyle name="Normal 3 5" xfId="685" xr:uid="{00000000-0005-0000-0000-000037040000}"/>
    <cellStyle name="Normal 3 6" xfId="686" xr:uid="{00000000-0005-0000-0000-000038040000}"/>
    <cellStyle name="Normal 3 7" xfId="687" xr:uid="{00000000-0005-0000-0000-000039040000}"/>
    <cellStyle name="Normal 3 8" xfId="688" xr:uid="{00000000-0005-0000-0000-00003A040000}"/>
    <cellStyle name="Normal 3 9" xfId="689" xr:uid="{00000000-0005-0000-0000-00003B040000}"/>
    <cellStyle name="Normal 33" xfId="1251" xr:uid="{00000000-0005-0000-0000-00003C040000}"/>
    <cellStyle name="Normal 37" xfId="1252" xr:uid="{00000000-0005-0000-0000-00003D040000}"/>
    <cellStyle name="Normal 38" xfId="1253" xr:uid="{00000000-0005-0000-0000-00003E040000}"/>
    <cellStyle name="Normal 39" xfId="1254" xr:uid="{00000000-0005-0000-0000-00003F040000}"/>
    <cellStyle name="Normal 4" xfId="690" xr:uid="{00000000-0005-0000-0000-000040040000}"/>
    <cellStyle name="Normal 4 10" xfId="1256" xr:uid="{00000000-0005-0000-0000-000041040000}"/>
    <cellStyle name="Normal 4 11" xfId="1257" xr:uid="{00000000-0005-0000-0000-000042040000}"/>
    <cellStyle name="Normal 4 12" xfId="1258" xr:uid="{00000000-0005-0000-0000-000043040000}"/>
    <cellStyle name="Normal 4 13" xfId="1259" xr:uid="{00000000-0005-0000-0000-000044040000}"/>
    <cellStyle name="Normal 4 14" xfId="1260" xr:uid="{00000000-0005-0000-0000-000045040000}"/>
    <cellStyle name="Normal 4 15" xfId="1261" xr:uid="{00000000-0005-0000-0000-000046040000}"/>
    <cellStyle name="Normal 4 16" xfId="1262" xr:uid="{00000000-0005-0000-0000-000047040000}"/>
    <cellStyle name="Normal 4 17" xfId="1263" xr:uid="{00000000-0005-0000-0000-000048040000}"/>
    <cellStyle name="Normal 4 18" xfId="1255" xr:uid="{00000000-0005-0000-0000-000049040000}"/>
    <cellStyle name="Normal 4 2" xfId="691" xr:uid="{00000000-0005-0000-0000-00004A040000}"/>
    <cellStyle name="Normal 4 2 2" xfId="1265" xr:uid="{00000000-0005-0000-0000-00004B040000}"/>
    <cellStyle name="Normal 4 2 3" xfId="1266" xr:uid="{00000000-0005-0000-0000-00004C040000}"/>
    <cellStyle name="Normal 4 2 4" xfId="1264" xr:uid="{00000000-0005-0000-0000-00004D040000}"/>
    <cellStyle name="Normal 4 3" xfId="1267" xr:uid="{00000000-0005-0000-0000-00004E040000}"/>
    <cellStyle name="Normal 4 4" xfId="1268" xr:uid="{00000000-0005-0000-0000-00004F040000}"/>
    <cellStyle name="Normal 4 5" xfId="1269" xr:uid="{00000000-0005-0000-0000-000050040000}"/>
    <cellStyle name="Normal 4 6" xfId="1270" xr:uid="{00000000-0005-0000-0000-000051040000}"/>
    <cellStyle name="Normal 4 7" xfId="1271" xr:uid="{00000000-0005-0000-0000-000052040000}"/>
    <cellStyle name="Normal 4 8" xfId="1272" xr:uid="{00000000-0005-0000-0000-000053040000}"/>
    <cellStyle name="Normal 4 9" xfId="1273" xr:uid="{00000000-0005-0000-0000-000054040000}"/>
    <cellStyle name="Normal 40" xfId="1274" xr:uid="{00000000-0005-0000-0000-000055040000}"/>
    <cellStyle name="Normal 41" xfId="1275" xr:uid="{00000000-0005-0000-0000-000056040000}"/>
    <cellStyle name="Normal 42" xfId="1276" xr:uid="{00000000-0005-0000-0000-000057040000}"/>
    <cellStyle name="Normal 43" xfId="1277" xr:uid="{00000000-0005-0000-0000-000058040000}"/>
    <cellStyle name="Normal 44" xfId="1278" xr:uid="{00000000-0005-0000-0000-000059040000}"/>
    <cellStyle name="Normal 45" xfId="1279" xr:uid="{00000000-0005-0000-0000-00005A040000}"/>
    <cellStyle name="Normal 46" xfId="1280" xr:uid="{00000000-0005-0000-0000-00005B040000}"/>
    <cellStyle name="Normal 47" xfId="1281" xr:uid="{00000000-0005-0000-0000-00005C040000}"/>
    <cellStyle name="Normal 48" xfId="1282" xr:uid="{00000000-0005-0000-0000-00005D040000}"/>
    <cellStyle name="Normal 49" xfId="1283" xr:uid="{00000000-0005-0000-0000-00005E040000}"/>
    <cellStyle name="Normal 5" xfId="692" xr:uid="{00000000-0005-0000-0000-00005F040000}"/>
    <cellStyle name="Normal 5 10" xfId="1284" xr:uid="{00000000-0005-0000-0000-000060040000}"/>
    <cellStyle name="Normal 5 11" xfId="1285" xr:uid="{00000000-0005-0000-0000-000061040000}"/>
    <cellStyle name="Normal 5 12" xfId="1286" xr:uid="{00000000-0005-0000-0000-000062040000}"/>
    <cellStyle name="Normal 5 13" xfId="1287" xr:uid="{00000000-0005-0000-0000-000063040000}"/>
    <cellStyle name="Normal 5 14" xfId="1288" xr:uid="{00000000-0005-0000-0000-000064040000}"/>
    <cellStyle name="Normal 5 15" xfId="1289" xr:uid="{00000000-0005-0000-0000-000065040000}"/>
    <cellStyle name="Normal 5 16" xfId="1290" xr:uid="{00000000-0005-0000-0000-000066040000}"/>
    <cellStyle name="Normal 5 17" xfId="1291" xr:uid="{00000000-0005-0000-0000-000067040000}"/>
    <cellStyle name="Normal 5 18" xfId="1292" xr:uid="{00000000-0005-0000-0000-000068040000}"/>
    <cellStyle name="Normal 5 19" xfId="1293" xr:uid="{00000000-0005-0000-0000-000069040000}"/>
    <cellStyle name="Normal 5 2" xfId="872" xr:uid="{00000000-0005-0000-0000-00006A040000}"/>
    <cellStyle name="Normal 5 2 2" xfId="1295" xr:uid="{00000000-0005-0000-0000-00006B040000}"/>
    <cellStyle name="Normal 5 2 3" xfId="1294" xr:uid="{00000000-0005-0000-0000-00006C040000}"/>
    <cellStyle name="Normal 5 20" xfId="1296" xr:uid="{00000000-0005-0000-0000-00006D040000}"/>
    <cellStyle name="Normal 5 21" xfId="1297" xr:uid="{00000000-0005-0000-0000-00006E040000}"/>
    <cellStyle name="Normal 5 22" xfId="1298" xr:uid="{00000000-0005-0000-0000-00006F040000}"/>
    <cellStyle name="Normal 5 23" xfId="1299" xr:uid="{00000000-0005-0000-0000-000070040000}"/>
    <cellStyle name="Normal 5 24" xfId="1300" xr:uid="{00000000-0005-0000-0000-000071040000}"/>
    <cellStyle name="Normal 5 25" xfId="1301" xr:uid="{00000000-0005-0000-0000-000072040000}"/>
    <cellStyle name="Normal 5 26" xfId="1302" xr:uid="{00000000-0005-0000-0000-000073040000}"/>
    <cellStyle name="Normal 5 27" xfId="1303" xr:uid="{00000000-0005-0000-0000-000074040000}"/>
    <cellStyle name="Normal 5 3" xfId="1304" xr:uid="{00000000-0005-0000-0000-000075040000}"/>
    <cellStyle name="Normal 5 4" xfId="1305" xr:uid="{00000000-0005-0000-0000-000076040000}"/>
    <cellStyle name="Normal 5 5" xfId="1306" xr:uid="{00000000-0005-0000-0000-000077040000}"/>
    <cellStyle name="Normal 5 6" xfId="1307" xr:uid="{00000000-0005-0000-0000-000078040000}"/>
    <cellStyle name="Normal 5 7" xfId="1308" xr:uid="{00000000-0005-0000-0000-000079040000}"/>
    <cellStyle name="Normal 5 8" xfId="1309" xr:uid="{00000000-0005-0000-0000-00007A040000}"/>
    <cellStyle name="Normal 5 9" xfId="1310" xr:uid="{00000000-0005-0000-0000-00007B040000}"/>
    <cellStyle name="Normal 50" xfId="1311" xr:uid="{00000000-0005-0000-0000-00007C040000}"/>
    <cellStyle name="Normal 51" xfId="1312" xr:uid="{00000000-0005-0000-0000-00007D040000}"/>
    <cellStyle name="Normal 52" xfId="1313" xr:uid="{00000000-0005-0000-0000-00007E040000}"/>
    <cellStyle name="Normal 53" xfId="1314" xr:uid="{00000000-0005-0000-0000-00007F040000}"/>
    <cellStyle name="Normal 54" xfId="1315" xr:uid="{00000000-0005-0000-0000-000080040000}"/>
    <cellStyle name="Normal 55" xfId="1316" xr:uid="{00000000-0005-0000-0000-000081040000}"/>
    <cellStyle name="Normal 56" xfId="1317" xr:uid="{00000000-0005-0000-0000-000082040000}"/>
    <cellStyle name="Normal 57" xfId="1318" xr:uid="{00000000-0005-0000-0000-000083040000}"/>
    <cellStyle name="Normal 58" xfId="1319" xr:uid="{00000000-0005-0000-0000-000084040000}"/>
    <cellStyle name="Normal 59" xfId="1320" xr:uid="{00000000-0005-0000-0000-000085040000}"/>
    <cellStyle name="Normal 6" xfId="693" xr:uid="{00000000-0005-0000-0000-000086040000}"/>
    <cellStyle name="Normal 6 2" xfId="694" xr:uid="{00000000-0005-0000-0000-000087040000}"/>
    <cellStyle name="Normal 6 3" xfId="695" xr:uid="{00000000-0005-0000-0000-000088040000}"/>
    <cellStyle name="Normal 6 4" xfId="1321" xr:uid="{00000000-0005-0000-0000-000089040000}"/>
    <cellStyle name="Normal 60" xfId="1322" xr:uid="{00000000-0005-0000-0000-00008A040000}"/>
    <cellStyle name="Normal 61" xfId="1323" xr:uid="{00000000-0005-0000-0000-00008B040000}"/>
    <cellStyle name="Normal 62" xfId="1324" xr:uid="{00000000-0005-0000-0000-00008C040000}"/>
    <cellStyle name="Normal 7" xfId="696" xr:uid="{00000000-0005-0000-0000-00008D040000}"/>
    <cellStyle name="Normal 7 2" xfId="1326" xr:uid="{00000000-0005-0000-0000-00008E040000}"/>
    <cellStyle name="Normal 7 3" xfId="1325" xr:uid="{00000000-0005-0000-0000-00008F040000}"/>
    <cellStyle name="Normal 8" xfId="697" xr:uid="{00000000-0005-0000-0000-000090040000}"/>
    <cellStyle name="Normal 8 2" xfId="1328" xr:uid="{00000000-0005-0000-0000-000091040000}"/>
    <cellStyle name="Normal 8 3" xfId="1327" xr:uid="{00000000-0005-0000-0000-000092040000}"/>
    <cellStyle name="Normal 9" xfId="698" xr:uid="{00000000-0005-0000-0000-000093040000}"/>
    <cellStyle name="Normal 9 2" xfId="1330" xr:uid="{00000000-0005-0000-0000-000094040000}"/>
    <cellStyle name="Normal 9 3" xfId="1329" xr:uid="{00000000-0005-0000-0000-000095040000}"/>
    <cellStyle name="Note 10" xfId="1331" xr:uid="{00000000-0005-0000-0000-000096040000}"/>
    <cellStyle name="Note 10 2" xfId="1332" xr:uid="{00000000-0005-0000-0000-000097040000}"/>
    <cellStyle name="Note 11" xfId="1333" xr:uid="{00000000-0005-0000-0000-000098040000}"/>
    <cellStyle name="Note 11 2" xfId="1334" xr:uid="{00000000-0005-0000-0000-000099040000}"/>
    <cellStyle name="Note 12" xfId="1335" xr:uid="{00000000-0005-0000-0000-00009A040000}"/>
    <cellStyle name="Note 12 2" xfId="1336" xr:uid="{00000000-0005-0000-0000-00009B040000}"/>
    <cellStyle name="Note 13" xfId="1337" xr:uid="{00000000-0005-0000-0000-00009C040000}"/>
    <cellStyle name="Note 13 2" xfId="1338" xr:uid="{00000000-0005-0000-0000-00009D040000}"/>
    <cellStyle name="Note 14" xfId="1339" xr:uid="{00000000-0005-0000-0000-00009E040000}"/>
    <cellStyle name="Note 14 2" xfId="1340" xr:uid="{00000000-0005-0000-0000-00009F040000}"/>
    <cellStyle name="Note 2" xfId="699" xr:uid="{00000000-0005-0000-0000-0000A0040000}"/>
    <cellStyle name="Note 2 10" xfId="1342" xr:uid="{00000000-0005-0000-0000-0000A1040000}"/>
    <cellStyle name="Note 2 10 2" xfId="1343" xr:uid="{00000000-0005-0000-0000-0000A2040000}"/>
    <cellStyle name="Note 2 11" xfId="1344" xr:uid="{00000000-0005-0000-0000-0000A3040000}"/>
    <cellStyle name="Note 2 11 2" xfId="1345" xr:uid="{00000000-0005-0000-0000-0000A4040000}"/>
    <cellStyle name="Note 2 12" xfId="1346" xr:uid="{00000000-0005-0000-0000-0000A5040000}"/>
    <cellStyle name="Note 2 12 2" xfId="1347" xr:uid="{00000000-0005-0000-0000-0000A6040000}"/>
    <cellStyle name="Note 2 13" xfId="1348" xr:uid="{00000000-0005-0000-0000-0000A7040000}"/>
    <cellStyle name="Note 2 13 2" xfId="1349" xr:uid="{00000000-0005-0000-0000-0000A8040000}"/>
    <cellStyle name="Note 2 14" xfId="1350" xr:uid="{00000000-0005-0000-0000-0000A9040000}"/>
    <cellStyle name="Note 2 14 2" xfId="1351" xr:uid="{00000000-0005-0000-0000-0000AA040000}"/>
    <cellStyle name="Note 2 15" xfId="1352" xr:uid="{00000000-0005-0000-0000-0000AB040000}"/>
    <cellStyle name="Note 2 16" xfId="1353" xr:uid="{00000000-0005-0000-0000-0000AC040000}"/>
    <cellStyle name="Note 2 17" xfId="1341" xr:uid="{00000000-0005-0000-0000-0000AD040000}"/>
    <cellStyle name="Note 2 2" xfId="700" xr:uid="{00000000-0005-0000-0000-0000AE040000}"/>
    <cellStyle name="Note 2 2 2" xfId="1355" xr:uid="{00000000-0005-0000-0000-0000AF040000}"/>
    <cellStyle name="Note 2 2 3" xfId="1356" xr:uid="{00000000-0005-0000-0000-0000B0040000}"/>
    <cellStyle name="Note 2 2 4" xfId="1354" xr:uid="{00000000-0005-0000-0000-0000B1040000}"/>
    <cellStyle name="Note 2 3" xfId="701" xr:uid="{00000000-0005-0000-0000-0000B2040000}"/>
    <cellStyle name="Note 2 3 2" xfId="1358" xr:uid="{00000000-0005-0000-0000-0000B3040000}"/>
    <cellStyle name="Note 2 3 3" xfId="1359" xr:uid="{00000000-0005-0000-0000-0000B4040000}"/>
    <cellStyle name="Note 2 3 4" xfId="1357" xr:uid="{00000000-0005-0000-0000-0000B5040000}"/>
    <cellStyle name="Note 2 4" xfId="1360" xr:uid="{00000000-0005-0000-0000-0000B6040000}"/>
    <cellStyle name="Note 2 4 2" xfId="1361" xr:uid="{00000000-0005-0000-0000-0000B7040000}"/>
    <cellStyle name="Note 2 5" xfId="1362" xr:uid="{00000000-0005-0000-0000-0000B8040000}"/>
    <cellStyle name="Note 2 5 2" xfId="1363" xr:uid="{00000000-0005-0000-0000-0000B9040000}"/>
    <cellStyle name="Note 2 6" xfId="1364" xr:uid="{00000000-0005-0000-0000-0000BA040000}"/>
    <cellStyle name="Note 2 6 2" xfId="1365" xr:uid="{00000000-0005-0000-0000-0000BB040000}"/>
    <cellStyle name="Note 2 7" xfId="1366" xr:uid="{00000000-0005-0000-0000-0000BC040000}"/>
    <cellStyle name="Note 2 7 2" xfId="1367" xr:uid="{00000000-0005-0000-0000-0000BD040000}"/>
    <cellStyle name="Note 2 8" xfId="1368" xr:uid="{00000000-0005-0000-0000-0000BE040000}"/>
    <cellStyle name="Note 2 8 2" xfId="1369" xr:uid="{00000000-0005-0000-0000-0000BF040000}"/>
    <cellStyle name="Note 2 9" xfId="1370" xr:uid="{00000000-0005-0000-0000-0000C0040000}"/>
    <cellStyle name="Note 2 9 2" xfId="1371" xr:uid="{00000000-0005-0000-0000-0000C1040000}"/>
    <cellStyle name="Note 3" xfId="702" xr:uid="{00000000-0005-0000-0000-0000C2040000}"/>
    <cellStyle name="Note 3 2" xfId="703" xr:uid="{00000000-0005-0000-0000-0000C3040000}"/>
    <cellStyle name="Note 3 2 2" xfId="1374" xr:uid="{00000000-0005-0000-0000-0000C4040000}"/>
    <cellStyle name="Note 3 2 3" xfId="1375" xr:uid="{00000000-0005-0000-0000-0000C5040000}"/>
    <cellStyle name="Note 3 2 4" xfId="1373" xr:uid="{00000000-0005-0000-0000-0000C6040000}"/>
    <cellStyle name="Note 3 3" xfId="704" xr:uid="{00000000-0005-0000-0000-0000C7040000}"/>
    <cellStyle name="Note 3 3 2" xfId="1377" xr:uid="{00000000-0005-0000-0000-0000C8040000}"/>
    <cellStyle name="Note 3 3 3" xfId="1376" xr:uid="{00000000-0005-0000-0000-0000C9040000}"/>
    <cellStyle name="Note 3 4" xfId="1378" xr:uid="{00000000-0005-0000-0000-0000CA040000}"/>
    <cellStyle name="Note 3 5" xfId="1372" xr:uid="{00000000-0005-0000-0000-0000CB040000}"/>
    <cellStyle name="Note 4" xfId="705" xr:uid="{00000000-0005-0000-0000-0000CC040000}"/>
    <cellStyle name="Note 4 2" xfId="706" xr:uid="{00000000-0005-0000-0000-0000CD040000}"/>
    <cellStyle name="Note 4 2 2" xfId="1381" xr:uid="{00000000-0005-0000-0000-0000CE040000}"/>
    <cellStyle name="Note 4 2 3" xfId="1380" xr:uid="{00000000-0005-0000-0000-0000CF040000}"/>
    <cellStyle name="Note 4 3" xfId="707" xr:uid="{00000000-0005-0000-0000-0000D0040000}"/>
    <cellStyle name="Note 4 4" xfId="1382" xr:uid="{00000000-0005-0000-0000-0000D1040000}"/>
    <cellStyle name="Note 4 5" xfId="1379" xr:uid="{00000000-0005-0000-0000-0000D2040000}"/>
    <cellStyle name="Note 5" xfId="850" xr:uid="{00000000-0005-0000-0000-0000D3040000}"/>
    <cellStyle name="Note 5 2" xfId="1383" xr:uid="{00000000-0005-0000-0000-0000D4040000}"/>
    <cellStyle name="Note 6" xfId="1384" xr:uid="{00000000-0005-0000-0000-0000D5040000}"/>
    <cellStyle name="Note 6 2" xfId="1385" xr:uid="{00000000-0005-0000-0000-0000D6040000}"/>
    <cellStyle name="Note 7" xfId="1386" xr:uid="{00000000-0005-0000-0000-0000D7040000}"/>
    <cellStyle name="Note 7 2" xfId="1387" xr:uid="{00000000-0005-0000-0000-0000D8040000}"/>
    <cellStyle name="Note 8" xfId="1388" xr:uid="{00000000-0005-0000-0000-0000D9040000}"/>
    <cellStyle name="Note 8 2" xfId="1389" xr:uid="{00000000-0005-0000-0000-0000DA040000}"/>
    <cellStyle name="Note 9" xfId="1390" xr:uid="{00000000-0005-0000-0000-0000DB040000}"/>
    <cellStyle name="Note 9 2" xfId="1391" xr:uid="{00000000-0005-0000-0000-0000DC040000}"/>
    <cellStyle name="Output" xfId="11" builtinId="21" customBuiltin="1"/>
    <cellStyle name="Output 2" xfId="708" xr:uid="{00000000-0005-0000-0000-0000DE040000}"/>
    <cellStyle name="Output 2 2" xfId="1393" xr:uid="{00000000-0005-0000-0000-0000DF040000}"/>
    <cellStyle name="Output 2 3" xfId="1394" xr:uid="{00000000-0005-0000-0000-0000E0040000}"/>
    <cellStyle name="Output 2 4" xfId="1395" xr:uid="{00000000-0005-0000-0000-0000E1040000}"/>
    <cellStyle name="Output 2 5" xfId="1392" xr:uid="{00000000-0005-0000-0000-0000E2040000}"/>
    <cellStyle name="Output 3" xfId="709" xr:uid="{00000000-0005-0000-0000-0000E3040000}"/>
    <cellStyle name="Output 3 2" xfId="1397" xr:uid="{00000000-0005-0000-0000-0000E4040000}"/>
    <cellStyle name="Output 3 3" xfId="1398" xr:uid="{00000000-0005-0000-0000-0000E5040000}"/>
    <cellStyle name="Output 3 4" xfId="1396" xr:uid="{00000000-0005-0000-0000-0000E6040000}"/>
    <cellStyle name="Output 4" xfId="710" xr:uid="{00000000-0005-0000-0000-0000E7040000}"/>
    <cellStyle name="Percent 10" xfId="711" xr:uid="{00000000-0005-0000-0000-0000E8040000}"/>
    <cellStyle name="Percent 10 2" xfId="712" xr:uid="{00000000-0005-0000-0000-0000E9040000}"/>
    <cellStyle name="Percent 10 2 2" xfId="713" xr:uid="{00000000-0005-0000-0000-0000EA040000}"/>
    <cellStyle name="Percent 10 2 3" xfId="714" xr:uid="{00000000-0005-0000-0000-0000EB040000}"/>
    <cellStyle name="Percent 10 3" xfId="715" xr:uid="{00000000-0005-0000-0000-0000EC040000}"/>
    <cellStyle name="Percent 10 3 2" xfId="716" xr:uid="{00000000-0005-0000-0000-0000ED040000}"/>
    <cellStyle name="Percent 10 3 3" xfId="717" xr:uid="{00000000-0005-0000-0000-0000EE040000}"/>
    <cellStyle name="Percent 10 4" xfId="718" xr:uid="{00000000-0005-0000-0000-0000EF040000}"/>
    <cellStyle name="Percent 10 4 2" xfId="719" xr:uid="{00000000-0005-0000-0000-0000F0040000}"/>
    <cellStyle name="Percent 10 4 3" xfId="720" xr:uid="{00000000-0005-0000-0000-0000F1040000}"/>
    <cellStyle name="Percent 2" xfId="721" xr:uid="{00000000-0005-0000-0000-0000F2040000}"/>
    <cellStyle name="Percent 2 10" xfId="722" xr:uid="{00000000-0005-0000-0000-0000F3040000}"/>
    <cellStyle name="Percent 2 10 2" xfId="723" xr:uid="{00000000-0005-0000-0000-0000F4040000}"/>
    <cellStyle name="Percent 2 10 3" xfId="724" xr:uid="{00000000-0005-0000-0000-0000F5040000}"/>
    <cellStyle name="Percent 2 11" xfId="725" xr:uid="{00000000-0005-0000-0000-0000F6040000}"/>
    <cellStyle name="Percent 2 11 2" xfId="726" xr:uid="{00000000-0005-0000-0000-0000F7040000}"/>
    <cellStyle name="Percent 2 11 3" xfId="727" xr:uid="{00000000-0005-0000-0000-0000F8040000}"/>
    <cellStyle name="Percent 2 12" xfId="728" xr:uid="{00000000-0005-0000-0000-0000F9040000}"/>
    <cellStyle name="Percent 2 12 2" xfId="729" xr:uid="{00000000-0005-0000-0000-0000FA040000}"/>
    <cellStyle name="Percent 2 12 3" xfId="730" xr:uid="{00000000-0005-0000-0000-0000FB040000}"/>
    <cellStyle name="Percent 2 13" xfId="731" xr:uid="{00000000-0005-0000-0000-0000FC040000}"/>
    <cellStyle name="Percent 2 13 2" xfId="732" xr:uid="{00000000-0005-0000-0000-0000FD040000}"/>
    <cellStyle name="Percent 2 13 3" xfId="733" xr:uid="{00000000-0005-0000-0000-0000FE040000}"/>
    <cellStyle name="Percent 2 14" xfId="734" xr:uid="{00000000-0005-0000-0000-0000FF040000}"/>
    <cellStyle name="Percent 2 14 2" xfId="735" xr:uid="{00000000-0005-0000-0000-000000050000}"/>
    <cellStyle name="Percent 2 14 3" xfId="736" xr:uid="{00000000-0005-0000-0000-000001050000}"/>
    <cellStyle name="Percent 2 15" xfId="737" xr:uid="{00000000-0005-0000-0000-000002050000}"/>
    <cellStyle name="Percent 2 15 2" xfId="738" xr:uid="{00000000-0005-0000-0000-000003050000}"/>
    <cellStyle name="Percent 2 15 3" xfId="739" xr:uid="{00000000-0005-0000-0000-000004050000}"/>
    <cellStyle name="Percent 2 16" xfId="740" xr:uid="{00000000-0005-0000-0000-000005050000}"/>
    <cellStyle name="Percent 2 16 2" xfId="741" xr:uid="{00000000-0005-0000-0000-000006050000}"/>
    <cellStyle name="Percent 2 16 3" xfId="742" xr:uid="{00000000-0005-0000-0000-000007050000}"/>
    <cellStyle name="Percent 2 17" xfId="743" xr:uid="{00000000-0005-0000-0000-000008050000}"/>
    <cellStyle name="Percent 2 17 2" xfId="744" xr:uid="{00000000-0005-0000-0000-000009050000}"/>
    <cellStyle name="Percent 2 17 3" xfId="745" xr:uid="{00000000-0005-0000-0000-00000A050000}"/>
    <cellStyle name="Percent 2 18" xfId="746" xr:uid="{00000000-0005-0000-0000-00000B050000}"/>
    <cellStyle name="Percent 2 18 2" xfId="747" xr:uid="{00000000-0005-0000-0000-00000C050000}"/>
    <cellStyle name="Percent 2 18 3" xfId="748" xr:uid="{00000000-0005-0000-0000-00000D050000}"/>
    <cellStyle name="Percent 2 19" xfId="749" xr:uid="{00000000-0005-0000-0000-00000E050000}"/>
    <cellStyle name="Percent 2 19 2" xfId="750" xr:uid="{00000000-0005-0000-0000-00000F050000}"/>
    <cellStyle name="Percent 2 19 3" xfId="751" xr:uid="{00000000-0005-0000-0000-000010050000}"/>
    <cellStyle name="Percent 2 2" xfId="752" xr:uid="{00000000-0005-0000-0000-000011050000}"/>
    <cellStyle name="Percent 2 2 2" xfId="753" xr:uid="{00000000-0005-0000-0000-000012050000}"/>
    <cellStyle name="Percent 2 2 3" xfId="754" xr:uid="{00000000-0005-0000-0000-000013050000}"/>
    <cellStyle name="Percent 2 20" xfId="755" xr:uid="{00000000-0005-0000-0000-000014050000}"/>
    <cellStyle name="Percent 2 20 2" xfId="756" xr:uid="{00000000-0005-0000-0000-000015050000}"/>
    <cellStyle name="Percent 2 20 3" xfId="757" xr:uid="{00000000-0005-0000-0000-000016050000}"/>
    <cellStyle name="Percent 2 21" xfId="758" xr:uid="{00000000-0005-0000-0000-000017050000}"/>
    <cellStyle name="Percent 2 21 2" xfId="759" xr:uid="{00000000-0005-0000-0000-000018050000}"/>
    <cellStyle name="Percent 2 21 3" xfId="760" xr:uid="{00000000-0005-0000-0000-000019050000}"/>
    <cellStyle name="Percent 2 22" xfId="761" xr:uid="{00000000-0005-0000-0000-00001A050000}"/>
    <cellStyle name="Percent 2 22 2" xfId="762" xr:uid="{00000000-0005-0000-0000-00001B050000}"/>
    <cellStyle name="Percent 2 22 3" xfId="763" xr:uid="{00000000-0005-0000-0000-00001C050000}"/>
    <cellStyle name="Percent 2 23" xfId="764" xr:uid="{00000000-0005-0000-0000-00001D050000}"/>
    <cellStyle name="Percent 2 23 2" xfId="765" xr:uid="{00000000-0005-0000-0000-00001E050000}"/>
    <cellStyle name="Percent 2 23 3" xfId="766" xr:uid="{00000000-0005-0000-0000-00001F050000}"/>
    <cellStyle name="Percent 2 24" xfId="767" xr:uid="{00000000-0005-0000-0000-000020050000}"/>
    <cellStyle name="Percent 2 24 2" xfId="768" xr:uid="{00000000-0005-0000-0000-000021050000}"/>
    <cellStyle name="Percent 2 24 3" xfId="769" xr:uid="{00000000-0005-0000-0000-000022050000}"/>
    <cellStyle name="Percent 2 25" xfId="770" xr:uid="{00000000-0005-0000-0000-000023050000}"/>
    <cellStyle name="Percent 2 25 2" xfId="771" xr:uid="{00000000-0005-0000-0000-000024050000}"/>
    <cellStyle name="Percent 2 25 3" xfId="772" xr:uid="{00000000-0005-0000-0000-000025050000}"/>
    <cellStyle name="Percent 2 26" xfId="773" xr:uid="{00000000-0005-0000-0000-000026050000}"/>
    <cellStyle name="Percent 2 26 2" xfId="774" xr:uid="{00000000-0005-0000-0000-000027050000}"/>
    <cellStyle name="Percent 2 26 3" xfId="775" xr:uid="{00000000-0005-0000-0000-000028050000}"/>
    <cellStyle name="Percent 2 27" xfId="776" xr:uid="{00000000-0005-0000-0000-000029050000}"/>
    <cellStyle name="Percent 2 27 2" xfId="777" xr:uid="{00000000-0005-0000-0000-00002A050000}"/>
    <cellStyle name="Percent 2 27 3" xfId="778" xr:uid="{00000000-0005-0000-0000-00002B050000}"/>
    <cellStyle name="Percent 2 28" xfId="779" xr:uid="{00000000-0005-0000-0000-00002C050000}"/>
    <cellStyle name="Percent 2 28 2" xfId="780" xr:uid="{00000000-0005-0000-0000-00002D050000}"/>
    <cellStyle name="Percent 2 28 3" xfId="781" xr:uid="{00000000-0005-0000-0000-00002E050000}"/>
    <cellStyle name="Percent 2 29" xfId="782" xr:uid="{00000000-0005-0000-0000-00002F050000}"/>
    <cellStyle name="Percent 2 29 2" xfId="783" xr:uid="{00000000-0005-0000-0000-000030050000}"/>
    <cellStyle name="Percent 2 29 3" xfId="784" xr:uid="{00000000-0005-0000-0000-000031050000}"/>
    <cellStyle name="Percent 2 3" xfId="785" xr:uid="{00000000-0005-0000-0000-000032050000}"/>
    <cellStyle name="Percent 2 3 2" xfId="786" xr:uid="{00000000-0005-0000-0000-000033050000}"/>
    <cellStyle name="Percent 2 3 3" xfId="787" xr:uid="{00000000-0005-0000-0000-000034050000}"/>
    <cellStyle name="Percent 2 30" xfId="788" xr:uid="{00000000-0005-0000-0000-000035050000}"/>
    <cellStyle name="Percent 2 30 2" xfId="789" xr:uid="{00000000-0005-0000-0000-000036050000}"/>
    <cellStyle name="Percent 2 30 3" xfId="790" xr:uid="{00000000-0005-0000-0000-000037050000}"/>
    <cellStyle name="Percent 2 31" xfId="791" xr:uid="{00000000-0005-0000-0000-000038050000}"/>
    <cellStyle name="Percent 2 31 2" xfId="792" xr:uid="{00000000-0005-0000-0000-000039050000}"/>
    <cellStyle name="Percent 2 31 3" xfId="793" xr:uid="{00000000-0005-0000-0000-00003A050000}"/>
    <cellStyle name="Percent 2 32" xfId="794" xr:uid="{00000000-0005-0000-0000-00003B050000}"/>
    <cellStyle name="Percent 2 32 2" xfId="795" xr:uid="{00000000-0005-0000-0000-00003C050000}"/>
    <cellStyle name="Percent 2 32 3" xfId="796" xr:uid="{00000000-0005-0000-0000-00003D050000}"/>
    <cellStyle name="Percent 2 33" xfId="797" xr:uid="{00000000-0005-0000-0000-00003E050000}"/>
    <cellStyle name="Percent 2 33 2" xfId="798" xr:uid="{00000000-0005-0000-0000-00003F050000}"/>
    <cellStyle name="Percent 2 33 3" xfId="799" xr:uid="{00000000-0005-0000-0000-000040050000}"/>
    <cellStyle name="Percent 2 34" xfId="800" xr:uid="{00000000-0005-0000-0000-000041050000}"/>
    <cellStyle name="Percent 2 34 2" xfId="801" xr:uid="{00000000-0005-0000-0000-000042050000}"/>
    <cellStyle name="Percent 2 34 3" xfId="802" xr:uid="{00000000-0005-0000-0000-000043050000}"/>
    <cellStyle name="Percent 2 35" xfId="803" xr:uid="{00000000-0005-0000-0000-000044050000}"/>
    <cellStyle name="Percent 2 35 2" xfId="804" xr:uid="{00000000-0005-0000-0000-000045050000}"/>
    <cellStyle name="Percent 2 35 3" xfId="805" xr:uid="{00000000-0005-0000-0000-000046050000}"/>
    <cellStyle name="Percent 2 36" xfId="806" xr:uid="{00000000-0005-0000-0000-000047050000}"/>
    <cellStyle name="Percent 2 36 2" xfId="807" xr:uid="{00000000-0005-0000-0000-000048050000}"/>
    <cellStyle name="Percent 2 36 3" xfId="808" xr:uid="{00000000-0005-0000-0000-000049050000}"/>
    <cellStyle name="Percent 2 37" xfId="809" xr:uid="{00000000-0005-0000-0000-00004A050000}"/>
    <cellStyle name="Percent 2 37 2" xfId="810" xr:uid="{00000000-0005-0000-0000-00004B050000}"/>
    <cellStyle name="Percent 2 37 3" xfId="811" xr:uid="{00000000-0005-0000-0000-00004C050000}"/>
    <cellStyle name="Percent 2 38" xfId="812" xr:uid="{00000000-0005-0000-0000-00004D050000}"/>
    <cellStyle name="Percent 2 38 2" xfId="813" xr:uid="{00000000-0005-0000-0000-00004E050000}"/>
    <cellStyle name="Percent 2 38 3" xfId="814" xr:uid="{00000000-0005-0000-0000-00004F050000}"/>
    <cellStyle name="Percent 2 39" xfId="815" xr:uid="{00000000-0005-0000-0000-000050050000}"/>
    <cellStyle name="Percent 2 39 2" xfId="816" xr:uid="{00000000-0005-0000-0000-000051050000}"/>
    <cellStyle name="Percent 2 39 3" xfId="817" xr:uid="{00000000-0005-0000-0000-000052050000}"/>
    <cellStyle name="Percent 2 4" xfId="818" xr:uid="{00000000-0005-0000-0000-000053050000}"/>
    <cellStyle name="Percent 2 4 2" xfId="819" xr:uid="{00000000-0005-0000-0000-000054050000}"/>
    <cellStyle name="Percent 2 4 3" xfId="820" xr:uid="{00000000-0005-0000-0000-000055050000}"/>
    <cellStyle name="Percent 2 40" xfId="821" xr:uid="{00000000-0005-0000-0000-000056050000}"/>
    <cellStyle name="Percent 2 40 2" xfId="822" xr:uid="{00000000-0005-0000-0000-000057050000}"/>
    <cellStyle name="Percent 2 40 3" xfId="823" xr:uid="{00000000-0005-0000-0000-000058050000}"/>
    <cellStyle name="Percent 2 5" xfId="824" xr:uid="{00000000-0005-0000-0000-000059050000}"/>
    <cellStyle name="Percent 2 5 2" xfId="825" xr:uid="{00000000-0005-0000-0000-00005A050000}"/>
    <cellStyle name="Percent 2 5 3" xfId="826" xr:uid="{00000000-0005-0000-0000-00005B050000}"/>
    <cellStyle name="Percent 2 6" xfId="827" xr:uid="{00000000-0005-0000-0000-00005C050000}"/>
    <cellStyle name="Percent 2 6 2" xfId="828" xr:uid="{00000000-0005-0000-0000-00005D050000}"/>
    <cellStyle name="Percent 2 6 3" xfId="829" xr:uid="{00000000-0005-0000-0000-00005E050000}"/>
    <cellStyle name="Percent 2 7" xfId="830" xr:uid="{00000000-0005-0000-0000-00005F050000}"/>
    <cellStyle name="Percent 2 7 2" xfId="831" xr:uid="{00000000-0005-0000-0000-000060050000}"/>
    <cellStyle name="Percent 2 7 3" xfId="832" xr:uid="{00000000-0005-0000-0000-000061050000}"/>
    <cellStyle name="Percent 2 8" xfId="833" xr:uid="{00000000-0005-0000-0000-000062050000}"/>
    <cellStyle name="Percent 2 8 2" xfId="834" xr:uid="{00000000-0005-0000-0000-000063050000}"/>
    <cellStyle name="Percent 2 8 3" xfId="835" xr:uid="{00000000-0005-0000-0000-000064050000}"/>
    <cellStyle name="Percent 2 9" xfId="836" xr:uid="{00000000-0005-0000-0000-000065050000}"/>
    <cellStyle name="Percent 2 9 2" xfId="837" xr:uid="{00000000-0005-0000-0000-000066050000}"/>
    <cellStyle name="Percent 2 9 3" xfId="838" xr:uid="{00000000-0005-0000-0000-000067050000}"/>
    <cellStyle name="Percent 3" xfId="839" xr:uid="{00000000-0005-0000-0000-000068050000}"/>
    <cellStyle name="Percent 4" xfId="861" xr:uid="{00000000-0005-0000-0000-000069050000}"/>
    <cellStyle name="Title" xfId="2" builtinId="15" customBuiltin="1"/>
    <cellStyle name="Title 2" xfId="840" xr:uid="{00000000-0005-0000-0000-00006B050000}"/>
    <cellStyle name="Title 2 2" xfId="1400" xr:uid="{00000000-0005-0000-0000-00006C050000}"/>
    <cellStyle name="Title 2 3" xfId="1401" xr:uid="{00000000-0005-0000-0000-00006D050000}"/>
    <cellStyle name="Title 2 4" xfId="1402" xr:uid="{00000000-0005-0000-0000-00006E050000}"/>
    <cellStyle name="Title 2 5" xfId="1399" xr:uid="{00000000-0005-0000-0000-00006F050000}"/>
    <cellStyle name="Title 3" xfId="841" xr:uid="{00000000-0005-0000-0000-000070050000}"/>
    <cellStyle name="Title 3 2" xfId="1404" xr:uid="{00000000-0005-0000-0000-000071050000}"/>
    <cellStyle name="Title 3 3" xfId="1405" xr:uid="{00000000-0005-0000-0000-000072050000}"/>
    <cellStyle name="Title 3 4" xfId="1403" xr:uid="{00000000-0005-0000-0000-000073050000}"/>
    <cellStyle name="Title 4" xfId="842" xr:uid="{00000000-0005-0000-0000-000074050000}"/>
    <cellStyle name="Title 5" xfId="849" xr:uid="{00000000-0005-0000-0000-000075050000}"/>
    <cellStyle name="Total" xfId="17" builtinId="25" customBuiltin="1"/>
    <cellStyle name="Total 2" xfId="843" xr:uid="{00000000-0005-0000-0000-000077050000}"/>
    <cellStyle name="Total 2 2" xfId="1406" xr:uid="{00000000-0005-0000-0000-000078050000}"/>
    <cellStyle name="Total 2 3" xfId="1407" xr:uid="{00000000-0005-0000-0000-000079050000}"/>
    <cellStyle name="Total 3" xfId="844" xr:uid="{00000000-0005-0000-0000-00007A050000}"/>
    <cellStyle name="Total 3 2" xfId="1408" xr:uid="{00000000-0005-0000-0000-00007B050000}"/>
    <cellStyle name="Total 4" xfId="845" xr:uid="{00000000-0005-0000-0000-00007C050000}"/>
    <cellStyle name="Warning Text" xfId="15" builtinId="11" customBuiltin="1"/>
    <cellStyle name="Warning Text 2" xfId="846" xr:uid="{00000000-0005-0000-0000-00007E050000}"/>
    <cellStyle name="Warning Text 2 2" xfId="1409" xr:uid="{00000000-0005-0000-0000-00007F050000}"/>
    <cellStyle name="Warning Text 2 3" xfId="1410" xr:uid="{00000000-0005-0000-0000-000080050000}"/>
    <cellStyle name="Warning Text 3" xfId="847" xr:uid="{00000000-0005-0000-0000-000081050000}"/>
    <cellStyle name="Warning Text 3 2" xfId="1411" xr:uid="{00000000-0005-0000-0000-000082050000}"/>
    <cellStyle name="Warning Text 4" xfId="848" xr:uid="{00000000-0005-0000-0000-000083050000}"/>
  </cellStyles>
  <dxfs count="0"/>
  <tableStyles count="0" defaultTableStyle="TableStyleMedium2" defaultPivotStyle="PivotStyleLight16"/>
  <colors>
    <mruColors>
      <color rgb="FF000000"/>
      <color rgb="FF3787AB"/>
      <color rgb="FF99C8DE"/>
      <color rgb="FFADD4E5"/>
      <color rgb="FFC5E1ED"/>
      <color rgb="FF77B0DB"/>
      <color rgb="FF94C4E8"/>
      <color rgb="FF7AA4BC"/>
      <color rgb="FF95B3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40640</xdr:colOff>
      <xdr:row>0</xdr:row>
      <xdr:rowOff>86360</xdr:rowOff>
    </xdr:from>
    <xdr:to>
      <xdr:col>2</xdr:col>
      <xdr:colOff>497840</xdr:colOff>
      <xdr:row>2</xdr:row>
      <xdr:rowOff>127000</xdr:rowOff>
    </xdr:to>
    <xdr:pic>
      <xdr:nvPicPr>
        <xdr:cNvPr id="2" name="Picture 1">
          <a:extLst>
            <a:ext uri="{FF2B5EF4-FFF2-40B4-BE49-F238E27FC236}">
              <a16:creationId xmlns:a16="http://schemas.microsoft.com/office/drawing/2014/main" id="{AE032897-E06B-6D95-D603-23EE401EA279}"/>
            </a:ext>
          </a:extLst>
        </xdr:cNvPr>
        <xdr:cNvPicPr>
          <a:picLocks noChangeAspect="1"/>
        </xdr:cNvPicPr>
      </xdr:nvPicPr>
      <xdr:blipFill>
        <a:blip xmlns:r="http://schemas.openxmlformats.org/officeDocument/2006/relationships" r:embed="rId1"/>
        <a:stretch>
          <a:fillRect/>
        </a:stretch>
      </xdr:blipFill>
      <xdr:spPr>
        <a:xfrm>
          <a:off x="416560" y="86360"/>
          <a:ext cx="457200" cy="457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40640</xdr:colOff>
      <xdr:row>0</xdr:row>
      <xdr:rowOff>91440</xdr:rowOff>
    </xdr:from>
    <xdr:to>
      <xdr:col>2</xdr:col>
      <xdr:colOff>497840</xdr:colOff>
      <xdr:row>2</xdr:row>
      <xdr:rowOff>162560</xdr:rowOff>
    </xdr:to>
    <xdr:pic>
      <xdr:nvPicPr>
        <xdr:cNvPr id="2" name="Picture 1">
          <a:extLst>
            <a:ext uri="{FF2B5EF4-FFF2-40B4-BE49-F238E27FC236}">
              <a16:creationId xmlns:a16="http://schemas.microsoft.com/office/drawing/2014/main" id="{CC30C97B-411A-4067-A03F-28A47F96A066}"/>
            </a:ext>
          </a:extLst>
        </xdr:cNvPr>
        <xdr:cNvPicPr>
          <a:picLocks noChangeAspect="1"/>
        </xdr:cNvPicPr>
      </xdr:nvPicPr>
      <xdr:blipFill>
        <a:blip xmlns:r="http://schemas.openxmlformats.org/officeDocument/2006/relationships" r:embed="rId1"/>
        <a:stretch>
          <a:fillRect/>
        </a:stretch>
      </xdr:blipFill>
      <xdr:spPr>
        <a:xfrm>
          <a:off x="416560" y="91440"/>
          <a:ext cx="457200" cy="4876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40640</xdr:colOff>
      <xdr:row>0</xdr:row>
      <xdr:rowOff>76200</xdr:rowOff>
    </xdr:from>
    <xdr:to>
      <xdr:col>2</xdr:col>
      <xdr:colOff>497840</xdr:colOff>
      <xdr:row>2</xdr:row>
      <xdr:rowOff>116840</xdr:rowOff>
    </xdr:to>
    <xdr:pic>
      <xdr:nvPicPr>
        <xdr:cNvPr id="2" name="Picture 1">
          <a:extLst>
            <a:ext uri="{FF2B5EF4-FFF2-40B4-BE49-F238E27FC236}">
              <a16:creationId xmlns:a16="http://schemas.microsoft.com/office/drawing/2014/main" id="{A53E3563-8871-BF59-9D23-C657B83F1399}"/>
            </a:ext>
          </a:extLst>
        </xdr:cNvPr>
        <xdr:cNvPicPr>
          <a:picLocks noChangeAspect="1"/>
        </xdr:cNvPicPr>
      </xdr:nvPicPr>
      <xdr:blipFill>
        <a:blip xmlns:r="http://schemas.openxmlformats.org/officeDocument/2006/relationships" r:embed="rId1"/>
        <a:stretch>
          <a:fillRect/>
        </a:stretch>
      </xdr:blipFill>
      <xdr:spPr>
        <a:xfrm>
          <a:off x="416560" y="76200"/>
          <a:ext cx="457200" cy="457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35560</xdr:colOff>
      <xdr:row>0</xdr:row>
      <xdr:rowOff>96520</xdr:rowOff>
    </xdr:from>
    <xdr:to>
      <xdr:col>2</xdr:col>
      <xdr:colOff>492760</xdr:colOff>
      <xdr:row>2</xdr:row>
      <xdr:rowOff>137160</xdr:rowOff>
    </xdr:to>
    <xdr:pic>
      <xdr:nvPicPr>
        <xdr:cNvPr id="2" name="Picture 1">
          <a:extLst>
            <a:ext uri="{FF2B5EF4-FFF2-40B4-BE49-F238E27FC236}">
              <a16:creationId xmlns:a16="http://schemas.microsoft.com/office/drawing/2014/main" id="{D2C2A2A2-E32A-4CEC-87E2-1D43EAA0E825}"/>
            </a:ext>
          </a:extLst>
        </xdr:cNvPr>
        <xdr:cNvPicPr>
          <a:picLocks noChangeAspect="1"/>
        </xdr:cNvPicPr>
      </xdr:nvPicPr>
      <xdr:blipFill>
        <a:blip xmlns:r="http://schemas.openxmlformats.org/officeDocument/2006/relationships" r:embed="rId1"/>
        <a:stretch>
          <a:fillRect/>
        </a:stretch>
      </xdr:blipFill>
      <xdr:spPr>
        <a:xfrm>
          <a:off x="416560" y="96520"/>
          <a:ext cx="457200" cy="45593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F2A20-F284-48A7-9CC8-2B21E7F42105}">
  <sheetPr>
    <pageSetUpPr fitToPage="1"/>
  </sheetPr>
  <dimension ref="C1:U205"/>
  <sheetViews>
    <sheetView tabSelected="1" zoomScale="75" zoomScaleNormal="75" workbookViewId="0">
      <pane ySplit="3" topLeftCell="A4" activePane="bottomLeft" state="frozen"/>
      <selection activeCell="D28" sqref="A1:XFD1048576"/>
      <selection pane="bottomLeft" activeCell="E7" sqref="E7:F7"/>
    </sheetView>
  </sheetViews>
  <sheetFormatPr defaultRowHeight="14.4"/>
  <cols>
    <col min="1" max="2" width="2.578125" customWidth="1"/>
    <col min="3" max="3" width="7.578125" customWidth="1"/>
    <col min="4" max="4" width="25.578125" style="4" customWidth="1"/>
    <col min="5" max="5" width="39.62890625" customWidth="1"/>
    <col min="6" max="10" width="13.5234375" style="4" customWidth="1"/>
    <col min="11" max="11" width="4.89453125" customWidth="1"/>
    <col min="12" max="12" width="57.1015625" customWidth="1"/>
    <col min="13" max="13" width="3.15625" customWidth="1"/>
    <col min="14" max="14" width="8.83984375" hidden="1" customWidth="1"/>
    <col min="15" max="16" width="10.9453125" hidden="1" customWidth="1"/>
    <col min="17" max="18" width="8.83984375" hidden="1" customWidth="1"/>
    <col min="19" max="19" width="34.89453125" hidden="1" customWidth="1"/>
    <col min="20" max="21" width="8.83984375" hidden="1" customWidth="1"/>
  </cols>
  <sheetData>
    <row r="1" spans="3:12" s="2" customFormat="1"/>
    <row r="2" spans="3:12" s="2" customFormat="1" ht="18.3">
      <c r="D2" s="21" t="s">
        <v>705</v>
      </c>
    </row>
    <row r="3" spans="3:12" s="22" customFormat="1" ht="15" customHeight="1" thickBot="1"/>
    <row r="4" spans="3:12" ht="14.7" thickBot="1">
      <c r="D4" s="5"/>
      <c r="E4" s="1"/>
      <c r="F4" s="5"/>
      <c r="G4" s="5"/>
      <c r="H4" s="5"/>
      <c r="I4" s="5"/>
      <c r="J4" s="5"/>
    </row>
    <row r="5" spans="3:12" ht="18.600000000000001" thickBot="1">
      <c r="C5" s="142"/>
      <c r="D5" s="143" t="s">
        <v>39</v>
      </c>
      <c r="E5" s="231"/>
      <c r="F5" s="232"/>
      <c r="H5" s="5"/>
      <c r="I5" s="5"/>
      <c r="J5" s="5"/>
      <c r="K5" s="5"/>
      <c r="L5" s="205" t="s">
        <v>17</v>
      </c>
    </row>
    <row r="6" spans="3:12">
      <c r="C6" s="140" t="s">
        <v>0</v>
      </c>
      <c r="D6" s="141" t="s">
        <v>4</v>
      </c>
      <c r="E6" s="233"/>
      <c r="F6" s="234"/>
      <c r="H6" s="5"/>
      <c r="I6" s="5"/>
      <c r="J6" s="5"/>
      <c r="K6" s="5"/>
      <c r="L6" s="95"/>
    </row>
    <row r="7" spans="3:12">
      <c r="C7" s="19" t="s">
        <v>5</v>
      </c>
      <c r="D7" s="6" t="s">
        <v>15</v>
      </c>
      <c r="E7" s="235" t="s">
        <v>217</v>
      </c>
      <c r="F7" s="236"/>
      <c r="H7" s="5"/>
      <c r="I7" s="5"/>
      <c r="J7" s="5"/>
      <c r="K7" s="5"/>
      <c r="L7" s="96"/>
    </row>
    <row r="8" spans="3:12">
      <c r="C8" s="19" t="s">
        <v>6</v>
      </c>
      <c r="D8" s="6" t="s">
        <v>16</v>
      </c>
      <c r="E8" s="235">
        <v>2026</v>
      </c>
      <c r="F8" s="236"/>
      <c r="H8" s="5"/>
      <c r="I8" s="5"/>
      <c r="J8" s="5"/>
      <c r="K8" s="5"/>
      <c r="L8" s="96"/>
    </row>
    <row r="9" spans="3:12" ht="14.7" thickBot="1">
      <c r="C9" s="20" t="s">
        <v>51</v>
      </c>
      <c r="D9" s="28" t="s">
        <v>50</v>
      </c>
      <c r="E9" s="237">
        <v>27801023</v>
      </c>
      <c r="F9" s="238"/>
      <c r="H9" s="5"/>
      <c r="I9" s="5"/>
      <c r="J9" s="5"/>
      <c r="K9" s="5"/>
      <c r="L9" s="97" t="s">
        <v>797</v>
      </c>
    </row>
    <row r="10" spans="3:12" ht="6" customHeight="1" thickBot="1">
      <c r="D10" s="5"/>
      <c r="E10" s="1"/>
      <c r="F10" s="5"/>
      <c r="G10" s="5"/>
      <c r="H10" s="5"/>
      <c r="I10" s="5"/>
      <c r="J10" s="5"/>
    </row>
    <row r="11" spans="3:12" ht="14.7" thickBot="1">
      <c r="C11" s="147" t="s">
        <v>714</v>
      </c>
      <c r="D11" s="230" t="s">
        <v>742</v>
      </c>
      <c r="E11" s="230"/>
      <c r="F11" s="148" t="s">
        <v>719</v>
      </c>
      <c r="G11" s="5"/>
      <c r="H11" s="5"/>
      <c r="I11" s="5"/>
      <c r="J11" s="5"/>
      <c r="L11" s="95"/>
    </row>
    <row r="12" spans="3:12">
      <c r="C12" s="146" t="s">
        <v>715</v>
      </c>
      <c r="D12" s="239" t="s">
        <v>804</v>
      </c>
      <c r="E12" s="239"/>
      <c r="F12" s="204">
        <v>1900</v>
      </c>
      <c r="G12" s="5"/>
      <c r="H12" s="5"/>
      <c r="I12" s="5"/>
      <c r="J12" s="5"/>
      <c r="L12" s="96" t="s">
        <v>805</v>
      </c>
    </row>
    <row r="13" spans="3:12">
      <c r="C13" s="19" t="s">
        <v>716</v>
      </c>
      <c r="D13" s="228" t="s">
        <v>817</v>
      </c>
      <c r="E13" s="228"/>
      <c r="F13" s="203" t="s">
        <v>820</v>
      </c>
      <c r="G13" s="5"/>
      <c r="H13" s="5"/>
      <c r="I13" s="5"/>
      <c r="J13" s="5"/>
      <c r="L13" s="96" t="s">
        <v>822</v>
      </c>
    </row>
    <row r="14" spans="3:12">
      <c r="C14" s="19" t="s">
        <v>717</v>
      </c>
      <c r="D14" s="228" t="s">
        <v>818</v>
      </c>
      <c r="E14" s="228"/>
      <c r="F14" s="203" t="s">
        <v>821</v>
      </c>
      <c r="G14" s="5"/>
      <c r="H14" s="5"/>
      <c r="I14" s="5"/>
      <c r="J14" s="5"/>
      <c r="L14" s="96"/>
    </row>
    <row r="15" spans="3:12" ht="14.7" thickBot="1">
      <c r="C15" s="20" t="s">
        <v>718</v>
      </c>
      <c r="D15" s="229" t="s">
        <v>819</v>
      </c>
      <c r="E15" s="229"/>
      <c r="F15" s="221">
        <v>1986</v>
      </c>
      <c r="G15" s="5"/>
      <c r="H15" s="5"/>
      <c r="I15" s="5"/>
      <c r="J15" s="5"/>
      <c r="L15" s="97"/>
    </row>
    <row r="16" spans="3:12">
      <c r="D16" s="5"/>
      <c r="E16" s="1"/>
      <c r="F16" s="5"/>
      <c r="G16" s="5"/>
      <c r="H16" s="5"/>
      <c r="I16" s="5"/>
      <c r="J16" s="5"/>
    </row>
    <row r="17" spans="3:21" s="7" customFormat="1" ht="14.7" thickBot="1">
      <c r="D17" s="82"/>
      <c r="E17" s="83"/>
      <c r="F17" s="82"/>
      <c r="G17" s="82"/>
      <c r="H17" s="82"/>
      <c r="I17" s="82"/>
      <c r="J17" s="82"/>
    </row>
    <row r="18" spans="3:21" ht="14.7" thickBot="1">
      <c r="D18" s="5"/>
      <c r="E18" s="1"/>
      <c r="F18" s="5"/>
      <c r="G18" s="5"/>
      <c r="H18" s="5"/>
      <c r="I18" s="5"/>
      <c r="J18" s="5"/>
    </row>
    <row r="19" spans="3:21" ht="107.1" customHeight="1" thickBot="1">
      <c r="C19" s="8"/>
      <c r="D19" s="8" t="s">
        <v>28</v>
      </c>
      <c r="E19" s="8" t="s">
        <v>52</v>
      </c>
      <c r="F19" s="9" t="s">
        <v>14</v>
      </c>
      <c r="G19" s="9" t="s">
        <v>27</v>
      </c>
      <c r="H19" s="9" t="s">
        <v>32</v>
      </c>
      <c r="I19" s="9" t="s">
        <v>783</v>
      </c>
      <c r="J19" s="9" t="str">
        <f>"Population of "&amp;CHAR(10)&amp;"level / tier / type"</f>
        <v>Population of 
level / tier / type</v>
      </c>
      <c r="L19" s="205" t="s">
        <v>17</v>
      </c>
    </row>
    <row r="20" spans="3:21" ht="13.8" customHeight="1" thickBot="1">
      <c r="D20"/>
      <c r="F20"/>
      <c r="G20"/>
      <c r="H20"/>
      <c r="I20"/>
      <c r="J20"/>
      <c r="N20" s="195"/>
      <c r="O20" s="193" t="s">
        <v>3</v>
      </c>
      <c r="P20" s="194"/>
    </row>
    <row r="21" spans="3:21">
      <c r="C21" s="84" t="s">
        <v>73</v>
      </c>
      <c r="D21" s="85" t="s">
        <v>26</v>
      </c>
      <c r="E21" s="88" t="s">
        <v>798</v>
      </c>
      <c r="F21" s="101">
        <v>1</v>
      </c>
      <c r="G21" s="86"/>
      <c r="H21" s="86"/>
      <c r="I21" s="86"/>
      <c r="J21" s="102">
        <f>E9</f>
        <v>27801023</v>
      </c>
      <c r="L21" s="95"/>
      <c r="N21" s="196" t="s">
        <v>710</v>
      </c>
      <c r="O21" s="189" t="s">
        <v>746</v>
      </c>
      <c r="P21" s="190" t="s">
        <v>751</v>
      </c>
      <c r="Q21" s="175"/>
      <c r="R21" s="175"/>
      <c r="S21" s="176" t="str">
        <f t="shared" ref="S21" si="0">E21</f>
        <v>Commonwealth (federal) government</v>
      </c>
      <c r="T21" s="177">
        <f>F21</f>
        <v>1</v>
      </c>
      <c r="U21" s="178">
        <f>$J$21/T21</f>
        <v>27801023</v>
      </c>
    </row>
    <row r="22" spans="3:21" ht="14.7" customHeight="1">
      <c r="C22" s="19" t="s">
        <v>41</v>
      </c>
      <c r="D22" s="51" t="s">
        <v>29</v>
      </c>
      <c r="E22" s="89" t="s">
        <v>799</v>
      </c>
      <c r="F22" s="103">
        <v>8</v>
      </c>
      <c r="G22" s="91" t="s">
        <v>2</v>
      </c>
      <c r="H22" s="91" t="s">
        <v>1</v>
      </c>
      <c r="I22" s="92" t="s">
        <v>746</v>
      </c>
      <c r="J22" s="99"/>
      <c r="K22" s="50"/>
      <c r="L22" s="96" t="s">
        <v>822</v>
      </c>
      <c r="N22" s="196" t="s">
        <v>711</v>
      </c>
      <c r="O22" s="189" t="s">
        <v>743</v>
      </c>
      <c r="P22" s="190" t="s">
        <v>754</v>
      </c>
      <c r="Q22" s="175" t="str">
        <f>IF(F22&gt;2,"YES","NO")</f>
        <v>YES</v>
      </c>
      <c r="R22" s="175" t="str">
        <f>LEFT(I22,1)</f>
        <v>1</v>
      </c>
      <c r="S22" s="176" t="str">
        <f>E22</f>
        <v>States and Territories</v>
      </c>
      <c r="T22" s="177">
        <f>F22</f>
        <v>8</v>
      </c>
      <c r="U22" s="178">
        <f>IF(J22&gt;0,J22/T22,$J$21/T22)</f>
        <v>3475127.875</v>
      </c>
    </row>
    <row r="23" spans="3:21" ht="14.7" customHeight="1">
      <c r="C23" s="19" t="s">
        <v>42</v>
      </c>
      <c r="D23" s="51" t="s">
        <v>30</v>
      </c>
      <c r="E23" s="89" t="s">
        <v>800</v>
      </c>
      <c r="F23" s="103">
        <v>537</v>
      </c>
      <c r="G23" s="91" t="s">
        <v>1</v>
      </c>
      <c r="H23" s="91" t="s">
        <v>1</v>
      </c>
      <c r="I23" s="92" t="s">
        <v>743</v>
      </c>
      <c r="J23" s="99"/>
      <c r="K23" s="50"/>
      <c r="L23" s="96" t="s">
        <v>802</v>
      </c>
      <c r="N23" s="196" t="s">
        <v>712</v>
      </c>
      <c r="O23" s="189" t="s">
        <v>744</v>
      </c>
      <c r="P23" s="190" t="s">
        <v>755</v>
      </c>
      <c r="Q23" s="179" t="str">
        <f>IF(F23&gt;2,"YES","NO")</f>
        <v>YES</v>
      </c>
      <c r="R23" s="179" t="str">
        <f>LEFT(I23,1)</f>
        <v>2</v>
      </c>
      <c r="S23" s="2" t="str">
        <f>E23</f>
        <v>Local governments</v>
      </c>
      <c r="T23" s="180">
        <f>F23</f>
        <v>537</v>
      </c>
      <c r="U23" s="181">
        <f t="shared" ref="U23:U25" si="1">IF(J23&gt;0,J23/T23,$J$21/T23)</f>
        <v>51770.992551210431</v>
      </c>
    </row>
    <row r="24" spans="3:21" ht="14.7" customHeight="1">
      <c r="C24" s="19" t="s">
        <v>43</v>
      </c>
      <c r="D24" s="51" t="s">
        <v>31</v>
      </c>
      <c r="E24" s="89" t="s">
        <v>801</v>
      </c>
      <c r="F24" s="103"/>
      <c r="G24" s="91" t="s">
        <v>33</v>
      </c>
      <c r="H24" s="91" t="s">
        <v>33</v>
      </c>
      <c r="I24" s="92" t="s">
        <v>3</v>
      </c>
      <c r="J24" s="99"/>
      <c r="K24" s="50"/>
      <c r="L24" s="96"/>
      <c r="N24" s="196" t="s">
        <v>713</v>
      </c>
      <c r="O24" s="189" t="s">
        <v>745</v>
      </c>
      <c r="P24" s="190" t="s">
        <v>756</v>
      </c>
      <c r="Q24" s="179" t="str">
        <f>IF(F24&gt;2,"YES","NO")</f>
        <v>NO</v>
      </c>
      <c r="R24" s="179" t="str">
        <f>LEFT(I24,1)</f>
        <v>…</v>
      </c>
      <c r="S24" s="2" t="str">
        <f>E24</f>
        <v>-</v>
      </c>
      <c r="T24" s="180">
        <f>F24</f>
        <v>0</v>
      </c>
      <c r="U24" s="181" t="e">
        <f t="shared" si="1"/>
        <v>#DIV/0!</v>
      </c>
    </row>
    <row r="25" spans="3:21" ht="14.7" customHeight="1" thickBot="1">
      <c r="C25" s="20" t="s">
        <v>44</v>
      </c>
      <c r="D25" s="52" t="s">
        <v>191</v>
      </c>
      <c r="E25" s="90" t="s">
        <v>801</v>
      </c>
      <c r="F25" s="104"/>
      <c r="G25" s="93" t="s">
        <v>33</v>
      </c>
      <c r="H25" s="93" t="s">
        <v>33</v>
      </c>
      <c r="I25" s="94" t="s">
        <v>3</v>
      </c>
      <c r="J25" s="100"/>
      <c r="K25" s="50"/>
      <c r="L25" s="97"/>
      <c r="N25" s="196" t="s">
        <v>757</v>
      </c>
      <c r="O25" s="189" t="s">
        <v>747</v>
      </c>
      <c r="P25" s="190" t="s">
        <v>752</v>
      </c>
      <c r="Q25" s="182" t="str">
        <f>IF(F25&gt;2,"YES","NO")</f>
        <v>NO</v>
      </c>
      <c r="R25" s="182" t="str">
        <f>LEFT(I25,1)</f>
        <v>…</v>
      </c>
      <c r="S25" s="23" t="str">
        <f>E25</f>
        <v>-</v>
      </c>
      <c r="T25" s="183">
        <f>F25</f>
        <v>0</v>
      </c>
      <c r="U25" s="184" t="e">
        <f t="shared" si="1"/>
        <v>#DIV/0!</v>
      </c>
    </row>
    <row r="26" spans="3:21" ht="14.7" thickBot="1">
      <c r="N26" s="197" t="s">
        <v>758</v>
      </c>
      <c r="O26" s="191" t="s">
        <v>748</v>
      </c>
      <c r="P26" s="192" t="s">
        <v>753</v>
      </c>
      <c r="Q26" s="182">
        <f>COUNTIF(Q22:Q25,"YES")</f>
        <v>2</v>
      </c>
      <c r="R26" s="182"/>
      <c r="S26" s="23"/>
      <c r="T26" s="23"/>
      <c r="U26" s="120"/>
    </row>
    <row r="27" spans="3:21" s="7" customFormat="1" ht="14.7" thickBot="1">
      <c r="D27" s="10"/>
      <c r="F27" s="10"/>
      <c r="G27" s="10"/>
      <c r="H27" s="10"/>
      <c r="I27" s="10"/>
      <c r="J27" s="10"/>
    </row>
    <row r="28" spans="3:21">
      <c r="C28" s="188" t="s">
        <v>796</v>
      </c>
    </row>
    <row r="29" spans="3:21" hidden="1">
      <c r="D29" s="29" t="s">
        <v>7</v>
      </c>
      <c r="E29" s="2" t="s">
        <v>3</v>
      </c>
      <c r="F29" s="29" t="s">
        <v>3</v>
      </c>
    </row>
    <row r="30" spans="3:21" hidden="1">
      <c r="D30" s="2" t="s">
        <v>211</v>
      </c>
      <c r="E30" s="2" t="s">
        <v>399</v>
      </c>
      <c r="F30" s="2" t="s">
        <v>400</v>
      </c>
    </row>
    <row r="31" spans="3:21" hidden="1">
      <c r="D31" s="2" t="s">
        <v>212</v>
      </c>
      <c r="E31" s="2" t="s">
        <v>401</v>
      </c>
      <c r="F31" s="2" t="s">
        <v>402</v>
      </c>
    </row>
    <row r="32" spans="3:21" hidden="1">
      <c r="D32" s="2" t="s">
        <v>213</v>
      </c>
      <c r="E32" s="2" t="s">
        <v>403</v>
      </c>
      <c r="F32" s="2" t="s">
        <v>404</v>
      </c>
    </row>
    <row r="33" spans="4:10" hidden="1">
      <c r="D33" s="2" t="s">
        <v>214</v>
      </c>
      <c r="E33" s="2" t="s">
        <v>405</v>
      </c>
      <c r="F33" s="2" t="s">
        <v>406</v>
      </c>
    </row>
    <row r="34" spans="4:10" hidden="1">
      <c r="D34" s="2" t="s">
        <v>215</v>
      </c>
      <c r="E34" s="2" t="s">
        <v>154</v>
      </c>
      <c r="F34" s="2" t="s">
        <v>153</v>
      </c>
    </row>
    <row r="35" spans="4:10" hidden="1">
      <c r="D35" s="2" t="s">
        <v>216</v>
      </c>
      <c r="E35" s="2" t="s">
        <v>407</v>
      </c>
      <c r="F35" s="2" t="s">
        <v>408</v>
      </c>
    </row>
    <row r="36" spans="4:10" hidden="1">
      <c r="D36" s="2" t="s">
        <v>217</v>
      </c>
      <c r="E36" s="2" t="s">
        <v>409</v>
      </c>
      <c r="F36" s="2" t="s">
        <v>410</v>
      </c>
      <c r="G36"/>
      <c r="H36"/>
      <c r="I36"/>
      <c r="J36"/>
    </row>
    <row r="37" spans="4:10" hidden="1">
      <c r="D37" s="2" t="s">
        <v>218</v>
      </c>
      <c r="E37" s="2" t="s">
        <v>411</v>
      </c>
      <c r="F37" s="2" t="s">
        <v>412</v>
      </c>
      <c r="G37"/>
      <c r="H37"/>
      <c r="I37"/>
      <c r="J37"/>
    </row>
    <row r="38" spans="4:10" hidden="1">
      <c r="D38" s="2" t="s">
        <v>219</v>
      </c>
      <c r="E38" s="2" t="s">
        <v>413</v>
      </c>
      <c r="F38" s="2" t="s">
        <v>414</v>
      </c>
      <c r="G38"/>
      <c r="H38"/>
      <c r="I38"/>
      <c r="J38"/>
    </row>
    <row r="39" spans="4:10" hidden="1">
      <c r="D39" s="2" t="s">
        <v>220</v>
      </c>
      <c r="E39" s="2" t="s">
        <v>415</v>
      </c>
      <c r="F39" s="2" t="s">
        <v>416</v>
      </c>
      <c r="G39"/>
      <c r="H39"/>
      <c r="I39"/>
      <c r="J39"/>
    </row>
    <row r="40" spans="4:10" hidden="1">
      <c r="D40" s="2" t="s">
        <v>221</v>
      </c>
      <c r="E40" s="2" t="s">
        <v>417</v>
      </c>
      <c r="F40" s="2" t="s">
        <v>418</v>
      </c>
    </row>
    <row r="41" spans="4:10" hidden="1">
      <c r="D41" s="2" t="s">
        <v>222</v>
      </c>
      <c r="E41" s="2" t="s">
        <v>419</v>
      </c>
      <c r="F41" s="2" t="s">
        <v>420</v>
      </c>
    </row>
    <row r="42" spans="4:10" hidden="1">
      <c r="D42" s="2" t="s">
        <v>223</v>
      </c>
      <c r="E42" s="2" t="s">
        <v>421</v>
      </c>
      <c r="F42" s="2" t="s">
        <v>422</v>
      </c>
    </row>
    <row r="43" spans="4:10" hidden="1">
      <c r="D43" s="2" t="s">
        <v>224</v>
      </c>
      <c r="E43" s="2" t="s">
        <v>423</v>
      </c>
      <c r="F43" s="2" t="s">
        <v>424</v>
      </c>
    </row>
    <row r="44" spans="4:10" hidden="1">
      <c r="D44" s="2" t="s">
        <v>225</v>
      </c>
      <c r="E44" s="2" t="s">
        <v>138</v>
      </c>
      <c r="F44" s="2" t="s">
        <v>137</v>
      </c>
    </row>
    <row r="45" spans="4:10" hidden="1">
      <c r="D45" s="2" t="s">
        <v>226</v>
      </c>
      <c r="E45" s="2" t="s">
        <v>425</v>
      </c>
      <c r="F45" s="2" t="s">
        <v>426</v>
      </c>
    </row>
    <row r="46" spans="4:10" hidden="1">
      <c r="D46" s="2" t="s">
        <v>227</v>
      </c>
      <c r="E46" s="2" t="s">
        <v>427</v>
      </c>
      <c r="F46" s="2" t="s">
        <v>428</v>
      </c>
    </row>
    <row r="47" spans="4:10" hidden="1">
      <c r="D47" s="2" t="s">
        <v>228</v>
      </c>
      <c r="E47" s="2" t="s">
        <v>156</v>
      </c>
      <c r="F47" s="2" t="s">
        <v>155</v>
      </c>
    </row>
    <row r="48" spans="4:10" hidden="1">
      <c r="D48" s="2" t="s">
        <v>229</v>
      </c>
      <c r="E48" s="2" t="s">
        <v>429</v>
      </c>
      <c r="F48" s="2" t="s">
        <v>430</v>
      </c>
    </row>
    <row r="49" spans="4:6" hidden="1">
      <c r="D49" s="2" t="s">
        <v>230</v>
      </c>
      <c r="E49" s="2" t="s">
        <v>431</v>
      </c>
      <c r="F49" s="2" t="s">
        <v>432</v>
      </c>
    </row>
    <row r="50" spans="4:6" hidden="1">
      <c r="D50" s="2" t="s">
        <v>231</v>
      </c>
      <c r="E50" s="2" t="s">
        <v>158</v>
      </c>
      <c r="F50" s="2" t="s">
        <v>157</v>
      </c>
    </row>
    <row r="51" spans="4:6" hidden="1">
      <c r="D51" s="2" t="s">
        <v>232</v>
      </c>
      <c r="E51" s="2" t="s">
        <v>433</v>
      </c>
      <c r="F51" s="2" t="s">
        <v>434</v>
      </c>
    </row>
    <row r="52" spans="4:6" hidden="1">
      <c r="D52" s="2" t="s">
        <v>233</v>
      </c>
      <c r="E52" s="2" t="s">
        <v>435</v>
      </c>
      <c r="F52" s="2" t="s">
        <v>436</v>
      </c>
    </row>
    <row r="53" spans="4:6" hidden="1">
      <c r="D53" s="2" t="s">
        <v>234</v>
      </c>
      <c r="E53" s="2" t="s">
        <v>437</v>
      </c>
      <c r="F53" s="2" t="s">
        <v>438</v>
      </c>
    </row>
    <row r="54" spans="4:6" hidden="1">
      <c r="D54" s="2" t="s">
        <v>235</v>
      </c>
      <c r="E54" s="2" t="s">
        <v>439</v>
      </c>
      <c r="F54" s="2" t="s">
        <v>440</v>
      </c>
    </row>
    <row r="55" spans="4:6" hidden="1">
      <c r="D55" s="2" t="s">
        <v>236</v>
      </c>
      <c r="E55" s="2" t="s">
        <v>441</v>
      </c>
      <c r="F55" s="2" t="s">
        <v>442</v>
      </c>
    </row>
    <row r="56" spans="4:6" hidden="1">
      <c r="D56" s="2" t="s">
        <v>237</v>
      </c>
      <c r="E56" s="2" t="s">
        <v>443</v>
      </c>
      <c r="F56" s="2" t="s">
        <v>444</v>
      </c>
    </row>
    <row r="57" spans="4:6" hidden="1">
      <c r="D57" s="2" t="s">
        <v>238</v>
      </c>
      <c r="E57" s="2" t="s">
        <v>445</v>
      </c>
      <c r="F57" s="2" t="s">
        <v>446</v>
      </c>
    </row>
    <row r="58" spans="4:6" hidden="1">
      <c r="D58" s="2" t="s">
        <v>239</v>
      </c>
      <c r="E58" s="2" t="s">
        <v>447</v>
      </c>
      <c r="F58" s="2" t="s">
        <v>448</v>
      </c>
    </row>
    <row r="59" spans="4:6" hidden="1">
      <c r="D59" s="2" t="s">
        <v>240</v>
      </c>
      <c r="E59" s="2" t="s">
        <v>449</v>
      </c>
      <c r="F59" s="2" t="s">
        <v>450</v>
      </c>
    </row>
    <row r="60" spans="4:6" hidden="1">
      <c r="D60" s="2" t="s">
        <v>241</v>
      </c>
      <c r="E60" s="2" t="s">
        <v>451</v>
      </c>
      <c r="F60" s="2" t="s">
        <v>452</v>
      </c>
    </row>
    <row r="61" spans="4:6" hidden="1">
      <c r="D61" s="2" t="s">
        <v>242</v>
      </c>
      <c r="E61" s="2" t="s">
        <v>160</v>
      </c>
      <c r="F61" s="2" t="s">
        <v>159</v>
      </c>
    </row>
    <row r="62" spans="4:6" hidden="1">
      <c r="D62" s="2" t="s">
        <v>243</v>
      </c>
      <c r="E62" s="2" t="s">
        <v>453</v>
      </c>
      <c r="F62" s="2" t="s">
        <v>454</v>
      </c>
    </row>
    <row r="63" spans="4:6" hidden="1">
      <c r="D63" s="2" t="s">
        <v>244</v>
      </c>
      <c r="E63" s="2" t="s">
        <v>162</v>
      </c>
      <c r="F63" s="2" t="s">
        <v>161</v>
      </c>
    </row>
    <row r="64" spans="4:6" hidden="1">
      <c r="D64" s="2" t="s">
        <v>245</v>
      </c>
      <c r="E64" s="2" t="s">
        <v>455</v>
      </c>
      <c r="F64" s="2" t="s">
        <v>456</v>
      </c>
    </row>
    <row r="65" spans="4:6" hidden="1">
      <c r="D65" s="2" t="s">
        <v>246</v>
      </c>
      <c r="E65" s="2" t="s">
        <v>457</v>
      </c>
      <c r="F65" s="2" t="s">
        <v>458</v>
      </c>
    </row>
    <row r="66" spans="4:6" hidden="1">
      <c r="D66" s="2" t="s">
        <v>247</v>
      </c>
      <c r="E66" s="2" t="s">
        <v>140</v>
      </c>
      <c r="F66" s="2" t="s">
        <v>139</v>
      </c>
    </row>
    <row r="67" spans="4:6" hidden="1">
      <c r="D67" s="2" t="s">
        <v>248</v>
      </c>
      <c r="E67" s="2" t="s">
        <v>459</v>
      </c>
      <c r="F67" s="2" t="s">
        <v>460</v>
      </c>
    </row>
    <row r="68" spans="4:6" hidden="1">
      <c r="D68" s="2" t="s">
        <v>249</v>
      </c>
      <c r="E68" s="2" t="s">
        <v>461</v>
      </c>
      <c r="F68" s="2" t="s">
        <v>462</v>
      </c>
    </row>
    <row r="69" spans="4:6" hidden="1">
      <c r="D69" s="2" t="s">
        <v>250</v>
      </c>
      <c r="E69" s="2" t="s">
        <v>178</v>
      </c>
      <c r="F69" s="2" t="s">
        <v>177</v>
      </c>
    </row>
    <row r="70" spans="4:6" hidden="1">
      <c r="D70" s="2" t="s">
        <v>251</v>
      </c>
      <c r="E70" s="2" t="s">
        <v>463</v>
      </c>
      <c r="F70" s="2" t="s">
        <v>464</v>
      </c>
    </row>
    <row r="71" spans="4:6" hidden="1">
      <c r="D71" s="2" t="s">
        <v>252</v>
      </c>
      <c r="E71" s="2" t="s">
        <v>465</v>
      </c>
      <c r="F71" s="2" t="s">
        <v>466</v>
      </c>
    </row>
    <row r="72" spans="4:6" hidden="1">
      <c r="D72" s="2" t="s">
        <v>253</v>
      </c>
      <c r="E72" s="2" t="s">
        <v>467</v>
      </c>
      <c r="F72" s="2" t="s">
        <v>468</v>
      </c>
    </row>
    <row r="73" spans="4:6" hidden="1">
      <c r="D73" s="2" t="s">
        <v>254</v>
      </c>
      <c r="E73" s="2" t="s">
        <v>469</v>
      </c>
      <c r="F73" s="2" t="s">
        <v>470</v>
      </c>
    </row>
    <row r="74" spans="4:6" hidden="1">
      <c r="D74" s="2" t="s">
        <v>255</v>
      </c>
      <c r="E74" s="2" t="s">
        <v>471</v>
      </c>
      <c r="F74" s="2" t="s">
        <v>472</v>
      </c>
    </row>
    <row r="75" spans="4:6" hidden="1">
      <c r="D75" s="2" t="s">
        <v>256</v>
      </c>
      <c r="E75" s="2" t="s">
        <v>473</v>
      </c>
      <c r="F75" s="2" t="s">
        <v>179</v>
      </c>
    </row>
    <row r="76" spans="4:6" hidden="1">
      <c r="D76" s="2" t="s">
        <v>257</v>
      </c>
      <c r="E76" s="2" t="s">
        <v>164</v>
      </c>
      <c r="F76" s="2" t="s">
        <v>163</v>
      </c>
    </row>
    <row r="77" spans="4:6" hidden="1">
      <c r="D77" s="2" t="s">
        <v>258</v>
      </c>
      <c r="E77" s="2" t="s">
        <v>474</v>
      </c>
      <c r="F77" s="2" t="s">
        <v>475</v>
      </c>
    </row>
    <row r="78" spans="4:6" hidden="1">
      <c r="D78" s="2" t="s">
        <v>259</v>
      </c>
      <c r="E78" s="2" t="s">
        <v>152</v>
      </c>
      <c r="F78" s="2" t="s">
        <v>151</v>
      </c>
    </row>
    <row r="79" spans="4:6" hidden="1">
      <c r="D79" s="2" t="s">
        <v>260</v>
      </c>
      <c r="E79" s="2" t="s">
        <v>476</v>
      </c>
      <c r="F79" s="2" t="s">
        <v>477</v>
      </c>
    </row>
    <row r="80" spans="4:6" hidden="1">
      <c r="D80" s="2" t="s">
        <v>261</v>
      </c>
      <c r="E80" s="2" t="s">
        <v>478</v>
      </c>
      <c r="F80" s="2" t="s">
        <v>479</v>
      </c>
    </row>
    <row r="81" spans="4:6" hidden="1">
      <c r="D81" s="2" t="s">
        <v>262</v>
      </c>
      <c r="E81" s="2" t="s">
        <v>480</v>
      </c>
      <c r="F81" s="2" t="s">
        <v>481</v>
      </c>
    </row>
    <row r="82" spans="4:6" hidden="1">
      <c r="D82" s="2" t="s">
        <v>263</v>
      </c>
      <c r="E82" s="2" t="s">
        <v>482</v>
      </c>
      <c r="F82" s="2" t="s">
        <v>483</v>
      </c>
    </row>
    <row r="83" spans="4:6" hidden="1">
      <c r="D83" s="2" t="s">
        <v>264</v>
      </c>
      <c r="E83" s="2" t="s">
        <v>484</v>
      </c>
      <c r="F83" s="2" t="s">
        <v>485</v>
      </c>
    </row>
    <row r="84" spans="4:6" hidden="1">
      <c r="D84" s="2" t="s">
        <v>265</v>
      </c>
      <c r="E84" s="2" t="s">
        <v>486</v>
      </c>
      <c r="F84" s="2" t="s">
        <v>487</v>
      </c>
    </row>
    <row r="85" spans="4:6" hidden="1">
      <c r="D85" s="2" t="s">
        <v>266</v>
      </c>
      <c r="E85" s="2" t="s">
        <v>488</v>
      </c>
      <c r="F85" s="2" t="s">
        <v>489</v>
      </c>
    </row>
    <row r="86" spans="4:6" hidden="1">
      <c r="D86" s="2" t="s">
        <v>267</v>
      </c>
      <c r="E86" s="2" t="s">
        <v>490</v>
      </c>
      <c r="F86" s="2" t="s">
        <v>491</v>
      </c>
    </row>
    <row r="87" spans="4:6" hidden="1">
      <c r="D87" s="2" t="s">
        <v>268</v>
      </c>
      <c r="E87" s="2" t="s">
        <v>492</v>
      </c>
      <c r="F87" s="2" t="s">
        <v>493</v>
      </c>
    </row>
    <row r="88" spans="4:6" hidden="1">
      <c r="D88" s="2" t="s">
        <v>269</v>
      </c>
      <c r="E88" s="2" t="s">
        <v>494</v>
      </c>
      <c r="F88" s="2" t="s">
        <v>495</v>
      </c>
    </row>
    <row r="89" spans="4:6" hidden="1">
      <c r="D89" s="2" t="s">
        <v>270</v>
      </c>
      <c r="E89" s="2" t="s">
        <v>496</v>
      </c>
      <c r="F89" s="2" t="s">
        <v>497</v>
      </c>
    </row>
    <row r="90" spans="4:6" hidden="1">
      <c r="D90" s="2" t="s">
        <v>271</v>
      </c>
      <c r="E90" s="2" t="s">
        <v>498</v>
      </c>
      <c r="F90" s="2" t="s">
        <v>499</v>
      </c>
    </row>
    <row r="91" spans="4:6" hidden="1">
      <c r="D91" s="2" t="s">
        <v>272</v>
      </c>
      <c r="E91" s="2" t="s">
        <v>500</v>
      </c>
      <c r="F91" s="2" t="s">
        <v>501</v>
      </c>
    </row>
    <row r="92" spans="4:6" hidden="1">
      <c r="D92" s="2" t="s">
        <v>273</v>
      </c>
      <c r="E92" s="2" t="s">
        <v>502</v>
      </c>
      <c r="F92" s="2" t="s">
        <v>503</v>
      </c>
    </row>
    <row r="93" spans="4:6" hidden="1">
      <c r="D93" s="2" t="s">
        <v>274</v>
      </c>
      <c r="E93" s="2" t="s">
        <v>142</v>
      </c>
      <c r="F93" s="2" t="s">
        <v>141</v>
      </c>
    </row>
    <row r="94" spans="4:6" hidden="1">
      <c r="D94" s="2" t="s">
        <v>275</v>
      </c>
      <c r="E94" s="2" t="s">
        <v>504</v>
      </c>
      <c r="F94" s="2" t="s">
        <v>505</v>
      </c>
    </row>
    <row r="95" spans="4:6" hidden="1">
      <c r="D95" s="2" t="s">
        <v>276</v>
      </c>
      <c r="E95" s="2" t="s">
        <v>506</v>
      </c>
      <c r="F95" s="2" t="s">
        <v>507</v>
      </c>
    </row>
    <row r="96" spans="4:6" hidden="1">
      <c r="D96" s="2" t="s">
        <v>277</v>
      </c>
      <c r="E96" s="2" t="s">
        <v>166</v>
      </c>
      <c r="F96" s="2" t="s">
        <v>165</v>
      </c>
    </row>
    <row r="97" spans="4:6" hidden="1">
      <c r="D97" s="2" t="s">
        <v>278</v>
      </c>
      <c r="E97" s="2" t="s">
        <v>181</v>
      </c>
      <c r="F97" s="2" t="s">
        <v>180</v>
      </c>
    </row>
    <row r="98" spans="4:6" hidden="1">
      <c r="D98" s="2" t="s">
        <v>279</v>
      </c>
      <c r="E98" s="2" t="s">
        <v>144</v>
      </c>
      <c r="F98" s="2" t="s">
        <v>143</v>
      </c>
    </row>
    <row r="99" spans="4:6" hidden="1">
      <c r="D99" s="2" t="s">
        <v>280</v>
      </c>
      <c r="E99" s="2" t="s">
        <v>508</v>
      </c>
      <c r="F99" s="2" t="s">
        <v>509</v>
      </c>
    </row>
    <row r="100" spans="4:6" hidden="1">
      <c r="D100" s="2" t="s">
        <v>281</v>
      </c>
      <c r="E100" s="2" t="s">
        <v>510</v>
      </c>
      <c r="F100" s="2" t="s">
        <v>511</v>
      </c>
    </row>
    <row r="101" spans="4:6" hidden="1">
      <c r="D101" s="2" t="s">
        <v>282</v>
      </c>
      <c r="E101" s="2" t="s">
        <v>512</v>
      </c>
      <c r="F101" s="2" t="s">
        <v>513</v>
      </c>
    </row>
    <row r="102" spans="4:6" hidden="1">
      <c r="D102" s="2" t="s">
        <v>283</v>
      </c>
      <c r="E102" s="2" t="s">
        <v>514</v>
      </c>
      <c r="F102" s="2" t="s">
        <v>515</v>
      </c>
    </row>
    <row r="103" spans="4:6" hidden="1">
      <c r="D103" s="2" t="s">
        <v>284</v>
      </c>
      <c r="E103" s="2" t="s">
        <v>516</v>
      </c>
      <c r="F103" s="2" t="s">
        <v>517</v>
      </c>
    </row>
    <row r="104" spans="4:6" hidden="1">
      <c r="D104" s="2" t="s">
        <v>285</v>
      </c>
      <c r="E104" s="2" t="s">
        <v>518</v>
      </c>
      <c r="F104" s="2" t="s">
        <v>519</v>
      </c>
    </row>
    <row r="105" spans="4:6" hidden="1">
      <c r="D105" s="2" t="s">
        <v>286</v>
      </c>
      <c r="E105" s="2" t="s">
        <v>520</v>
      </c>
      <c r="F105" s="2" t="s">
        <v>521</v>
      </c>
    </row>
    <row r="106" spans="4:6" hidden="1">
      <c r="D106" s="2" t="s">
        <v>287</v>
      </c>
      <c r="E106" s="2" t="s">
        <v>522</v>
      </c>
      <c r="F106" s="2" t="s">
        <v>523</v>
      </c>
    </row>
    <row r="107" spans="4:6" hidden="1">
      <c r="D107" s="2" t="s">
        <v>288</v>
      </c>
      <c r="E107" s="2" t="s">
        <v>524</v>
      </c>
      <c r="F107" s="2" t="s">
        <v>525</v>
      </c>
    </row>
    <row r="108" spans="4:6" hidden="1">
      <c r="D108" s="2" t="s">
        <v>289</v>
      </c>
      <c r="E108" s="2" t="s">
        <v>183</v>
      </c>
      <c r="F108" s="2" t="s">
        <v>182</v>
      </c>
    </row>
    <row r="109" spans="4:6" hidden="1">
      <c r="D109" s="2" t="s">
        <v>290</v>
      </c>
      <c r="E109" s="2" t="s">
        <v>526</v>
      </c>
      <c r="F109" s="2" t="s">
        <v>527</v>
      </c>
    </row>
    <row r="110" spans="4:6" hidden="1">
      <c r="D110" s="2" t="s">
        <v>291</v>
      </c>
      <c r="E110" s="2" t="s">
        <v>528</v>
      </c>
      <c r="F110" s="2" t="s">
        <v>529</v>
      </c>
    </row>
    <row r="111" spans="4:6" hidden="1">
      <c r="D111" s="2" t="s">
        <v>292</v>
      </c>
      <c r="E111" s="2" t="s">
        <v>530</v>
      </c>
      <c r="F111" s="2" t="s">
        <v>531</v>
      </c>
    </row>
    <row r="112" spans="4:6" hidden="1">
      <c r="D112" s="2" t="s">
        <v>293</v>
      </c>
      <c r="E112" s="2" t="s">
        <v>532</v>
      </c>
      <c r="F112" s="2" t="s">
        <v>533</v>
      </c>
    </row>
    <row r="113" spans="4:6" hidden="1">
      <c r="D113" s="2" t="s">
        <v>294</v>
      </c>
      <c r="E113" s="2" t="s">
        <v>534</v>
      </c>
      <c r="F113" s="2" t="s">
        <v>535</v>
      </c>
    </row>
    <row r="114" spans="4:6" hidden="1">
      <c r="D114" s="2" t="s">
        <v>295</v>
      </c>
      <c r="E114" s="2" t="s">
        <v>536</v>
      </c>
      <c r="F114" s="2" t="s">
        <v>537</v>
      </c>
    </row>
    <row r="115" spans="4:6" hidden="1">
      <c r="D115" s="2" t="s">
        <v>296</v>
      </c>
      <c r="E115" s="2" t="s">
        <v>538</v>
      </c>
      <c r="F115" s="2" t="s">
        <v>539</v>
      </c>
    </row>
    <row r="116" spans="4:6" hidden="1">
      <c r="D116" s="2" t="s">
        <v>297</v>
      </c>
      <c r="E116" s="2" t="s">
        <v>540</v>
      </c>
      <c r="F116" s="2" t="s">
        <v>541</v>
      </c>
    </row>
    <row r="117" spans="4:6" hidden="1">
      <c r="D117" s="2" t="s">
        <v>298</v>
      </c>
      <c r="E117" s="2" t="s">
        <v>542</v>
      </c>
      <c r="F117" s="2" t="s">
        <v>543</v>
      </c>
    </row>
    <row r="118" spans="4:6" hidden="1">
      <c r="D118" s="2" t="s">
        <v>299</v>
      </c>
      <c r="E118" s="2" t="s">
        <v>544</v>
      </c>
      <c r="F118" s="2" t="s">
        <v>545</v>
      </c>
    </row>
    <row r="119" spans="4:6" hidden="1">
      <c r="D119" s="2" t="s">
        <v>300</v>
      </c>
      <c r="E119" s="2" t="s">
        <v>546</v>
      </c>
      <c r="F119" s="2" t="s">
        <v>547</v>
      </c>
    </row>
    <row r="120" spans="4:6" hidden="1">
      <c r="D120" s="2" t="s">
        <v>301</v>
      </c>
      <c r="E120" s="2" t="s">
        <v>548</v>
      </c>
      <c r="F120" s="2" t="s">
        <v>549</v>
      </c>
    </row>
    <row r="121" spans="4:6" hidden="1">
      <c r="D121" s="2" t="s">
        <v>302</v>
      </c>
      <c r="E121" s="2" t="s">
        <v>550</v>
      </c>
      <c r="F121" s="2" t="s">
        <v>551</v>
      </c>
    </row>
    <row r="122" spans="4:6" hidden="1">
      <c r="D122" s="2" t="s">
        <v>303</v>
      </c>
      <c r="E122" s="2" t="s">
        <v>552</v>
      </c>
      <c r="F122" s="2" t="s">
        <v>553</v>
      </c>
    </row>
    <row r="123" spans="4:6" hidden="1">
      <c r="D123" s="2" t="s">
        <v>304</v>
      </c>
      <c r="E123" s="2" t="s">
        <v>554</v>
      </c>
      <c r="F123" s="2" t="s">
        <v>555</v>
      </c>
    </row>
    <row r="124" spans="4:6" hidden="1">
      <c r="D124" s="2" t="s">
        <v>305</v>
      </c>
      <c r="E124" s="2" t="s">
        <v>556</v>
      </c>
      <c r="F124" s="2" t="s">
        <v>557</v>
      </c>
    </row>
    <row r="125" spans="4:6" hidden="1">
      <c r="D125" s="2" t="s">
        <v>306</v>
      </c>
      <c r="E125" s="2" t="s">
        <v>558</v>
      </c>
      <c r="F125" s="2" t="s">
        <v>559</v>
      </c>
    </row>
    <row r="126" spans="4:6" hidden="1">
      <c r="D126" s="2" t="s">
        <v>307</v>
      </c>
      <c r="E126" s="2" t="s">
        <v>560</v>
      </c>
      <c r="F126" s="2" t="s">
        <v>561</v>
      </c>
    </row>
    <row r="127" spans="4:6" hidden="1">
      <c r="D127" s="2" t="s">
        <v>308</v>
      </c>
      <c r="E127" s="2" t="s">
        <v>562</v>
      </c>
      <c r="F127" s="2" t="s">
        <v>563</v>
      </c>
    </row>
    <row r="128" spans="4:6" hidden="1">
      <c r="D128" s="2" t="s">
        <v>309</v>
      </c>
      <c r="E128" s="2" t="s">
        <v>564</v>
      </c>
      <c r="F128" s="2" t="s">
        <v>565</v>
      </c>
    </row>
    <row r="129" spans="4:6" hidden="1">
      <c r="D129" s="2" t="s">
        <v>310</v>
      </c>
      <c r="E129" s="2" t="s">
        <v>566</v>
      </c>
      <c r="F129" s="2" t="s">
        <v>567</v>
      </c>
    </row>
    <row r="130" spans="4:6" hidden="1">
      <c r="D130" s="2" t="s">
        <v>311</v>
      </c>
      <c r="E130" s="2" t="s">
        <v>568</v>
      </c>
      <c r="F130" s="2" t="s">
        <v>569</v>
      </c>
    </row>
    <row r="131" spans="4:6" hidden="1">
      <c r="D131" s="2" t="s">
        <v>312</v>
      </c>
      <c r="E131" s="2" t="s">
        <v>570</v>
      </c>
      <c r="F131" s="2" t="s">
        <v>571</v>
      </c>
    </row>
    <row r="132" spans="4:6" hidden="1">
      <c r="D132" s="2" t="s">
        <v>313</v>
      </c>
      <c r="E132" s="2" t="s">
        <v>146</v>
      </c>
      <c r="F132" s="2" t="s">
        <v>145</v>
      </c>
    </row>
    <row r="133" spans="4:6" hidden="1">
      <c r="D133" s="2" t="s">
        <v>314</v>
      </c>
      <c r="E133" s="2" t="s">
        <v>572</v>
      </c>
      <c r="F133" s="2" t="s">
        <v>573</v>
      </c>
    </row>
    <row r="134" spans="4:6" hidden="1">
      <c r="D134" s="2" t="s">
        <v>315</v>
      </c>
      <c r="E134" s="2" t="s">
        <v>574</v>
      </c>
      <c r="F134" s="2" t="s">
        <v>575</v>
      </c>
    </row>
    <row r="135" spans="4:6" hidden="1">
      <c r="D135" s="2" t="s">
        <v>316</v>
      </c>
      <c r="E135" s="2" t="s">
        <v>576</v>
      </c>
      <c r="F135" s="2" t="s">
        <v>577</v>
      </c>
    </row>
    <row r="136" spans="4:6" hidden="1">
      <c r="D136" s="2" t="s">
        <v>317</v>
      </c>
      <c r="E136" s="2" t="s">
        <v>578</v>
      </c>
      <c r="F136" s="2" t="s">
        <v>579</v>
      </c>
    </row>
    <row r="137" spans="4:6" hidden="1">
      <c r="D137" s="2" t="s">
        <v>318</v>
      </c>
      <c r="E137" s="2" t="s">
        <v>580</v>
      </c>
      <c r="F137" s="2" t="s">
        <v>581</v>
      </c>
    </row>
    <row r="138" spans="4:6" hidden="1">
      <c r="D138" s="2" t="s">
        <v>319</v>
      </c>
      <c r="E138" s="2" t="s">
        <v>582</v>
      </c>
      <c r="F138" s="2" t="s">
        <v>583</v>
      </c>
    </row>
    <row r="139" spans="4:6" hidden="1">
      <c r="D139" s="2" t="s">
        <v>320</v>
      </c>
      <c r="E139" s="2" t="s">
        <v>584</v>
      </c>
      <c r="F139" s="2" t="s">
        <v>585</v>
      </c>
    </row>
    <row r="140" spans="4:6" hidden="1">
      <c r="D140" s="2" t="s">
        <v>321</v>
      </c>
      <c r="E140" s="2" t="s">
        <v>586</v>
      </c>
      <c r="F140" s="2" t="s">
        <v>587</v>
      </c>
    </row>
    <row r="141" spans="4:6" hidden="1">
      <c r="D141" s="2" t="s">
        <v>322</v>
      </c>
      <c r="E141" s="2" t="s">
        <v>588</v>
      </c>
      <c r="F141" s="2" t="s">
        <v>589</v>
      </c>
    </row>
    <row r="142" spans="4:6" hidden="1">
      <c r="D142" s="2" t="s">
        <v>323</v>
      </c>
      <c r="E142" s="2" t="s">
        <v>590</v>
      </c>
      <c r="F142" s="2" t="s">
        <v>591</v>
      </c>
    </row>
    <row r="143" spans="4:6" hidden="1">
      <c r="D143" s="2" t="s">
        <v>324</v>
      </c>
      <c r="E143" s="2" t="s">
        <v>148</v>
      </c>
      <c r="F143" s="2" t="s">
        <v>147</v>
      </c>
    </row>
    <row r="144" spans="4:6" hidden="1">
      <c r="D144" s="2" t="s">
        <v>325</v>
      </c>
      <c r="E144" s="2" t="s">
        <v>592</v>
      </c>
      <c r="F144" s="2" t="s">
        <v>593</v>
      </c>
    </row>
    <row r="145" spans="4:6" hidden="1">
      <c r="D145" s="2" t="s">
        <v>326</v>
      </c>
      <c r="E145" s="2" t="s">
        <v>594</v>
      </c>
      <c r="F145" s="2" t="s">
        <v>595</v>
      </c>
    </row>
    <row r="146" spans="4:6" hidden="1">
      <c r="D146" s="2" t="s">
        <v>327</v>
      </c>
      <c r="E146" s="2" t="s">
        <v>596</v>
      </c>
      <c r="F146" s="2" t="s">
        <v>597</v>
      </c>
    </row>
    <row r="147" spans="4:6" hidden="1">
      <c r="D147" s="2" t="s">
        <v>328</v>
      </c>
      <c r="E147" s="2" t="s">
        <v>598</v>
      </c>
      <c r="F147" s="2" t="s">
        <v>599</v>
      </c>
    </row>
    <row r="148" spans="4:6" hidden="1">
      <c r="D148" s="2" t="s">
        <v>329</v>
      </c>
      <c r="E148" s="2" t="s">
        <v>600</v>
      </c>
      <c r="F148" s="2" t="s">
        <v>601</v>
      </c>
    </row>
    <row r="149" spans="4:6" hidden="1">
      <c r="D149" s="2" t="s">
        <v>695</v>
      </c>
      <c r="E149" s="2" t="s">
        <v>697</v>
      </c>
      <c r="F149" s="2" t="s">
        <v>696</v>
      </c>
    </row>
    <row r="150" spans="4:6" hidden="1">
      <c r="D150" s="2" t="s">
        <v>330</v>
      </c>
      <c r="E150" s="2" t="s">
        <v>602</v>
      </c>
      <c r="F150" s="2" t="s">
        <v>603</v>
      </c>
    </row>
    <row r="151" spans="4:6" hidden="1">
      <c r="D151" s="2" t="s">
        <v>331</v>
      </c>
      <c r="E151" s="2" t="s">
        <v>150</v>
      </c>
      <c r="F151" s="2" t="s">
        <v>149</v>
      </c>
    </row>
    <row r="152" spans="4:6" hidden="1">
      <c r="D152" s="2" t="s">
        <v>332</v>
      </c>
      <c r="E152" s="2" t="s">
        <v>604</v>
      </c>
      <c r="F152" s="2" t="s">
        <v>605</v>
      </c>
    </row>
    <row r="153" spans="4:6" hidden="1">
      <c r="D153" s="2" t="s">
        <v>333</v>
      </c>
      <c r="E153" s="2" t="s">
        <v>170</v>
      </c>
      <c r="F153" s="2" t="s">
        <v>169</v>
      </c>
    </row>
    <row r="154" spans="4:6" hidden="1">
      <c r="D154" s="2" t="s">
        <v>334</v>
      </c>
      <c r="E154" s="2" t="s">
        <v>168</v>
      </c>
      <c r="F154" s="2" t="s">
        <v>167</v>
      </c>
    </row>
    <row r="155" spans="4:6" hidden="1">
      <c r="D155" s="2" t="s">
        <v>335</v>
      </c>
      <c r="E155" s="2" t="s">
        <v>606</v>
      </c>
      <c r="F155" s="2" t="s">
        <v>607</v>
      </c>
    </row>
    <row r="156" spans="4:6" hidden="1">
      <c r="D156" s="2" t="s">
        <v>336</v>
      </c>
      <c r="E156" s="2" t="s">
        <v>608</v>
      </c>
      <c r="F156" s="2" t="s">
        <v>609</v>
      </c>
    </row>
    <row r="157" spans="4:6" hidden="1">
      <c r="D157" s="2" t="s">
        <v>337</v>
      </c>
      <c r="E157" s="2" t="s">
        <v>610</v>
      </c>
      <c r="F157" s="2" t="s">
        <v>611</v>
      </c>
    </row>
    <row r="158" spans="4:6" hidden="1">
      <c r="D158" s="2" t="s">
        <v>338</v>
      </c>
      <c r="E158" s="2" t="s">
        <v>612</v>
      </c>
      <c r="F158" s="2" t="s">
        <v>613</v>
      </c>
    </row>
    <row r="159" spans="4:6" hidden="1">
      <c r="D159" s="2" t="s">
        <v>339</v>
      </c>
      <c r="E159" s="2" t="s">
        <v>614</v>
      </c>
      <c r="F159" s="2" t="s">
        <v>615</v>
      </c>
    </row>
    <row r="160" spans="4:6" hidden="1">
      <c r="D160" s="2" t="s">
        <v>340</v>
      </c>
      <c r="E160" s="2" t="s">
        <v>616</v>
      </c>
      <c r="F160" s="2" t="s">
        <v>617</v>
      </c>
    </row>
    <row r="161" spans="4:6" hidden="1">
      <c r="D161" s="2" t="s">
        <v>341</v>
      </c>
      <c r="E161" s="2" t="s">
        <v>618</v>
      </c>
      <c r="F161" s="2" t="s">
        <v>619</v>
      </c>
    </row>
    <row r="162" spans="4:6" hidden="1">
      <c r="D162" s="2" t="s">
        <v>342</v>
      </c>
      <c r="E162" s="2" t="s">
        <v>620</v>
      </c>
      <c r="F162" s="2" t="s">
        <v>621</v>
      </c>
    </row>
    <row r="163" spans="4:6" hidden="1">
      <c r="D163" s="2" t="s">
        <v>343</v>
      </c>
      <c r="E163" s="2" t="s">
        <v>622</v>
      </c>
      <c r="F163" s="2" t="s">
        <v>623</v>
      </c>
    </row>
    <row r="164" spans="4:6" hidden="1">
      <c r="D164" s="2" t="s">
        <v>344</v>
      </c>
      <c r="E164" s="2" t="s">
        <v>624</v>
      </c>
      <c r="F164" s="2" t="s">
        <v>625</v>
      </c>
    </row>
    <row r="165" spans="4:6" hidden="1">
      <c r="D165" s="2" t="s">
        <v>345</v>
      </c>
      <c r="E165" s="2" t="s">
        <v>626</v>
      </c>
      <c r="F165" s="2" t="s">
        <v>627</v>
      </c>
    </row>
    <row r="166" spans="4:6" hidden="1">
      <c r="D166" s="2" t="s">
        <v>346</v>
      </c>
      <c r="E166" s="2" t="s">
        <v>628</v>
      </c>
      <c r="F166" s="2" t="s">
        <v>629</v>
      </c>
    </row>
    <row r="167" spans="4:6" hidden="1">
      <c r="D167" s="2" t="s">
        <v>347</v>
      </c>
      <c r="E167" s="2" t="s">
        <v>630</v>
      </c>
      <c r="F167" s="2" t="s">
        <v>631</v>
      </c>
    </row>
    <row r="168" spans="4:6" hidden="1">
      <c r="D168" s="2" t="s">
        <v>348</v>
      </c>
      <c r="E168" s="2" t="s">
        <v>632</v>
      </c>
      <c r="F168" s="2" t="s">
        <v>633</v>
      </c>
    </row>
    <row r="169" spans="4:6" hidden="1">
      <c r="D169" s="2" t="s">
        <v>349</v>
      </c>
      <c r="E169" s="2" t="s">
        <v>634</v>
      </c>
      <c r="F169" s="2" t="s">
        <v>635</v>
      </c>
    </row>
    <row r="170" spans="4:6" hidden="1">
      <c r="D170" s="2" t="s">
        <v>350</v>
      </c>
      <c r="E170" s="2" t="s">
        <v>636</v>
      </c>
      <c r="F170" s="2" t="s">
        <v>637</v>
      </c>
    </row>
    <row r="171" spans="4:6" hidden="1">
      <c r="D171" s="2" t="s">
        <v>351</v>
      </c>
      <c r="E171" s="2" t="s">
        <v>638</v>
      </c>
      <c r="F171" s="2" t="s">
        <v>639</v>
      </c>
    </row>
    <row r="172" spans="4:6" hidden="1">
      <c r="D172" s="2" t="s">
        <v>352</v>
      </c>
      <c r="E172" s="2" t="s">
        <v>640</v>
      </c>
      <c r="F172" s="2" t="s">
        <v>641</v>
      </c>
    </row>
    <row r="173" spans="4:6" hidden="1">
      <c r="D173" s="2" t="s">
        <v>353</v>
      </c>
      <c r="E173" s="2" t="s">
        <v>642</v>
      </c>
      <c r="F173" s="2" t="s">
        <v>643</v>
      </c>
    </row>
    <row r="174" spans="4:6" hidden="1">
      <c r="D174" s="2" t="s">
        <v>354</v>
      </c>
      <c r="E174" s="2" t="s">
        <v>644</v>
      </c>
      <c r="F174" s="2" t="s">
        <v>645</v>
      </c>
    </row>
    <row r="175" spans="4:6" hidden="1">
      <c r="D175" s="2" t="s">
        <v>355</v>
      </c>
      <c r="E175" s="2" t="s">
        <v>646</v>
      </c>
      <c r="F175" s="2" t="s">
        <v>647</v>
      </c>
    </row>
    <row r="176" spans="4:6" hidden="1">
      <c r="D176" s="2" t="s">
        <v>356</v>
      </c>
      <c r="E176" s="2" t="s">
        <v>648</v>
      </c>
      <c r="F176" s="2" t="s">
        <v>649</v>
      </c>
    </row>
    <row r="177" spans="4:6" hidden="1">
      <c r="D177" s="2" t="s">
        <v>357</v>
      </c>
      <c r="E177" s="2" t="s">
        <v>172</v>
      </c>
      <c r="F177" s="2" t="s">
        <v>171</v>
      </c>
    </row>
    <row r="178" spans="4:6" hidden="1">
      <c r="D178" s="2" t="s">
        <v>358</v>
      </c>
      <c r="E178" s="2" t="s">
        <v>650</v>
      </c>
      <c r="F178" s="2" t="s">
        <v>651</v>
      </c>
    </row>
    <row r="179" spans="4:6" hidden="1">
      <c r="D179" s="2" t="s">
        <v>359</v>
      </c>
      <c r="E179" s="2" t="s">
        <v>652</v>
      </c>
      <c r="F179" s="2" t="s">
        <v>653</v>
      </c>
    </row>
    <row r="180" spans="4:6" hidden="1">
      <c r="D180" s="2" t="s">
        <v>360</v>
      </c>
      <c r="E180" s="2" t="s">
        <v>654</v>
      </c>
      <c r="F180" s="2" t="s">
        <v>655</v>
      </c>
    </row>
    <row r="181" spans="4:6" hidden="1">
      <c r="D181" s="2" t="s">
        <v>361</v>
      </c>
      <c r="E181" s="2" t="s">
        <v>656</v>
      </c>
      <c r="F181" s="2" t="s">
        <v>657</v>
      </c>
    </row>
    <row r="182" spans="4:6" hidden="1">
      <c r="D182" s="2" t="s">
        <v>362</v>
      </c>
      <c r="E182" s="2" t="s">
        <v>658</v>
      </c>
      <c r="F182" s="2" t="s">
        <v>659</v>
      </c>
    </row>
    <row r="183" spans="4:6" hidden="1">
      <c r="D183" s="2" t="s">
        <v>363</v>
      </c>
      <c r="E183" s="2" t="s">
        <v>660</v>
      </c>
      <c r="F183" s="2" t="s">
        <v>661</v>
      </c>
    </row>
    <row r="184" spans="4:6" hidden="1">
      <c r="D184" s="2" t="s">
        <v>364</v>
      </c>
      <c r="E184" s="2" t="s">
        <v>662</v>
      </c>
      <c r="F184" s="2" t="s">
        <v>663</v>
      </c>
    </row>
    <row r="185" spans="4:6" hidden="1">
      <c r="D185" s="2" t="s">
        <v>365</v>
      </c>
      <c r="E185" s="2" t="s">
        <v>664</v>
      </c>
      <c r="F185" s="2" t="s">
        <v>665</v>
      </c>
    </row>
    <row r="186" spans="4:6" hidden="1">
      <c r="D186" s="2" t="s">
        <v>366</v>
      </c>
      <c r="E186" s="2" t="s">
        <v>666</v>
      </c>
      <c r="F186" s="2" t="s">
        <v>667</v>
      </c>
    </row>
    <row r="187" spans="4:6" hidden="1">
      <c r="D187" s="2" t="s">
        <v>367</v>
      </c>
      <c r="E187" s="2" t="s">
        <v>185</v>
      </c>
      <c r="F187" s="2" t="s">
        <v>184</v>
      </c>
    </row>
    <row r="188" spans="4:6" hidden="1">
      <c r="D188" s="2" t="s">
        <v>368</v>
      </c>
      <c r="E188" s="2" t="s">
        <v>668</v>
      </c>
      <c r="F188" s="2" t="s">
        <v>669</v>
      </c>
    </row>
    <row r="189" spans="4:6" hidden="1">
      <c r="D189" s="2" t="s">
        <v>369</v>
      </c>
      <c r="E189" s="2" t="s">
        <v>670</v>
      </c>
      <c r="F189" s="2" t="s">
        <v>671</v>
      </c>
    </row>
    <row r="190" spans="4:6" hidden="1">
      <c r="D190" s="2" t="s">
        <v>370</v>
      </c>
      <c r="E190" s="2" t="s">
        <v>672</v>
      </c>
      <c r="F190" s="2" t="s">
        <v>673</v>
      </c>
    </row>
    <row r="191" spans="4:6" hidden="1">
      <c r="D191" s="2" t="s">
        <v>371</v>
      </c>
      <c r="E191" s="2" t="s">
        <v>674</v>
      </c>
      <c r="F191" s="2" t="s">
        <v>675</v>
      </c>
    </row>
    <row r="192" spans="4:6" hidden="1">
      <c r="D192" s="2" t="s">
        <v>372</v>
      </c>
      <c r="E192" s="2" t="s">
        <v>676</v>
      </c>
      <c r="F192" s="2" t="s">
        <v>677</v>
      </c>
    </row>
    <row r="193" spans="4:6" hidden="1">
      <c r="D193" s="2" t="s">
        <v>373</v>
      </c>
      <c r="E193" s="2" t="s">
        <v>678</v>
      </c>
      <c r="F193" s="2" t="s">
        <v>679</v>
      </c>
    </row>
    <row r="194" spans="4:6" hidden="1">
      <c r="D194" s="2" t="s">
        <v>771</v>
      </c>
      <c r="E194" s="2" t="s">
        <v>770</v>
      </c>
      <c r="F194" s="2" t="s">
        <v>680</v>
      </c>
    </row>
    <row r="195" spans="4:6" hidden="1">
      <c r="D195" s="2" t="s">
        <v>374</v>
      </c>
      <c r="E195" s="2" t="s">
        <v>681</v>
      </c>
      <c r="F195" s="2" t="s">
        <v>682</v>
      </c>
    </row>
    <row r="196" spans="4:6" hidden="1">
      <c r="D196" s="2" t="s">
        <v>375</v>
      </c>
      <c r="E196" s="2" t="s">
        <v>174</v>
      </c>
      <c r="F196" s="2" t="s">
        <v>173</v>
      </c>
    </row>
    <row r="197" spans="4:6" hidden="1">
      <c r="D197" s="2" t="s">
        <v>376</v>
      </c>
      <c r="E197" s="2" t="s">
        <v>683</v>
      </c>
      <c r="F197" s="2" t="s">
        <v>684</v>
      </c>
    </row>
    <row r="198" spans="4:6" hidden="1">
      <c r="D198" s="2" t="s">
        <v>377</v>
      </c>
      <c r="E198" s="2" t="s">
        <v>685</v>
      </c>
      <c r="F198" s="2" t="s">
        <v>686</v>
      </c>
    </row>
    <row r="199" spans="4:6" hidden="1">
      <c r="D199" s="2" t="s">
        <v>378</v>
      </c>
      <c r="E199" s="2" t="s">
        <v>176</v>
      </c>
      <c r="F199" s="2" t="s">
        <v>175</v>
      </c>
    </row>
    <row r="200" spans="4:6" hidden="1">
      <c r="D200" s="2" t="s">
        <v>379</v>
      </c>
      <c r="E200" s="2" t="s">
        <v>687</v>
      </c>
      <c r="F200" s="2" t="s">
        <v>688</v>
      </c>
    </row>
    <row r="201" spans="4:6" hidden="1">
      <c r="D201" s="2" t="s">
        <v>380</v>
      </c>
      <c r="E201" s="2" t="s">
        <v>689</v>
      </c>
      <c r="F201" s="2" t="s">
        <v>690</v>
      </c>
    </row>
    <row r="202" spans="4:6" hidden="1">
      <c r="D202" s="2" t="s">
        <v>381</v>
      </c>
      <c r="E202" s="2" t="s">
        <v>691</v>
      </c>
      <c r="F202" s="2" t="s">
        <v>692</v>
      </c>
    </row>
    <row r="203" spans="4:6" ht="14.7" hidden="1" thickBot="1">
      <c r="D203" s="2" t="s">
        <v>382</v>
      </c>
      <c r="E203" s="2" t="s">
        <v>693</v>
      </c>
      <c r="F203" s="2" t="s">
        <v>694</v>
      </c>
    </row>
    <row r="204" spans="4:6" ht="14.7" hidden="1" thickBot="1">
      <c r="D204" s="206" t="str">
        <f>E7</f>
        <v>Australia (AUS)</v>
      </c>
      <c r="E204" s="207" t="str">
        <f>VLOOKUP(D204,$D$29:$F$203,2,FALSE)</f>
        <v>Australia</v>
      </c>
      <c r="F204" s="208" t="str">
        <f>VLOOKUP(D204,$D$29:$F$203,3,FALSE)</f>
        <v>AUS</v>
      </c>
    </row>
    <row r="205" spans="4:6" hidden="1"/>
  </sheetData>
  <sheetProtection sheet="1" formatCells="0"/>
  <mergeCells count="10">
    <mergeCell ref="D13:E13"/>
    <mergeCell ref="D14:E14"/>
    <mergeCell ref="D15:E15"/>
    <mergeCell ref="D11:E11"/>
    <mergeCell ref="E5:F5"/>
    <mergeCell ref="E6:F6"/>
    <mergeCell ref="E7:F7"/>
    <mergeCell ref="E8:F8"/>
    <mergeCell ref="E9:F9"/>
    <mergeCell ref="D12:E12"/>
  </mergeCells>
  <dataValidations count="4">
    <dataValidation type="list" allowBlank="1" showInputMessage="1" showErrorMessage="1" sqref="G22:H25" xr:uid="{32B1201C-B123-4E15-831C-87EAA6595B17}">
      <formula1>"...,Yes,No,Partially/Mixed/Other"</formula1>
    </dataValidation>
    <dataValidation type="list" allowBlank="1" showInputMessage="1" showErrorMessage="1" sqref="I22:I25" xr:uid="{3472D613-01C6-4874-B144-E0B7EBB21B70}">
      <formula1>O$20:O$26</formula1>
    </dataValidation>
    <dataValidation type="list" allowBlank="1" showInputMessage="1" showErrorMessage="1" sqref="E7" xr:uid="{D747B0B4-92A4-4E1A-A578-15B30ECC2AED}">
      <formula1>$D$29:$D$203</formula1>
    </dataValidation>
    <dataValidation type="whole" operator="greaterThan" allowBlank="1" showInputMessage="1" showErrorMessage="1" sqref="J22:J25 E9" xr:uid="{6957C243-244E-4B73-8046-BB76C496D527}">
      <formula1>1</formula1>
    </dataValidation>
  </dataValidations>
  <pageMargins left="0.7" right="0.7" top="0.75" bottom="0.75" header="0.3" footer="0.3"/>
  <pageSetup scale="52" orientation="landscape" horizontalDpi="200" verticalDpi="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13607-E4E8-430D-A71B-E544F757A8D2}">
  <sheetPr>
    <pageSetUpPr fitToPage="1"/>
  </sheetPr>
  <dimension ref="C1:V79"/>
  <sheetViews>
    <sheetView zoomScale="75" zoomScaleNormal="75" workbookViewId="0">
      <selection activeCell="E8" sqref="E8"/>
    </sheetView>
  </sheetViews>
  <sheetFormatPr defaultRowHeight="14.4"/>
  <cols>
    <col min="1" max="2" width="2.578125" customWidth="1"/>
    <col min="3" max="3" width="7.5234375" style="4" customWidth="1"/>
    <col min="4" max="4" width="89.9453125" customWidth="1"/>
    <col min="5" max="8" width="8.5234375" style="4" customWidth="1"/>
    <col min="9" max="9" width="6.83984375" customWidth="1"/>
    <col min="10" max="13" width="44.3125" customWidth="1"/>
    <col min="14" max="14" width="4.20703125" customWidth="1"/>
    <col min="15" max="21" width="8.83984375" hidden="1" customWidth="1"/>
    <col min="22" max="22" width="12.41796875" hidden="1" customWidth="1"/>
  </cols>
  <sheetData>
    <row r="1" spans="3:22" s="2" customFormat="1"/>
    <row r="2" spans="3:22" s="2" customFormat="1" ht="18.3">
      <c r="C2" s="21"/>
      <c r="D2" s="21" t="s">
        <v>704</v>
      </c>
    </row>
    <row r="3" spans="3:22" s="22" customFormat="1" ht="15" customHeight="1" thickBot="1"/>
    <row r="4" spans="3:22" ht="14.7" thickBot="1">
      <c r="C4" s="5"/>
      <c r="D4" s="1"/>
      <c r="E4" s="5"/>
      <c r="F4" s="5"/>
      <c r="G4" s="5"/>
      <c r="H4" s="5"/>
    </row>
    <row r="5" spans="3:22" ht="113.1" customHeight="1" thickBot="1">
      <c r="C5" s="8"/>
      <c r="D5" s="8" t="s">
        <v>34</v>
      </c>
      <c r="E5" s="9" t="str">
        <f>'IGP1 Structure'!$E$22</f>
        <v>States and Territories</v>
      </c>
      <c r="F5" s="9" t="str">
        <f>'IGP1 Structure'!$E$23</f>
        <v>Local governments</v>
      </c>
      <c r="G5" s="9" t="str">
        <f>'IGP1 Structure'!$E$24</f>
        <v>-</v>
      </c>
      <c r="H5" s="9" t="str">
        <f>'IGP1 Structure'!$E$25</f>
        <v>-</v>
      </c>
      <c r="J5" s="87" t="str">
        <f>"Comments / Clarification: "&amp;CHAR(10)&amp;E5</f>
        <v>Comments / Clarification: 
States and Territories</v>
      </c>
      <c r="K5" s="87" t="str">
        <f t="shared" ref="K5:M5" si="0">"Comments / Clarification: "&amp;CHAR(10)&amp;F5</f>
        <v>Comments / Clarification: 
Local governments</v>
      </c>
      <c r="L5" s="87" t="str">
        <f t="shared" si="0"/>
        <v>Comments / Clarification: 
-</v>
      </c>
      <c r="M5" s="87" t="str">
        <f t="shared" si="0"/>
        <v>Comments / Clarification: 
-</v>
      </c>
      <c r="N5" s="32"/>
    </row>
    <row r="6" spans="3:22" ht="14.7" thickBot="1"/>
    <row r="7" spans="3:22">
      <c r="C7" s="31" t="s">
        <v>761</v>
      </c>
      <c r="D7" s="45" t="s">
        <v>769</v>
      </c>
      <c r="E7" s="34"/>
      <c r="F7" s="34"/>
      <c r="G7" s="35"/>
      <c r="H7" s="36"/>
      <c r="J7" s="95"/>
      <c r="K7" s="95"/>
      <c r="L7" s="95"/>
      <c r="M7" s="95"/>
    </row>
    <row r="8" spans="3:22">
      <c r="C8" s="19" t="s">
        <v>192</v>
      </c>
      <c r="D8" s="46" t="s">
        <v>89</v>
      </c>
      <c r="E8" s="105" t="s">
        <v>2</v>
      </c>
      <c r="F8" s="105" t="s">
        <v>2</v>
      </c>
      <c r="G8" s="105" t="s">
        <v>3</v>
      </c>
      <c r="H8" s="106" t="s">
        <v>3</v>
      </c>
      <c r="J8" s="96" t="s">
        <v>816</v>
      </c>
      <c r="K8" s="96" t="s">
        <v>815</v>
      </c>
      <c r="L8" s="96"/>
      <c r="M8" s="96"/>
      <c r="O8" s="2" t="s">
        <v>3</v>
      </c>
      <c r="P8" s="2" t="s">
        <v>2</v>
      </c>
      <c r="Q8" s="2" t="s">
        <v>1</v>
      </c>
      <c r="R8" s="2" t="s">
        <v>79</v>
      </c>
      <c r="S8" s="2"/>
      <c r="T8" s="2"/>
      <c r="U8" s="2"/>
      <c r="V8" s="2"/>
    </row>
    <row r="9" spans="3:22">
      <c r="C9" s="19" t="s">
        <v>193</v>
      </c>
      <c r="D9" s="46" t="s">
        <v>90</v>
      </c>
      <c r="E9" s="105" t="s">
        <v>2</v>
      </c>
      <c r="F9" s="105" t="s">
        <v>2</v>
      </c>
      <c r="G9" s="105" t="s">
        <v>3</v>
      </c>
      <c r="H9" s="106" t="s">
        <v>3</v>
      </c>
      <c r="J9" s="96"/>
      <c r="K9" s="96"/>
      <c r="L9" s="96"/>
      <c r="M9" s="96"/>
      <c r="O9" s="2" t="s">
        <v>3</v>
      </c>
      <c r="P9" s="2" t="s">
        <v>2</v>
      </c>
      <c r="Q9" s="2" t="s">
        <v>1</v>
      </c>
      <c r="R9" s="2" t="s">
        <v>79</v>
      </c>
      <c r="S9" s="2"/>
      <c r="T9" s="2"/>
      <c r="U9" s="2"/>
      <c r="V9" s="2"/>
    </row>
    <row r="10" spans="3:22">
      <c r="C10" s="19" t="s">
        <v>35</v>
      </c>
      <c r="D10" s="46" t="s">
        <v>794</v>
      </c>
      <c r="E10" s="105" t="s">
        <v>2</v>
      </c>
      <c r="F10" s="105" t="s">
        <v>2</v>
      </c>
      <c r="G10" s="105" t="s">
        <v>3</v>
      </c>
      <c r="H10" s="106" t="s">
        <v>3</v>
      </c>
      <c r="J10" s="96"/>
      <c r="K10" s="96"/>
      <c r="L10" s="96"/>
      <c r="M10" s="96"/>
      <c r="O10" s="2" t="s">
        <v>3</v>
      </c>
      <c r="P10" s="2" t="s">
        <v>2</v>
      </c>
      <c r="Q10" s="2" t="s">
        <v>1</v>
      </c>
      <c r="R10" s="2" t="s">
        <v>79</v>
      </c>
      <c r="S10" s="2"/>
      <c r="T10" s="2"/>
      <c r="U10" s="2"/>
      <c r="V10" s="2"/>
    </row>
    <row r="11" spans="3:22" ht="14.7" thickBot="1">
      <c r="C11" s="20" t="s">
        <v>36</v>
      </c>
      <c r="D11" s="47" t="s">
        <v>795</v>
      </c>
      <c r="E11" s="107" t="s">
        <v>2</v>
      </c>
      <c r="F11" s="107" t="s">
        <v>2</v>
      </c>
      <c r="G11" s="107" t="s">
        <v>3</v>
      </c>
      <c r="H11" s="108" t="s">
        <v>3</v>
      </c>
      <c r="J11" s="97"/>
      <c r="K11" s="97"/>
      <c r="L11" s="97"/>
      <c r="M11" s="97"/>
      <c r="O11" s="2" t="s">
        <v>3</v>
      </c>
      <c r="P11" s="2" t="s">
        <v>2</v>
      </c>
      <c r="Q11" s="2" t="s">
        <v>1</v>
      </c>
      <c r="R11" s="2" t="s">
        <v>79</v>
      </c>
      <c r="S11" s="2"/>
      <c r="T11" s="2"/>
      <c r="U11" s="2"/>
      <c r="V11" s="2"/>
    </row>
    <row r="12" spans="3:22" ht="14.7" thickBot="1"/>
    <row r="13" spans="3:22">
      <c r="C13" s="31" t="s">
        <v>762</v>
      </c>
      <c r="D13" s="45" t="s">
        <v>768</v>
      </c>
      <c r="E13" s="37"/>
      <c r="F13" s="37"/>
      <c r="G13" s="37"/>
      <c r="H13" s="38"/>
      <c r="J13" s="95"/>
      <c r="K13" s="95"/>
      <c r="L13" s="95"/>
      <c r="M13" s="95"/>
    </row>
    <row r="14" spans="3:22">
      <c r="C14" s="19" t="s">
        <v>194</v>
      </c>
      <c r="D14" s="46" t="s">
        <v>99</v>
      </c>
      <c r="E14" s="105" t="s">
        <v>2</v>
      </c>
      <c r="F14" s="105" t="s">
        <v>2</v>
      </c>
      <c r="G14" s="105" t="s">
        <v>3</v>
      </c>
      <c r="H14" s="106" t="s">
        <v>3</v>
      </c>
      <c r="J14" s="96" t="s">
        <v>813</v>
      </c>
      <c r="K14" s="96" t="s">
        <v>814</v>
      </c>
      <c r="L14" s="96"/>
      <c r="M14" s="96"/>
      <c r="O14" s="2" t="s">
        <v>3</v>
      </c>
      <c r="P14" s="2" t="s">
        <v>2</v>
      </c>
      <c r="Q14" s="2" t="s">
        <v>1</v>
      </c>
      <c r="R14" s="2" t="s">
        <v>79</v>
      </c>
      <c r="S14" s="2"/>
      <c r="T14" s="2"/>
      <c r="U14" s="2"/>
      <c r="V14" s="2"/>
    </row>
    <row r="15" spans="3:22">
      <c r="C15" s="19" t="s">
        <v>195</v>
      </c>
      <c r="D15" s="46" t="s">
        <v>124</v>
      </c>
      <c r="E15" s="105" t="s">
        <v>2</v>
      </c>
      <c r="F15" s="105" t="s">
        <v>2</v>
      </c>
      <c r="G15" s="105" t="s">
        <v>3</v>
      </c>
      <c r="H15" s="106" t="s">
        <v>3</v>
      </c>
      <c r="J15" s="96"/>
      <c r="K15" s="96"/>
      <c r="L15" s="96"/>
      <c r="M15" s="96"/>
      <c r="O15" s="2" t="s">
        <v>3</v>
      </c>
      <c r="P15" s="2" t="s">
        <v>2</v>
      </c>
      <c r="Q15" s="2" t="s">
        <v>1</v>
      </c>
      <c r="R15" s="2" t="s">
        <v>79</v>
      </c>
      <c r="S15" s="2"/>
      <c r="T15" s="2"/>
      <c r="U15" s="2"/>
      <c r="V15" s="2"/>
    </row>
    <row r="16" spans="3:22">
      <c r="C16" s="19" t="s">
        <v>196</v>
      </c>
      <c r="D16" s="46" t="s">
        <v>93</v>
      </c>
      <c r="E16" s="105" t="s">
        <v>2</v>
      </c>
      <c r="F16" s="105" t="s">
        <v>2</v>
      </c>
      <c r="G16" s="105" t="s">
        <v>3</v>
      </c>
      <c r="H16" s="106" t="s">
        <v>3</v>
      </c>
      <c r="J16" s="96"/>
      <c r="K16" s="96"/>
      <c r="L16" s="96"/>
      <c r="M16" s="96"/>
      <c r="O16" s="2" t="s">
        <v>3</v>
      </c>
      <c r="P16" s="2" t="s">
        <v>2</v>
      </c>
      <c r="Q16" s="2" t="s">
        <v>1</v>
      </c>
      <c r="R16" s="2" t="s">
        <v>79</v>
      </c>
      <c r="S16" s="2"/>
      <c r="T16" s="2"/>
      <c r="U16" s="2"/>
      <c r="V16" s="2"/>
    </row>
    <row r="17" spans="3:22">
      <c r="C17" s="19" t="s">
        <v>197</v>
      </c>
      <c r="D17" s="46" t="s">
        <v>105</v>
      </c>
      <c r="E17" s="105" t="s">
        <v>2</v>
      </c>
      <c r="F17" s="105" t="s">
        <v>2</v>
      </c>
      <c r="G17" s="105" t="s">
        <v>3</v>
      </c>
      <c r="H17" s="106" t="s">
        <v>3</v>
      </c>
      <c r="J17" s="96"/>
      <c r="K17" s="96"/>
      <c r="L17" s="96"/>
      <c r="M17" s="96"/>
      <c r="O17" s="2" t="s">
        <v>3</v>
      </c>
      <c r="P17" s="2" t="s">
        <v>2</v>
      </c>
      <c r="Q17" s="2" t="s">
        <v>1</v>
      </c>
      <c r="R17" s="2" t="s">
        <v>79</v>
      </c>
      <c r="S17" s="2"/>
      <c r="T17" s="2"/>
      <c r="U17" s="2"/>
      <c r="V17" s="2"/>
    </row>
    <row r="18" spans="3:22">
      <c r="C18" s="19" t="s">
        <v>198</v>
      </c>
      <c r="D18" s="46" t="s">
        <v>94</v>
      </c>
      <c r="E18" s="105" t="s">
        <v>2</v>
      </c>
      <c r="F18" s="105" t="s">
        <v>2</v>
      </c>
      <c r="G18" s="105" t="s">
        <v>3</v>
      </c>
      <c r="H18" s="106" t="s">
        <v>3</v>
      </c>
      <c r="J18" s="96"/>
      <c r="K18" s="96"/>
      <c r="L18" s="96"/>
      <c r="M18" s="96"/>
      <c r="O18" s="2" t="s">
        <v>3</v>
      </c>
      <c r="P18" s="2" t="s">
        <v>2</v>
      </c>
      <c r="Q18" s="2" t="s">
        <v>1</v>
      </c>
      <c r="R18" s="2" t="s">
        <v>79</v>
      </c>
      <c r="S18" s="2"/>
      <c r="T18" s="2"/>
      <c r="U18" s="2"/>
      <c r="V18" s="2"/>
    </row>
    <row r="19" spans="3:22" ht="14.7" thickBot="1">
      <c r="C19" s="20" t="s">
        <v>199</v>
      </c>
      <c r="D19" s="47" t="s">
        <v>102</v>
      </c>
      <c r="E19" s="107" t="s">
        <v>2</v>
      </c>
      <c r="F19" s="107" t="s">
        <v>2</v>
      </c>
      <c r="G19" s="107" t="s">
        <v>3</v>
      </c>
      <c r="H19" s="108" t="s">
        <v>3</v>
      </c>
      <c r="J19" s="97" t="s">
        <v>806</v>
      </c>
      <c r="K19" s="97"/>
      <c r="L19" s="97"/>
      <c r="M19" s="97"/>
      <c r="O19" s="2" t="s">
        <v>3</v>
      </c>
      <c r="P19" s="2" t="s">
        <v>2</v>
      </c>
      <c r="Q19" s="2" t="s">
        <v>1</v>
      </c>
      <c r="R19" s="2" t="s">
        <v>79</v>
      </c>
      <c r="S19" s="2"/>
      <c r="T19" s="2"/>
      <c r="U19" s="2"/>
      <c r="V19" s="2"/>
    </row>
    <row r="20" spans="3:22" ht="14.7" thickBot="1"/>
    <row r="21" spans="3:22">
      <c r="C21" s="31" t="s">
        <v>763</v>
      </c>
      <c r="D21" s="45" t="s">
        <v>767</v>
      </c>
      <c r="E21" s="37"/>
      <c r="F21" s="37"/>
      <c r="G21" s="37"/>
      <c r="H21" s="38"/>
      <c r="J21" s="95"/>
      <c r="K21" s="95"/>
      <c r="L21" s="95"/>
      <c r="M21" s="95"/>
    </row>
    <row r="22" spans="3:22">
      <c r="C22" s="19" t="s">
        <v>790</v>
      </c>
      <c r="D22" s="46" t="s">
        <v>92</v>
      </c>
      <c r="E22" s="105" t="s">
        <v>2</v>
      </c>
      <c r="F22" s="105" t="s">
        <v>2</v>
      </c>
      <c r="G22" s="105" t="s">
        <v>3</v>
      </c>
      <c r="H22" s="106" t="s">
        <v>3</v>
      </c>
      <c r="J22" s="96"/>
      <c r="K22" s="96"/>
      <c r="L22" s="96"/>
      <c r="M22" s="96"/>
      <c r="O22" s="2" t="s">
        <v>3</v>
      </c>
      <c r="P22" s="2" t="s">
        <v>2</v>
      </c>
      <c r="Q22" s="2" t="s">
        <v>1</v>
      </c>
      <c r="R22" s="2" t="s">
        <v>79</v>
      </c>
      <c r="S22" s="2"/>
      <c r="T22" s="2"/>
      <c r="U22" s="2"/>
      <c r="V22" s="2"/>
    </row>
    <row r="23" spans="3:22">
      <c r="C23" s="19" t="s">
        <v>200</v>
      </c>
      <c r="D23" s="46" t="s">
        <v>97</v>
      </c>
      <c r="E23" s="105" t="s">
        <v>2</v>
      </c>
      <c r="F23" s="105" t="s">
        <v>2</v>
      </c>
      <c r="G23" s="105" t="s">
        <v>3</v>
      </c>
      <c r="H23" s="106" t="s">
        <v>3</v>
      </c>
      <c r="J23" s="96"/>
      <c r="K23" s="96"/>
      <c r="L23" s="96"/>
      <c r="M23" s="96"/>
      <c r="O23" s="2" t="s">
        <v>3</v>
      </c>
      <c r="P23" s="2" t="s">
        <v>2</v>
      </c>
      <c r="Q23" s="2" t="s">
        <v>1</v>
      </c>
      <c r="R23" s="2" t="s">
        <v>79</v>
      </c>
      <c r="S23" s="2"/>
      <c r="T23" s="2"/>
      <c r="U23" s="2"/>
      <c r="V23" s="2"/>
    </row>
    <row r="24" spans="3:22">
      <c r="C24" s="19" t="s">
        <v>201</v>
      </c>
      <c r="D24" s="46" t="s">
        <v>792</v>
      </c>
      <c r="E24" s="105" t="s">
        <v>2</v>
      </c>
      <c r="F24" s="105" t="s">
        <v>2</v>
      </c>
      <c r="G24" s="105" t="s">
        <v>3</v>
      </c>
      <c r="H24" s="106" t="s">
        <v>3</v>
      </c>
      <c r="J24" s="96"/>
      <c r="K24" s="96"/>
      <c r="L24" s="96"/>
      <c r="M24" s="96"/>
      <c r="O24" s="2" t="s">
        <v>3</v>
      </c>
      <c r="P24" s="2" t="s">
        <v>2</v>
      </c>
      <c r="Q24" s="2" t="s">
        <v>1</v>
      </c>
      <c r="R24" s="2" t="s">
        <v>79</v>
      </c>
      <c r="S24" s="2"/>
      <c r="T24" s="2"/>
      <c r="U24" s="2"/>
      <c r="V24" s="2"/>
    </row>
    <row r="25" spans="3:22">
      <c r="C25" s="19" t="s">
        <v>202</v>
      </c>
      <c r="D25" s="46" t="s">
        <v>106</v>
      </c>
      <c r="E25" s="105" t="s">
        <v>2</v>
      </c>
      <c r="F25" s="105" t="s">
        <v>2</v>
      </c>
      <c r="G25" s="105" t="s">
        <v>3</v>
      </c>
      <c r="H25" s="106" t="s">
        <v>3</v>
      </c>
      <c r="J25" s="96"/>
      <c r="K25" s="96"/>
      <c r="L25" s="96"/>
      <c r="M25" s="96"/>
      <c r="O25" s="2" t="s">
        <v>3</v>
      </c>
      <c r="P25" s="2" t="s">
        <v>2</v>
      </c>
      <c r="Q25" s="2" t="s">
        <v>1</v>
      </c>
      <c r="R25" s="2" t="s">
        <v>79</v>
      </c>
      <c r="S25" s="2"/>
      <c r="T25" s="2"/>
      <c r="U25" s="2"/>
      <c r="V25" s="2"/>
    </row>
    <row r="26" spans="3:22">
      <c r="C26" s="19" t="s">
        <v>203</v>
      </c>
      <c r="D26" s="46" t="s">
        <v>98</v>
      </c>
      <c r="E26" s="105" t="s">
        <v>2</v>
      </c>
      <c r="F26" s="105" t="s">
        <v>2</v>
      </c>
      <c r="G26" s="105" t="s">
        <v>3</v>
      </c>
      <c r="H26" s="106" t="s">
        <v>3</v>
      </c>
      <c r="J26" s="96"/>
      <c r="K26" s="96"/>
      <c r="L26" s="96"/>
      <c r="M26" s="96"/>
      <c r="O26" s="2" t="s">
        <v>3</v>
      </c>
      <c r="P26" s="2" t="s">
        <v>2</v>
      </c>
      <c r="Q26" s="2" t="s">
        <v>1</v>
      </c>
      <c r="R26" s="2" t="s">
        <v>79</v>
      </c>
      <c r="S26" s="2"/>
      <c r="T26" s="2"/>
      <c r="U26" s="2"/>
      <c r="V26" s="2"/>
    </row>
    <row r="27" spans="3:22">
      <c r="C27" s="19" t="s">
        <v>204</v>
      </c>
      <c r="D27" s="46" t="s">
        <v>791</v>
      </c>
      <c r="E27" s="105" t="s">
        <v>2</v>
      </c>
      <c r="F27" s="105" t="s">
        <v>2</v>
      </c>
      <c r="G27" s="105" t="s">
        <v>3</v>
      </c>
      <c r="H27" s="106" t="s">
        <v>3</v>
      </c>
      <c r="J27" s="96"/>
      <c r="K27" s="96"/>
      <c r="L27" s="96"/>
      <c r="M27" s="96"/>
      <c r="O27" s="2" t="s">
        <v>3</v>
      </c>
      <c r="P27" s="2" t="s">
        <v>2</v>
      </c>
      <c r="Q27" s="2" t="s">
        <v>1</v>
      </c>
      <c r="R27" s="2" t="s">
        <v>79</v>
      </c>
      <c r="S27" s="2"/>
      <c r="T27" s="2"/>
      <c r="U27" s="2"/>
      <c r="V27" s="2"/>
    </row>
    <row r="28" spans="3:22" ht="14.7" thickBot="1">
      <c r="C28" s="20" t="s">
        <v>205</v>
      </c>
      <c r="D28" s="47" t="s">
        <v>103</v>
      </c>
      <c r="E28" s="107" t="s">
        <v>2</v>
      </c>
      <c r="F28" s="107" t="s">
        <v>2</v>
      </c>
      <c r="G28" s="107" t="s">
        <v>3</v>
      </c>
      <c r="H28" s="108" t="s">
        <v>3</v>
      </c>
      <c r="J28" s="97"/>
      <c r="K28" s="97"/>
      <c r="L28" s="97"/>
      <c r="M28" s="97"/>
      <c r="O28" s="2" t="s">
        <v>3</v>
      </c>
      <c r="P28" s="2" t="s">
        <v>2</v>
      </c>
      <c r="Q28" s="2" t="s">
        <v>1</v>
      </c>
      <c r="R28" s="2" t="s">
        <v>79</v>
      </c>
      <c r="S28" s="2"/>
      <c r="T28" s="2"/>
      <c r="U28" s="2"/>
      <c r="V28" s="2"/>
    </row>
    <row r="29" spans="3:22" ht="14.7" thickBot="1"/>
    <row r="30" spans="3:22">
      <c r="C30" s="31" t="s">
        <v>764</v>
      </c>
      <c r="D30" s="45" t="s">
        <v>766</v>
      </c>
      <c r="E30" s="37"/>
      <c r="F30" s="37"/>
      <c r="G30" s="37"/>
      <c r="H30" s="38"/>
      <c r="J30" s="95"/>
      <c r="K30" s="95"/>
      <c r="L30" s="95"/>
      <c r="M30" s="95"/>
    </row>
    <row r="31" spans="3:22">
      <c r="C31" s="19" t="s">
        <v>206</v>
      </c>
      <c r="D31" s="46" t="s">
        <v>101</v>
      </c>
      <c r="E31" s="105" t="s">
        <v>2</v>
      </c>
      <c r="F31" s="105" t="s">
        <v>2</v>
      </c>
      <c r="G31" s="105" t="s">
        <v>3</v>
      </c>
      <c r="H31" s="106" t="s">
        <v>3</v>
      </c>
      <c r="J31" s="96"/>
      <c r="K31" s="96"/>
      <c r="L31" s="96"/>
      <c r="M31" s="96"/>
      <c r="O31" s="2" t="s">
        <v>3</v>
      </c>
      <c r="P31" s="2" t="s">
        <v>2</v>
      </c>
      <c r="Q31" s="2" t="s">
        <v>1</v>
      </c>
      <c r="R31" s="2" t="s">
        <v>79</v>
      </c>
      <c r="S31" s="2"/>
      <c r="T31" s="2"/>
      <c r="U31" s="2"/>
      <c r="V31" s="2"/>
    </row>
    <row r="32" spans="3:22">
      <c r="C32" s="19" t="s">
        <v>207</v>
      </c>
      <c r="D32" s="46" t="s">
        <v>100</v>
      </c>
      <c r="E32" s="105" t="s">
        <v>2</v>
      </c>
      <c r="F32" s="105" t="s">
        <v>2</v>
      </c>
      <c r="G32" s="105" t="s">
        <v>3</v>
      </c>
      <c r="H32" s="106" t="s">
        <v>3</v>
      </c>
      <c r="J32" s="96"/>
      <c r="K32" s="96"/>
      <c r="L32" s="96"/>
      <c r="M32" s="96"/>
      <c r="O32" s="2" t="s">
        <v>3</v>
      </c>
      <c r="P32" s="2" t="s">
        <v>2</v>
      </c>
      <c r="Q32" s="2" t="s">
        <v>1</v>
      </c>
      <c r="R32" s="2" t="s">
        <v>79</v>
      </c>
      <c r="S32" s="2"/>
      <c r="T32" s="2"/>
      <c r="U32" s="2"/>
      <c r="V32" s="2"/>
    </row>
    <row r="33" spans="3:22">
      <c r="C33" s="19" t="s">
        <v>208</v>
      </c>
      <c r="D33" s="46" t="s">
        <v>91</v>
      </c>
      <c r="E33" s="105" t="s">
        <v>2</v>
      </c>
      <c r="F33" s="105" t="s">
        <v>2</v>
      </c>
      <c r="G33" s="105" t="s">
        <v>3</v>
      </c>
      <c r="H33" s="106" t="s">
        <v>3</v>
      </c>
      <c r="J33" s="96"/>
      <c r="K33" s="96"/>
      <c r="L33" s="96"/>
      <c r="M33" s="96"/>
      <c r="O33" s="2" t="s">
        <v>3</v>
      </c>
      <c r="P33" s="2" t="s">
        <v>2</v>
      </c>
      <c r="Q33" s="2" t="s">
        <v>1</v>
      </c>
      <c r="R33" s="2" t="s">
        <v>79</v>
      </c>
      <c r="S33" s="2"/>
      <c r="T33" s="2"/>
      <c r="U33" s="2"/>
      <c r="V33" s="2"/>
    </row>
    <row r="34" spans="3:22">
      <c r="C34" s="19" t="s">
        <v>209</v>
      </c>
      <c r="D34" s="46" t="s">
        <v>104</v>
      </c>
      <c r="E34" s="105" t="s">
        <v>2</v>
      </c>
      <c r="F34" s="105" t="s">
        <v>2</v>
      </c>
      <c r="G34" s="105" t="s">
        <v>3</v>
      </c>
      <c r="H34" s="106" t="s">
        <v>3</v>
      </c>
      <c r="J34" s="96"/>
      <c r="K34" s="96"/>
      <c r="L34" s="96"/>
      <c r="M34" s="96"/>
      <c r="O34" s="2" t="s">
        <v>3</v>
      </c>
      <c r="P34" s="2" t="s">
        <v>2</v>
      </c>
      <c r="Q34" s="2" t="s">
        <v>1</v>
      </c>
      <c r="R34" s="2" t="s">
        <v>79</v>
      </c>
      <c r="S34" s="2"/>
      <c r="T34" s="2"/>
      <c r="U34" s="2"/>
      <c r="V34" s="2"/>
    </row>
    <row r="35" spans="3:22">
      <c r="C35" s="19" t="s">
        <v>210</v>
      </c>
      <c r="D35" s="46" t="s">
        <v>107</v>
      </c>
      <c r="E35" s="105" t="s">
        <v>2</v>
      </c>
      <c r="F35" s="105" t="s">
        <v>2</v>
      </c>
      <c r="G35" s="105" t="s">
        <v>3</v>
      </c>
      <c r="H35" s="106" t="s">
        <v>3</v>
      </c>
      <c r="J35" s="96"/>
      <c r="K35" s="96"/>
      <c r="L35" s="96"/>
      <c r="M35" s="96"/>
      <c r="O35" s="2" t="s">
        <v>3</v>
      </c>
      <c r="P35" s="2" t="s">
        <v>2</v>
      </c>
      <c r="Q35" s="2" t="s">
        <v>1</v>
      </c>
      <c r="R35" s="2" t="s">
        <v>79</v>
      </c>
      <c r="S35" s="2"/>
      <c r="T35" s="2"/>
      <c r="U35" s="2"/>
      <c r="V35" s="2"/>
    </row>
    <row r="36" spans="3:22" ht="14.7" thickBot="1">
      <c r="C36" s="56" t="s">
        <v>95</v>
      </c>
      <c r="D36" s="47" t="s">
        <v>108</v>
      </c>
      <c r="E36" s="107" t="s">
        <v>2</v>
      </c>
      <c r="F36" s="107" t="s">
        <v>2</v>
      </c>
      <c r="G36" s="107" t="s">
        <v>3</v>
      </c>
      <c r="H36" s="108" t="s">
        <v>3</v>
      </c>
      <c r="J36" s="97"/>
      <c r="K36" s="97"/>
      <c r="L36" s="97"/>
      <c r="M36" s="97"/>
      <c r="O36" s="2" t="s">
        <v>3</v>
      </c>
      <c r="P36" s="2" t="s">
        <v>2</v>
      </c>
      <c r="Q36" s="2" t="s">
        <v>1</v>
      </c>
      <c r="R36" s="2" t="s">
        <v>79</v>
      </c>
      <c r="S36" s="2"/>
      <c r="T36" s="2"/>
      <c r="U36" s="2"/>
      <c r="V36" s="2"/>
    </row>
    <row r="37" spans="3:22" ht="14.7" thickBot="1"/>
    <row r="38" spans="3:22" ht="14.7" hidden="1" thickBot="1">
      <c r="C38" s="31"/>
      <c r="D38" s="45" t="s">
        <v>96</v>
      </c>
      <c r="E38" s="37"/>
      <c r="F38" s="37"/>
      <c r="G38" s="37"/>
      <c r="H38" s="38"/>
      <c r="J38" s="18"/>
      <c r="K38" s="18"/>
      <c r="L38" s="18"/>
      <c r="M38" s="18"/>
    </row>
    <row r="39" spans="3:22" ht="14.7" hidden="1" thickBot="1">
      <c r="C39" s="19"/>
      <c r="D39" s="46" t="s">
        <v>109</v>
      </c>
      <c r="E39" s="24" t="s">
        <v>3</v>
      </c>
      <c r="F39" s="24" t="s">
        <v>3</v>
      </c>
      <c r="G39" s="24" t="s">
        <v>3</v>
      </c>
      <c r="H39" s="25" t="s">
        <v>3</v>
      </c>
      <c r="J39" s="16"/>
      <c r="K39" s="16"/>
      <c r="L39" s="16"/>
      <c r="M39" s="16"/>
      <c r="O39" s="2" t="s">
        <v>3</v>
      </c>
      <c r="P39" s="2" t="s">
        <v>2</v>
      </c>
      <c r="Q39" s="2" t="s">
        <v>1</v>
      </c>
      <c r="R39" s="2" t="s">
        <v>79</v>
      </c>
      <c r="S39" s="2"/>
      <c r="T39" s="2"/>
      <c r="U39" s="2"/>
      <c r="V39" s="2"/>
    </row>
    <row r="40" spans="3:22" ht="14.7" hidden="1" thickBot="1">
      <c r="C40" s="19"/>
      <c r="D40" s="46" t="s">
        <v>110</v>
      </c>
      <c r="E40" s="24" t="s">
        <v>3</v>
      </c>
      <c r="F40" s="24" t="s">
        <v>3</v>
      </c>
      <c r="G40" s="24" t="s">
        <v>3</v>
      </c>
      <c r="H40" s="25" t="s">
        <v>3</v>
      </c>
      <c r="J40" s="16"/>
      <c r="K40" s="16"/>
      <c r="L40" s="16"/>
      <c r="M40" s="16"/>
      <c r="O40" s="2" t="s">
        <v>3</v>
      </c>
      <c r="P40" s="2" t="s">
        <v>2</v>
      </c>
      <c r="Q40" s="2" t="s">
        <v>1</v>
      </c>
      <c r="R40" s="2" t="s">
        <v>79</v>
      </c>
      <c r="S40" s="2"/>
      <c r="T40" s="2"/>
      <c r="U40" s="2"/>
      <c r="V40" s="2"/>
    </row>
    <row r="41" spans="3:22" ht="14.7" hidden="1" thickBot="1">
      <c r="C41" s="19"/>
      <c r="D41" s="46" t="s">
        <v>111</v>
      </c>
      <c r="E41" s="24" t="s">
        <v>3</v>
      </c>
      <c r="F41" s="24" t="s">
        <v>3</v>
      </c>
      <c r="G41" s="24" t="s">
        <v>3</v>
      </c>
      <c r="H41" s="25" t="s">
        <v>3</v>
      </c>
      <c r="J41" s="53"/>
      <c r="K41" s="53"/>
      <c r="L41" s="53"/>
      <c r="M41" s="53"/>
      <c r="O41" s="2" t="s">
        <v>3</v>
      </c>
      <c r="P41" s="2" t="s">
        <v>2</v>
      </c>
      <c r="Q41" s="2" t="s">
        <v>1</v>
      </c>
      <c r="R41" s="2" t="s">
        <v>79</v>
      </c>
      <c r="S41" s="2"/>
      <c r="T41" s="2"/>
      <c r="U41" s="2"/>
      <c r="V41" s="2"/>
    </row>
    <row r="42" spans="3:22" ht="14.7" hidden="1" thickBot="1">
      <c r="C42" s="19"/>
      <c r="D42" s="46" t="s">
        <v>112</v>
      </c>
      <c r="E42" s="24" t="s">
        <v>3</v>
      </c>
      <c r="F42" s="24" t="s">
        <v>3</v>
      </c>
      <c r="G42" s="24" t="s">
        <v>3</v>
      </c>
      <c r="H42" s="25" t="s">
        <v>3</v>
      </c>
      <c r="J42" s="16"/>
      <c r="K42" s="16"/>
      <c r="L42" s="16"/>
      <c r="M42" s="16"/>
      <c r="O42" s="2" t="s">
        <v>3</v>
      </c>
      <c r="P42" s="2" t="s">
        <v>37</v>
      </c>
      <c r="Q42" s="2" t="s">
        <v>38</v>
      </c>
      <c r="R42" s="2" t="s">
        <v>79</v>
      </c>
      <c r="S42" s="2"/>
      <c r="T42" s="2"/>
      <c r="U42" s="2"/>
      <c r="V42" s="2"/>
    </row>
    <row r="43" spans="3:22" ht="14.7" hidden="1" thickBot="1">
      <c r="C43" s="55"/>
      <c r="D43" s="46" t="s">
        <v>113</v>
      </c>
      <c r="E43" s="24" t="s">
        <v>3</v>
      </c>
      <c r="F43" s="24" t="s">
        <v>3</v>
      </c>
      <c r="G43" s="24" t="s">
        <v>3</v>
      </c>
      <c r="H43" s="25" t="s">
        <v>3</v>
      </c>
      <c r="J43" s="53"/>
      <c r="K43" s="53"/>
      <c r="L43" s="53"/>
      <c r="M43" s="53"/>
      <c r="O43" s="2" t="s">
        <v>3</v>
      </c>
      <c r="P43" s="2" t="s">
        <v>2</v>
      </c>
      <c r="Q43" s="2" t="s">
        <v>1</v>
      </c>
      <c r="R43" s="2" t="s">
        <v>79</v>
      </c>
      <c r="S43" s="2"/>
      <c r="T43" s="2"/>
      <c r="U43" s="2"/>
      <c r="V43" s="2"/>
    </row>
    <row r="44" spans="3:22" ht="14.7" hidden="1" thickBot="1">
      <c r="C44" s="55"/>
      <c r="D44" s="46" t="s">
        <v>114</v>
      </c>
      <c r="E44" s="24" t="s">
        <v>3</v>
      </c>
      <c r="F44" s="24" t="s">
        <v>3</v>
      </c>
      <c r="G44" s="24" t="s">
        <v>3</v>
      </c>
      <c r="H44" s="25" t="s">
        <v>3</v>
      </c>
      <c r="J44" s="16"/>
      <c r="K44" s="16"/>
      <c r="L44" s="16"/>
      <c r="M44" s="16"/>
      <c r="O44" s="2" t="s">
        <v>3</v>
      </c>
      <c r="P44" s="2" t="s">
        <v>2</v>
      </c>
      <c r="Q44" s="2" t="s">
        <v>1</v>
      </c>
      <c r="R44" s="2" t="s">
        <v>79</v>
      </c>
      <c r="S44" s="2"/>
      <c r="T44" s="2"/>
      <c r="U44" s="2"/>
      <c r="V44" s="2"/>
    </row>
    <row r="45" spans="3:22" ht="14.7" hidden="1" thickBot="1">
      <c r="C45" s="20"/>
      <c r="D45" s="47" t="s">
        <v>115</v>
      </c>
      <c r="E45" s="26" t="s">
        <v>3</v>
      </c>
      <c r="F45" s="26" t="s">
        <v>3</v>
      </c>
      <c r="G45" s="26" t="s">
        <v>3</v>
      </c>
      <c r="H45" s="27" t="s">
        <v>3</v>
      </c>
      <c r="J45" s="17"/>
      <c r="K45" s="17"/>
      <c r="L45" s="17"/>
      <c r="M45" s="17"/>
      <c r="O45" s="2" t="s">
        <v>3</v>
      </c>
      <c r="P45" s="2" t="s">
        <v>2</v>
      </c>
      <c r="Q45" s="2" t="s">
        <v>1</v>
      </c>
      <c r="R45" s="2" t="s">
        <v>79</v>
      </c>
      <c r="S45" s="2"/>
      <c r="T45" s="2"/>
      <c r="U45" s="2"/>
      <c r="V45" s="2"/>
    </row>
    <row r="46" spans="3:22" ht="14.7" hidden="1" thickBot="1">
      <c r="D46" s="49"/>
    </row>
    <row r="47" spans="3:22">
      <c r="C47" s="31" t="s">
        <v>765</v>
      </c>
      <c r="D47" s="45" t="s">
        <v>72</v>
      </c>
      <c r="E47" s="33"/>
      <c r="F47" s="33"/>
      <c r="G47" s="33"/>
      <c r="H47" s="48"/>
      <c r="J47" s="95"/>
      <c r="K47" s="95"/>
      <c r="L47" s="95"/>
      <c r="M47" s="95"/>
    </row>
    <row r="48" spans="3:22">
      <c r="C48" s="19" t="s">
        <v>760</v>
      </c>
      <c r="D48" s="46" t="s">
        <v>116</v>
      </c>
      <c r="E48" s="105" t="s">
        <v>189</v>
      </c>
      <c r="F48" s="105" t="s">
        <v>189</v>
      </c>
      <c r="G48" s="105" t="s">
        <v>3</v>
      </c>
      <c r="H48" s="106" t="s">
        <v>3</v>
      </c>
      <c r="J48" s="96"/>
      <c r="K48" s="96"/>
      <c r="L48" s="96"/>
      <c r="M48" s="96"/>
      <c r="O48" s="2" t="s">
        <v>3</v>
      </c>
      <c r="P48" s="2" t="s">
        <v>189</v>
      </c>
      <c r="Q48" s="2" t="s">
        <v>131</v>
      </c>
      <c r="R48" s="2" t="s">
        <v>132</v>
      </c>
      <c r="S48" s="2" t="s">
        <v>133</v>
      </c>
      <c r="T48" s="2" t="s">
        <v>24</v>
      </c>
      <c r="U48" s="2"/>
      <c r="V48" s="2"/>
    </row>
    <row r="49" spans="3:22" hidden="1">
      <c r="C49" s="19" t="s">
        <v>784</v>
      </c>
      <c r="D49" s="46" t="s">
        <v>117</v>
      </c>
      <c r="E49" s="105" t="s">
        <v>3</v>
      </c>
      <c r="F49" s="105" t="s">
        <v>3</v>
      </c>
      <c r="G49" s="105" t="s">
        <v>3</v>
      </c>
      <c r="H49" s="106" t="s">
        <v>3</v>
      </c>
      <c r="J49" s="96"/>
      <c r="K49" s="96"/>
      <c r="L49" s="96"/>
      <c r="M49" s="96"/>
      <c r="O49" s="2" t="s">
        <v>3</v>
      </c>
      <c r="P49" s="2" t="s">
        <v>118</v>
      </c>
      <c r="Q49" s="2" t="s">
        <v>119</v>
      </c>
      <c r="R49" s="2" t="s">
        <v>120</v>
      </c>
      <c r="S49" s="2" t="s">
        <v>121</v>
      </c>
      <c r="T49" s="2" t="s">
        <v>122</v>
      </c>
      <c r="U49" s="2" t="s">
        <v>123</v>
      </c>
      <c r="V49" s="2" t="s">
        <v>80</v>
      </c>
    </row>
    <row r="50" spans="3:22" ht="14.7" thickBot="1">
      <c r="C50" s="20" t="s">
        <v>785</v>
      </c>
      <c r="D50" s="47" t="s">
        <v>134</v>
      </c>
      <c r="E50" s="107" t="s">
        <v>3</v>
      </c>
      <c r="F50" s="107" t="s">
        <v>3</v>
      </c>
      <c r="G50" s="107" t="s">
        <v>3</v>
      </c>
      <c r="H50" s="108" t="s">
        <v>3</v>
      </c>
      <c r="J50" s="97"/>
      <c r="K50" s="97"/>
      <c r="L50" s="97"/>
      <c r="M50" s="97"/>
      <c r="O50" s="2" t="s">
        <v>3</v>
      </c>
      <c r="P50" s="2" t="s">
        <v>2</v>
      </c>
      <c r="Q50" s="2" t="s">
        <v>1</v>
      </c>
      <c r="R50" s="2" t="s">
        <v>79</v>
      </c>
      <c r="S50" s="2"/>
      <c r="T50" s="2"/>
      <c r="U50" s="2"/>
      <c r="V50" s="2"/>
    </row>
    <row r="51" spans="3:22" s="7" customFormat="1" ht="14.7" thickBot="1">
      <c r="C51" s="10"/>
      <c r="E51" s="10"/>
      <c r="F51" s="10"/>
      <c r="G51" s="10"/>
      <c r="H51" s="10"/>
    </row>
    <row r="53" spans="3:22" hidden="1">
      <c r="D53" s="137"/>
      <c r="E53" s="138" t="str">
        <f>E5</f>
        <v>States and Territories</v>
      </c>
      <c r="F53" s="138" t="str">
        <f>F5</f>
        <v>Local governments</v>
      </c>
      <c r="G53" s="138" t="str">
        <f>G5</f>
        <v>-</v>
      </c>
      <c r="H53" s="139" t="str">
        <f>H5</f>
        <v>-</v>
      </c>
      <c r="J53" s="109" t="str">
        <f>E53</f>
        <v>States and Territories</v>
      </c>
      <c r="K53" s="110" t="str">
        <f t="shared" ref="K53:M53" si="1">F53</f>
        <v>Local governments</v>
      </c>
      <c r="L53" s="110" t="str">
        <f t="shared" si="1"/>
        <v>-</v>
      </c>
      <c r="M53" s="111" t="str">
        <f t="shared" si="1"/>
        <v>-</v>
      </c>
    </row>
    <row r="54" spans="3:22" hidden="1">
      <c r="D54" s="117" t="s">
        <v>387</v>
      </c>
      <c r="E54" s="2">
        <f>IF(E8&amp;E9="YesYes",1,0)</f>
        <v>1</v>
      </c>
      <c r="F54" s="2">
        <f>IF(F8&amp;F9="YesYes",1,0)</f>
        <v>1</v>
      </c>
      <c r="G54" s="2">
        <f>IF(G8&amp;G9="YesYes",1,0)</f>
        <v>0</v>
      </c>
      <c r="H54" s="118">
        <f>IF(H8&amp;H9="YesYes",1,0)</f>
        <v>0</v>
      </c>
      <c r="J54" s="112"/>
      <c r="M54" s="113"/>
    </row>
    <row r="55" spans="3:22" hidden="1">
      <c r="D55" s="117" t="s">
        <v>388</v>
      </c>
      <c r="E55" s="2">
        <f t="shared" ref="E55:H56" si="2">IF(E10="Yes",1,0)</f>
        <v>1</v>
      </c>
      <c r="F55" s="2">
        <f t="shared" si="2"/>
        <v>1</v>
      </c>
      <c r="G55" s="2">
        <f t="shared" si="2"/>
        <v>0</v>
      </c>
      <c r="H55" s="118">
        <f t="shared" si="2"/>
        <v>0</v>
      </c>
      <c r="J55" s="112"/>
      <c r="M55" s="113"/>
    </row>
    <row r="56" spans="3:22" hidden="1">
      <c r="D56" s="117" t="s">
        <v>389</v>
      </c>
      <c r="E56" s="2">
        <f t="shared" si="2"/>
        <v>1</v>
      </c>
      <c r="F56" s="2">
        <f t="shared" si="2"/>
        <v>1</v>
      </c>
      <c r="G56" s="2">
        <f t="shared" si="2"/>
        <v>0</v>
      </c>
      <c r="H56" s="118">
        <f t="shared" si="2"/>
        <v>0</v>
      </c>
      <c r="J56" s="112"/>
      <c r="M56" s="113"/>
    </row>
    <row r="57" spans="3:22" hidden="1">
      <c r="D57" s="121" t="s">
        <v>390</v>
      </c>
      <c r="E57" s="122">
        <f>IF(E14&amp;E15="YesYes",1,0)</f>
        <v>1</v>
      </c>
      <c r="F57" s="122">
        <f>IF(F14&amp;F15="YesYes",1,0)</f>
        <v>1</v>
      </c>
      <c r="G57" s="122">
        <f>IF(G14&amp;G15="YesYes",1,0)</f>
        <v>0</v>
      </c>
      <c r="H57" s="123">
        <f>IF(H14&amp;H15="YesYes",1,0)</f>
        <v>0</v>
      </c>
      <c r="J57" s="112"/>
      <c r="M57" s="113"/>
    </row>
    <row r="58" spans="3:22" hidden="1">
      <c r="D58" s="121" t="s">
        <v>391</v>
      </c>
      <c r="E58" s="122">
        <f>IF(E16&amp;E17="YesYes",1,0)</f>
        <v>1</v>
      </c>
      <c r="F58" s="122">
        <f>IF(F16&amp;F17="YesYes",1,0)</f>
        <v>1</v>
      </c>
      <c r="G58" s="122">
        <f>IF(G16&amp;G17="YesYes",1,0)</f>
        <v>0</v>
      </c>
      <c r="H58" s="123">
        <f>IF(H16&amp;H17="YesYes",1,0)</f>
        <v>0</v>
      </c>
      <c r="J58" s="112"/>
      <c r="M58" s="113"/>
    </row>
    <row r="59" spans="3:22" hidden="1">
      <c r="D59" s="121" t="s">
        <v>392</v>
      </c>
      <c r="E59" s="122">
        <f>IF(E18&amp;E19="YesYes",1,0)</f>
        <v>1</v>
      </c>
      <c r="F59" s="122">
        <f>IF(F18&amp;F19="YesYes",1,0)</f>
        <v>1</v>
      </c>
      <c r="G59" s="122">
        <f>IF(G18&amp;G19="YesYes",1,0)</f>
        <v>0</v>
      </c>
      <c r="H59" s="123">
        <f>IF(H18&amp;H19="YesYes",1,0)</f>
        <v>0</v>
      </c>
      <c r="J59" s="112"/>
      <c r="M59" s="113"/>
    </row>
    <row r="60" spans="3:22" hidden="1">
      <c r="D60" s="117" t="s">
        <v>393</v>
      </c>
      <c r="E60" s="2">
        <f>IF(E22="Yes",1,0)</f>
        <v>1</v>
      </c>
      <c r="F60" s="2">
        <f>IF(F22="Yes",1,0)</f>
        <v>1</v>
      </c>
      <c r="G60" s="2">
        <f>IF(G22="Yes",1,0)</f>
        <v>0</v>
      </c>
      <c r="H60" s="118">
        <f>IF(H22="Yes",1,0)</f>
        <v>0</v>
      </c>
      <c r="J60" s="112"/>
      <c r="M60" s="113"/>
    </row>
    <row r="61" spans="3:22" hidden="1">
      <c r="D61" s="117" t="s">
        <v>394</v>
      </c>
      <c r="E61" s="2">
        <f>IF(E23&amp;E24&amp;E25="YesYesYes",1,0)</f>
        <v>1</v>
      </c>
      <c r="F61" s="2">
        <f>IF(F23&amp;F24&amp;F25="YesYesYes",1,0)</f>
        <v>1</v>
      </c>
      <c r="G61" s="2">
        <f>IF(G23&amp;G24&amp;G25="YesYesYes",1,0)</f>
        <v>0</v>
      </c>
      <c r="H61" s="118">
        <f>IF(H23&amp;H24&amp;H25="YesYesYes",1,0)</f>
        <v>0</v>
      </c>
      <c r="J61" s="112"/>
      <c r="M61" s="113"/>
    </row>
    <row r="62" spans="3:22" hidden="1">
      <c r="D62" s="117" t="s">
        <v>395</v>
      </c>
      <c r="E62" s="2">
        <f>IF(E26&amp;E27&amp;E28="YesYesYes",1,0)</f>
        <v>1</v>
      </c>
      <c r="F62" s="2">
        <f>IF(F26&amp;F27&amp;F28="YesYesYes",1,0)</f>
        <v>1</v>
      </c>
      <c r="G62" s="2">
        <f>IF(G26&amp;G27&amp;G28="YesYesYes",1,0)</f>
        <v>0</v>
      </c>
      <c r="H62" s="118">
        <f>IF(H26&amp;H27&amp;H28="YesYesYes",1,0)</f>
        <v>0</v>
      </c>
      <c r="J62" s="112"/>
      <c r="M62" s="113"/>
    </row>
    <row r="63" spans="3:22" hidden="1">
      <c r="D63" s="121" t="s">
        <v>396</v>
      </c>
      <c r="E63" s="122">
        <f>IF(E31&amp;E32&amp;E33="YesYesYes",1,0)</f>
        <v>1</v>
      </c>
      <c r="F63" s="122">
        <f>IF(F31&amp;F32&amp;F33="YesYesYes",1,0)</f>
        <v>1</v>
      </c>
      <c r="G63" s="122">
        <f>IF(G31&amp;G32&amp;G33="YesYesYes",1,0)</f>
        <v>0</v>
      </c>
      <c r="H63" s="123">
        <f>IF(H31&amp;H32&amp;H33="YesYesYes",1,0)</f>
        <v>0</v>
      </c>
      <c r="J63" s="112"/>
      <c r="M63" s="113"/>
    </row>
    <row r="64" spans="3:22" hidden="1">
      <c r="D64" s="121" t="s">
        <v>397</v>
      </c>
      <c r="E64" s="122">
        <f>IF(E34&amp;E35="YesYes",1,0)</f>
        <v>1</v>
      </c>
      <c r="F64" s="122">
        <f>IF(F34&amp;F35="YesYes",1,0)</f>
        <v>1</v>
      </c>
      <c r="G64" s="122">
        <f>IF(G34&amp;G35="YesYes",1,0)</f>
        <v>0</v>
      </c>
      <c r="H64" s="123">
        <f>IF(H34&amp;H35="YesYes",1,0)</f>
        <v>0</v>
      </c>
      <c r="J64" s="112"/>
      <c r="M64" s="113"/>
    </row>
    <row r="65" spans="4:13" hidden="1">
      <c r="D65" s="121" t="s">
        <v>398</v>
      </c>
      <c r="E65" s="122">
        <f>IF(E36="Yes",1,0)</f>
        <v>1</v>
      </c>
      <c r="F65" s="122">
        <f>IF(F36="Yes",1,0)</f>
        <v>1</v>
      </c>
      <c r="G65" s="122">
        <f>IF(G36="Yes",1,0)</f>
        <v>0</v>
      </c>
      <c r="H65" s="123">
        <f>IF(H36="Yes",1,0)</f>
        <v>0</v>
      </c>
      <c r="J65" s="112"/>
      <c r="M65" s="113"/>
    </row>
    <row r="66" spans="4:13" hidden="1">
      <c r="D66" s="114" t="s">
        <v>383</v>
      </c>
      <c r="E66" s="115">
        <f>IF(E54+E55+E56=3,3,IF(E54+E55=2,2,IF(E54=1,1,0)))</f>
        <v>3</v>
      </c>
      <c r="F66" s="115">
        <f t="shared" ref="F66:H66" si="3">IF(F54+F55+F56=3,3,IF(F54+F55=2,2,IF(F54=1,1,0)))</f>
        <v>3</v>
      </c>
      <c r="G66" s="115">
        <f t="shared" si="3"/>
        <v>0</v>
      </c>
      <c r="H66" s="116">
        <f t="shared" si="3"/>
        <v>0</v>
      </c>
      <c r="J66" s="114" t="str">
        <f>IF(E66=3,E$5&amp;" meet all the institutional/functional conditions of devolved subnational governments with extensive powers/functions.",IF(E66=2,E$5&amp;" meet all the institutional/functional conditions of devolved subnational governments, albeit with limited powers/functions.",IF(E66=1,E$5&amp;" do not meet the institutional/functional conditions of devolved subnational governments (although preconditions are met).",IF(E66=0,E$5&amp;" do not meet the institutional/functional preconditions of devolved subnational governments.",""))))</f>
        <v>States and Territories meet all the institutional/functional conditions of devolved subnational governments with extensive powers/functions.</v>
      </c>
      <c r="K66" s="115" t="str">
        <f t="shared" ref="K66:M66" si="4">IF(F66=3,F$5&amp;" meet all the institutional/functional conditions of devolved subnational governments with extensive powers/functions.",IF(F66=2,F$5&amp;" meet all the institutional/functional conditions of devolved subnational governments, albeit with limited powers/functions.",IF(F66=1,F$5&amp;" do not meet the institutional/functional conditions of devolved subnational governments (although preconditions are met).",IF(F66=0,F$5&amp;" do not meet the institutional/functional preconditions of devolved subnational governments.",""))))</f>
        <v>Local governments meet all the institutional/functional conditions of devolved subnational governments with extensive powers/functions.</v>
      </c>
      <c r="L66" s="115" t="str">
        <f t="shared" si="4"/>
        <v>- do not meet the institutional/functional preconditions of devolved subnational governments.</v>
      </c>
      <c r="M66" s="116" t="str">
        <f t="shared" si="4"/>
        <v>- do not meet the institutional/functional preconditions of devolved subnational governments.</v>
      </c>
    </row>
    <row r="67" spans="4:13" hidden="1">
      <c r="D67" s="114" t="s">
        <v>384</v>
      </c>
      <c r="E67" s="115">
        <f>IF(E57+E58+E59=3,3,IF(E57+E58=2,2,IF(E57=1,1,0)))</f>
        <v>3</v>
      </c>
      <c r="F67" s="115">
        <f t="shared" ref="F67:H67" si="5">IF(F57+F58+F59=3,3,IF(F57+F58=2,2,IF(F57=1,1,0)))</f>
        <v>3</v>
      </c>
      <c r="G67" s="115">
        <f t="shared" si="5"/>
        <v>0</v>
      </c>
      <c r="H67" s="116">
        <f t="shared" si="5"/>
        <v>0</v>
      </c>
      <c r="J67" s="114" t="str">
        <f>IF(E67=3,E$5&amp;" meet all the political conditions of devolved subnational governments with extensive powers/functions.",IF(E67=2,E$5&amp;" meet all the political conditions of devolved subnational governments, albeit with limited powers/functions.",IF(E67=1,E$5&amp;" do not meet the political conditions of devolved subnational governments (although preconditions are met).",IF(E67=0,E$5&amp;" do not meet the political preconditions of devolved subnational governments.",""))))</f>
        <v>States and Territories meet all the political conditions of devolved subnational governments with extensive powers/functions.</v>
      </c>
      <c r="K67" s="115" t="str">
        <f t="shared" ref="K67:M67" si="6">IF(F67=3,F$5&amp;" meet all the political conditions of devolved subnational governments with extensive powers/functions.",IF(F67=2,F$5&amp;" meet all the political conditions of devolved subnational governments, albeit with limited powers/functions.",IF(F67=1,F$5&amp;" do not meet the political conditions of devolved subnational governments (although preconditions are met).",IF(F67=0,F$5&amp;" do not meet the political preconditions of devolved subnational governments.",""))))</f>
        <v>Local governments meet all the political conditions of devolved subnational governments with extensive powers/functions.</v>
      </c>
      <c r="L67" s="115" t="str">
        <f t="shared" si="6"/>
        <v>- do not meet the political preconditions of devolved subnational governments.</v>
      </c>
      <c r="M67" s="116" t="str">
        <f t="shared" si="6"/>
        <v>- do not meet the political preconditions of devolved subnational governments.</v>
      </c>
    </row>
    <row r="68" spans="4:13" hidden="1">
      <c r="D68" s="114" t="s">
        <v>385</v>
      </c>
      <c r="E68" s="115">
        <f>IF(E60+E61+E62=3,3,IF(E60+E61=2,2,IF(E60=1,1,0)))</f>
        <v>3</v>
      </c>
      <c r="F68" s="115">
        <f t="shared" ref="F68:H68" si="7">IF(F60+F61+F62=3,3,IF(F60+F61=2,2,IF(F60=1,1,0)))</f>
        <v>3</v>
      </c>
      <c r="G68" s="115">
        <f t="shared" si="7"/>
        <v>0</v>
      </c>
      <c r="H68" s="116">
        <f t="shared" si="7"/>
        <v>0</v>
      </c>
      <c r="J68" s="114" t="str">
        <f>IF(E68=3,E$5&amp;" meet all the administrative conditions of devolved subnational governments with extensive powers/functions.",IF(E68=2,E$5&amp;" meet all the administrative conditions of devolved subnational governments, albeit with limited powers/functions.",IF(E68=1,E$5&amp;" do not meet the administrative conditions of devolved subnational governments (although preconditions are met).",IF(E68=0,E$5&amp;" do not meet the administrative preconditions of devolved subnational governments.",""))))</f>
        <v>States and Territories meet all the administrative conditions of devolved subnational governments with extensive powers/functions.</v>
      </c>
      <c r="K68" s="115" t="str">
        <f t="shared" ref="K68:M68" si="8">IF(F68=3,F$5&amp;" meet all the administrative conditions of devolved subnational governments with extensive powers/functions.",IF(F68=2,F$5&amp;" meet all the administrative conditions of devolved subnational governments, albeit with limited powers/functions.",IF(F68=1,F$5&amp;" do not meet the administrative conditions of devolved subnational governments (although preconditions are met).",IF(F68=0,F$5&amp;" do not meet the administrative preconditions of devolved subnational governments.",""))))</f>
        <v>Local governments meet all the administrative conditions of devolved subnational governments with extensive powers/functions.</v>
      </c>
      <c r="L68" s="115" t="str">
        <f t="shared" si="8"/>
        <v>- do not meet the administrative preconditions of devolved subnational governments.</v>
      </c>
      <c r="M68" s="116" t="str">
        <f t="shared" si="8"/>
        <v>- do not meet the administrative preconditions of devolved subnational governments.</v>
      </c>
    </row>
    <row r="69" spans="4:13" hidden="1">
      <c r="D69" s="114" t="s">
        <v>386</v>
      </c>
      <c r="E69" s="115">
        <f>IF(E63+E64+E65=3,3,IF(E63+E64=2,2,IF(E63=1,1,0)))</f>
        <v>3</v>
      </c>
      <c r="F69" s="115">
        <f t="shared" ref="F69:H69" si="9">IF(F63+F64+F65=3,3,IF(F63+F64=2,2,IF(F63=1,1,0)))</f>
        <v>3</v>
      </c>
      <c r="G69" s="115">
        <f t="shared" si="9"/>
        <v>0</v>
      </c>
      <c r="H69" s="116">
        <f t="shared" si="9"/>
        <v>0</v>
      </c>
      <c r="J69" s="114" t="str">
        <f>IF(E69=3,E$5&amp;" meet all the fiscal/budgetary conditions of devolved subnational governments with extensive powers/functions.",IF(E69=2,E$5&amp;" meet all the fiscal/budgetary conditions of devolved subnational governments, albeit with limited powers/functions.",IF(E69=1,E$5&amp;" do not meet the fiscal/budgetary conditions of devolved subnational governments (although preconditions are met).",IF(E69=0,E$5&amp;" do not meet the fiscal/budgetary preconditions of devolved subnational governments.",""))))</f>
        <v>States and Territories meet all the fiscal/budgetary conditions of devolved subnational governments with extensive powers/functions.</v>
      </c>
      <c r="K69" s="115" t="str">
        <f t="shared" ref="K69:M69" si="10">IF(F69=3,F$5&amp;" meet all the fiscal/budgetary conditions of devolved subnational governments with extensive powers/functions.",IF(F69=2,F$5&amp;" meet all the fiscal/budgetary conditions of devolved subnational governments, albeit with limited powers/functions.",IF(F69=1,F$5&amp;" do not meet the fiscal/budgetary conditions of devolved subnational governments (although preconditions are met).",IF(F69=0,F$5&amp;" do not meet the fiscal/budgetary preconditions of devolved subnational governments.",""))))</f>
        <v>Local governments meet all the fiscal/budgetary conditions of devolved subnational governments with extensive powers/functions.</v>
      </c>
      <c r="L69" s="115" t="str">
        <f t="shared" si="10"/>
        <v>- do not meet the fiscal/budgetary preconditions of devolved subnational governments.</v>
      </c>
      <c r="M69" s="116" t="str">
        <f t="shared" si="10"/>
        <v>- do not meet the fiscal/budgetary preconditions of devolved subnational governments.</v>
      </c>
    </row>
    <row r="70" spans="4:13" hidden="1">
      <c r="D70" s="124"/>
      <c r="E70" s="125">
        <f>MIN(E66:E69)</f>
        <v>3</v>
      </c>
      <c r="F70" s="125">
        <f t="shared" ref="F70:H70" si="11">MIN(F66:F69)</f>
        <v>3</v>
      </c>
      <c r="G70" s="125">
        <f t="shared" si="11"/>
        <v>0</v>
      </c>
      <c r="H70" s="126">
        <f t="shared" si="11"/>
        <v>0</v>
      </c>
      <c r="J70" s="112"/>
      <c r="M70" s="113"/>
    </row>
    <row r="71" spans="4:13" hidden="1">
      <c r="E71" s="134" t="str">
        <f>IF(E72="",E48,E48&amp;E72)</f>
        <v>Devolution (extensive)</v>
      </c>
      <c r="F71" s="135" t="str">
        <f t="shared" ref="F71:H71" si="12">IF(F72="",F48,F48&amp;F72)</f>
        <v>Devolution (extensive)</v>
      </c>
      <c r="G71" s="135" t="str">
        <f t="shared" si="12"/>
        <v>…</v>
      </c>
      <c r="H71" s="136" t="str">
        <f t="shared" si="12"/>
        <v>…</v>
      </c>
      <c r="J71" s="117" t="str">
        <f>J7&amp;J8&amp;J9&amp;J10&amp;J11</f>
        <v>As per constitutional disposition</v>
      </c>
      <c r="K71" s="2" t="str">
        <f>K7&amp;K8&amp;K9&amp;K10&amp;K11</f>
        <v>As per state legislation</v>
      </c>
      <c r="L71" s="2" t="str">
        <f>L7&amp;L8&amp;L9&amp;L10&amp;L11</f>
        <v/>
      </c>
      <c r="M71" s="118" t="str">
        <f>M7&amp;M8&amp;M9&amp;M10&amp;M11</f>
        <v/>
      </c>
    </row>
    <row r="72" spans="4:13" ht="14.7" hidden="1" thickBot="1">
      <c r="E72" s="215" t="str">
        <f>IF(E48="Non-devolved institution",IF(E50="Yes"," (with elected council)",""),"")</f>
        <v/>
      </c>
      <c r="F72" s="138" t="str">
        <f>IF(F48="Non-devolved institution",IF(F50="Yes"," (with elected council)",""),"")</f>
        <v/>
      </c>
      <c r="G72" s="138" t="str">
        <f>IF(G48="Non-devolved institution",IF(G50="Yes"," (with elected council)",""),"")</f>
        <v/>
      </c>
      <c r="H72" s="139" t="str">
        <f>IF(H48="Non-devolved institution",IF(H50="Yes"," (with elected council)",""),"")</f>
        <v/>
      </c>
      <c r="J72" s="117" t="str">
        <f>J13&amp;J14&amp;J15&amp;J16&amp;J17&amp;J18&amp;J19</f>
        <v>Australia’s six states feature bicameral legislatures (excluding Queensland) and a Westminster system where the Executive is drawn directly from the elected majority in the legislature.Australia's six states each have their own governor, appointed directly by Australia’s monarch on the advice of the state premier. The governors are the formal chief executives of their respective state governments, performing the same constitutional and ceremonial functions at the state level as the governor-general of Australia at the national (federal) level. In practice, state-level executive authority fully rests with the state premiers and the other members of each state's cabinet.</v>
      </c>
      <c r="K72" s="2" t="str">
        <f>K13&amp;K14&amp;K15&amp;K16&amp;K17&amp;K18&amp;K19</f>
        <v>Elected local councils consist of democratically elected councilors (or aldermen) who serve 4-year terms. They make decisions on local laws, strategic direction, and budgets. The Mayor or President acts as the leader and spokesperson for the council. In most councils, the mayor is elected internally by the other councilors, though some municipalities directly elect the mayor via a popular community vote.</v>
      </c>
      <c r="L72" s="2" t="str">
        <f>L13&amp;L14&amp;L15&amp;L16&amp;L17&amp;L18&amp;L19</f>
        <v/>
      </c>
      <c r="M72" s="118" t="str">
        <f>M13&amp;M14&amp;M15&amp;M16&amp;M17&amp;M18&amp;M19</f>
        <v/>
      </c>
    </row>
    <row r="73" spans="4:13" ht="14.7" hidden="1" thickBot="1">
      <c r="E73" s="216" t="str">
        <f>HLOOKUP(E48,$D$77:$I$78,2,FALSE)&amp;E72</f>
        <v>devolved subnational governance institutions with extensive powers and function.</v>
      </c>
      <c r="F73" s="217" t="str">
        <f t="shared" ref="F73:H73" si="13">HLOOKUP(F48,$D$77:$I$78,2,FALSE)&amp;F72</f>
        <v>devolved subnational governance institutions with extensive powers and function.</v>
      </c>
      <c r="G73" s="217" t="str">
        <f t="shared" si="13"/>
        <v>…</v>
      </c>
      <c r="H73" s="218" t="str">
        <f t="shared" si="13"/>
        <v>…</v>
      </c>
      <c r="J73" s="117" t="str">
        <f>J21&amp;J22&amp;J23&amp;J24&amp;J25&amp;J26&amp;J27&amp;J28</f>
        <v/>
      </c>
      <c r="K73" s="2" t="str">
        <f>K21&amp;K22&amp;K23&amp;K24&amp;K25&amp;K26&amp;K27&amp;K28</f>
        <v/>
      </c>
      <c r="L73" s="2" t="str">
        <f>L21&amp;L22&amp;L23&amp;L24&amp;L25&amp;L26&amp;L27&amp;L28</f>
        <v/>
      </c>
      <c r="M73" s="118" t="str">
        <f>M21&amp;M22&amp;M23&amp;M24&amp;M25&amp;M26&amp;M27&amp;M28</f>
        <v/>
      </c>
    </row>
    <row r="74" spans="4:13" hidden="1">
      <c r="E74" s="67"/>
      <c r="J74" s="119" t="str">
        <f>J30&amp;J31&amp;J32&amp;J33&amp;J34&amp;J35&amp;J36</f>
        <v/>
      </c>
      <c r="K74" s="23" t="str">
        <f>K30&amp;K31&amp;K32&amp;K33&amp;K34&amp;K35&amp;K36</f>
        <v/>
      </c>
      <c r="L74" s="23" t="str">
        <f>L30&amp;L31&amp;L32&amp;L33&amp;L34&amp;L35&amp;L36</f>
        <v/>
      </c>
      <c r="M74" s="120" t="str">
        <f>M30&amp;M31&amp;M32&amp;M33&amp;M34&amp;M35&amp;M36</f>
        <v/>
      </c>
    </row>
    <row r="75" spans="4:13" hidden="1">
      <c r="E75" s="67"/>
    </row>
    <row r="76" spans="4:13" ht="14.7" hidden="1" thickBot="1">
      <c r="E76" s="67"/>
    </row>
    <row r="77" spans="4:13" hidden="1">
      <c r="D77" s="219" t="s">
        <v>3</v>
      </c>
      <c r="E77" s="210" t="s">
        <v>189</v>
      </c>
      <c r="F77" s="211" t="s">
        <v>131</v>
      </c>
      <c r="G77" s="211" t="s">
        <v>132</v>
      </c>
      <c r="H77" s="211" t="s">
        <v>133</v>
      </c>
      <c r="I77" s="212" t="s">
        <v>24</v>
      </c>
    </row>
    <row r="78" spans="4:13" ht="14.7" hidden="1" thickBot="1">
      <c r="D78" s="220" t="s">
        <v>3</v>
      </c>
      <c r="E78" s="213" t="s">
        <v>775</v>
      </c>
      <c r="F78" s="22" t="s">
        <v>776</v>
      </c>
      <c r="G78" s="22" t="s">
        <v>773</v>
      </c>
      <c r="H78" s="22" t="s">
        <v>774</v>
      </c>
      <c r="I78" s="214" t="s">
        <v>777</v>
      </c>
    </row>
    <row r="79" spans="4:13" hidden="1"/>
  </sheetData>
  <sheetProtection sheet="1" objects="1" scenarios="1"/>
  <dataValidations count="6">
    <dataValidation type="list" allowBlank="1" showInputMessage="1" showErrorMessage="1" sqref="G7" xr:uid="{71737235-5B0F-4B5B-A82D-011792F9C182}">
      <formula1>"...,Yes,No,Other"</formula1>
    </dataValidation>
    <dataValidation type="list" allowBlank="1" showInputMessage="1" showErrorMessage="1" sqref="H7" xr:uid="{81C52D89-FB06-4242-BCAC-C337AA7676CA}">
      <formula1>"...,GP,SP,DECON,Other"</formula1>
    </dataValidation>
    <dataValidation type="list" allowBlank="1" showInputMessage="1" showErrorMessage="1" sqref="E31:H36 E39:H45 E8:H11 E14:H19 E22:H28" xr:uid="{5BBF8C7F-31AD-4E15-8222-AD40F370432D}">
      <formula1>$O8:$R8</formula1>
    </dataValidation>
    <dataValidation type="list" allowBlank="1" showInputMessage="1" showErrorMessage="1" sqref="E50:H50" xr:uid="{15642E44-6AFB-4422-A014-63D7ABF1C880}">
      <formula1>$O$50:$V$50</formula1>
    </dataValidation>
    <dataValidation type="list" allowBlank="1" showInputMessage="1" showErrorMessage="1" sqref="E48:H48" xr:uid="{67BCF2EB-693A-485A-8C9C-9F02B36A1221}">
      <formula1>$O$48:$T$48</formula1>
    </dataValidation>
    <dataValidation type="list" allowBlank="1" showInputMessage="1" showErrorMessage="1" sqref="E49:H49" xr:uid="{FF67BA6C-94EF-459D-879A-91C0F490AB46}">
      <formula1>$O$49:$V$49</formula1>
    </dataValidation>
  </dataValidations>
  <pageMargins left="0.7" right="0.7" top="0.75" bottom="0.75" header="0.3" footer="0.3"/>
  <pageSetup scale="58" fitToWidth="3" orientation="portrait" horizontalDpi="200" verticalDpi="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6E36E-D4A3-47C2-9882-C50FA57939B4}">
  <dimension ref="C1:N27"/>
  <sheetViews>
    <sheetView zoomScale="75" zoomScaleNormal="75" workbookViewId="0">
      <pane ySplit="3" topLeftCell="A4" activePane="bottomLeft" state="frozen"/>
      <selection activeCell="D28" sqref="A1:XFD1048576"/>
      <selection pane="bottomLeft" activeCell="F9" sqref="F9"/>
    </sheetView>
  </sheetViews>
  <sheetFormatPr defaultColWidth="9.15625" defaultRowHeight="14.4"/>
  <cols>
    <col min="1" max="2" width="2.578125" customWidth="1"/>
    <col min="3" max="3" width="7.5234375" customWidth="1"/>
    <col min="4" max="4" width="54.68359375" customWidth="1"/>
    <col min="5" max="5" width="3.41796875" customWidth="1"/>
    <col min="6" max="7" width="12.68359375" customWidth="1"/>
    <col min="8" max="8" width="3.3671875" customWidth="1"/>
    <col min="9" max="9" width="12.68359375" customWidth="1"/>
    <col min="10" max="10" width="3.41796875" customWidth="1"/>
    <col min="11" max="11" width="52.3125" customWidth="1"/>
    <col min="12" max="12" width="3.3125" customWidth="1"/>
    <col min="13" max="13" width="23.89453125" hidden="1" customWidth="1"/>
    <col min="14" max="14" width="27.1015625" customWidth="1"/>
  </cols>
  <sheetData>
    <row r="1" spans="3:14" s="2" customFormat="1"/>
    <row r="2" spans="3:14" s="2" customFormat="1" ht="18.3">
      <c r="D2" s="21" t="s">
        <v>706</v>
      </c>
    </row>
    <row r="3" spans="3:14" s="22" customFormat="1" ht="15" customHeight="1" thickBot="1"/>
    <row r="4" spans="3:14" ht="15" customHeight="1" thickBot="1"/>
    <row r="5" spans="3:14" ht="13.5" customHeight="1">
      <c r="C5" s="240" t="s">
        <v>67</v>
      </c>
      <c r="D5" s="244" t="s">
        <v>76</v>
      </c>
      <c r="F5" s="242" t="s">
        <v>25</v>
      </c>
      <c r="G5" s="243"/>
      <c r="I5" s="248" t="s">
        <v>77</v>
      </c>
      <c r="K5" s="246" t="s">
        <v>17</v>
      </c>
    </row>
    <row r="6" spans="3:14" ht="13.5" customHeight="1" thickBot="1">
      <c r="C6" s="241"/>
      <c r="D6" s="245"/>
      <c r="E6" s="1"/>
      <c r="F6" s="11" t="s">
        <v>75</v>
      </c>
      <c r="G6" s="11" t="s">
        <v>74</v>
      </c>
      <c r="H6" s="1"/>
      <c r="I6" s="249"/>
      <c r="J6" s="1"/>
      <c r="K6" s="247"/>
    </row>
    <row r="7" spans="3:14" ht="14.25" customHeight="1" thickBot="1"/>
    <row r="8" spans="3:14">
      <c r="C8" s="14"/>
      <c r="D8" s="41" t="s">
        <v>720</v>
      </c>
      <c r="F8" s="152"/>
      <c r="G8" s="153"/>
      <c r="H8" s="4"/>
      <c r="I8" s="149"/>
      <c r="K8" s="15"/>
      <c r="M8" s="224" t="s">
        <v>3</v>
      </c>
      <c r="N8" s="225" t="s">
        <v>782</v>
      </c>
    </row>
    <row r="9" spans="3:14">
      <c r="C9" s="12" t="s">
        <v>55</v>
      </c>
      <c r="D9" s="42" t="s">
        <v>54</v>
      </c>
      <c r="F9" s="154" t="s">
        <v>3</v>
      </c>
      <c r="G9" s="145" t="s">
        <v>721</v>
      </c>
      <c r="H9" s="4"/>
      <c r="I9" s="151" t="s">
        <v>3</v>
      </c>
      <c r="K9" s="96"/>
      <c r="M9" s="224" t="str">
        <f>'IGP1 Structure'!C21</f>
        <v>C</v>
      </c>
      <c r="N9" s="226" t="str">
        <f>'IGP1 Structure'!C21&amp;" = "&amp;'IGP1 Structure'!E21</f>
        <v>C = Commonwealth (federal) government</v>
      </c>
    </row>
    <row r="10" spans="3:14">
      <c r="C10" s="12" t="s">
        <v>56</v>
      </c>
      <c r="D10" s="42" t="s">
        <v>19</v>
      </c>
      <c r="F10" s="154" t="s">
        <v>3</v>
      </c>
      <c r="G10" s="145" t="s">
        <v>721</v>
      </c>
      <c r="H10" s="4"/>
      <c r="I10" s="151" t="s">
        <v>3</v>
      </c>
      <c r="K10" s="96"/>
      <c r="M10" s="224" t="str">
        <f>'IGP1 Structure'!C22</f>
        <v>S1</v>
      </c>
      <c r="N10" s="226" t="str">
        <f>'IGP1 Structure'!C22&amp;" = "&amp;'IGP1 Structure'!E22</f>
        <v>S1 = States and Territories</v>
      </c>
    </row>
    <row r="11" spans="3:14">
      <c r="C11" s="39"/>
      <c r="D11" s="43" t="s">
        <v>20</v>
      </c>
      <c r="F11" s="155"/>
      <c r="G11" s="156"/>
      <c r="H11" s="4"/>
      <c r="I11" s="150"/>
      <c r="K11" s="40"/>
      <c r="M11" s="224" t="str">
        <f>'IGP1 Structure'!C23</f>
        <v>S2</v>
      </c>
      <c r="N11" s="226" t="str">
        <f>'IGP1 Structure'!C23&amp;" = "&amp;'IGP1 Structure'!E23</f>
        <v>S2 = Local governments</v>
      </c>
    </row>
    <row r="12" spans="3:14">
      <c r="C12" s="12" t="s">
        <v>57</v>
      </c>
      <c r="D12" s="42" t="s">
        <v>78</v>
      </c>
      <c r="F12" s="154" t="s">
        <v>3</v>
      </c>
      <c r="G12" s="144" t="s">
        <v>3</v>
      </c>
      <c r="H12" s="4"/>
      <c r="I12" s="151" t="s">
        <v>3</v>
      </c>
      <c r="K12" s="96"/>
      <c r="M12" s="224" t="str">
        <f>'IGP1 Structure'!C24</f>
        <v>S3</v>
      </c>
      <c r="N12" s="226" t="str">
        <f>'IGP1 Structure'!C24&amp;" = "&amp;'IGP1 Structure'!E24</f>
        <v>S3 = -</v>
      </c>
    </row>
    <row r="13" spans="3:14">
      <c r="C13" s="12" t="s">
        <v>58</v>
      </c>
      <c r="D13" s="42" t="s">
        <v>53</v>
      </c>
      <c r="F13" s="154" t="s">
        <v>3</v>
      </c>
      <c r="G13" s="144" t="s">
        <v>3</v>
      </c>
      <c r="H13" s="4"/>
      <c r="I13" s="151" t="s">
        <v>3</v>
      </c>
      <c r="K13" s="96"/>
      <c r="M13" s="224" t="str">
        <f>'IGP1 Structure'!C25</f>
        <v>S4</v>
      </c>
      <c r="N13" s="226" t="str">
        <f>'IGP1 Structure'!C25&amp;" = "&amp;'IGP1 Structure'!E25</f>
        <v>S4 = -</v>
      </c>
    </row>
    <row r="14" spans="3:14">
      <c r="C14" s="39"/>
      <c r="D14" s="43" t="s">
        <v>21</v>
      </c>
      <c r="F14" s="155"/>
      <c r="G14" s="156"/>
      <c r="H14" s="4"/>
      <c r="I14" s="150"/>
      <c r="K14" s="40"/>
      <c r="M14" s="224" t="s">
        <v>734</v>
      </c>
      <c r="N14" s="226" t="s">
        <v>780</v>
      </c>
    </row>
    <row r="15" spans="3:14" ht="14.7" thickBot="1">
      <c r="C15" s="12" t="s">
        <v>59</v>
      </c>
      <c r="D15" s="42" t="s">
        <v>11</v>
      </c>
      <c r="F15" s="154" t="s">
        <v>3</v>
      </c>
      <c r="G15" s="144" t="s">
        <v>3</v>
      </c>
      <c r="H15" s="4"/>
      <c r="I15" s="151" t="s">
        <v>3</v>
      </c>
      <c r="K15" s="96"/>
      <c r="M15" s="224" t="s">
        <v>735</v>
      </c>
      <c r="N15" s="227" t="s">
        <v>781</v>
      </c>
    </row>
    <row r="16" spans="3:14">
      <c r="C16" s="39"/>
      <c r="D16" s="43" t="s">
        <v>22</v>
      </c>
      <c r="F16" s="155"/>
      <c r="G16" s="156"/>
      <c r="H16" s="4"/>
      <c r="I16" s="150"/>
      <c r="K16" s="40"/>
    </row>
    <row r="17" spans="3:11">
      <c r="C17" s="12" t="s">
        <v>65</v>
      </c>
      <c r="D17" s="42" t="s">
        <v>45</v>
      </c>
      <c r="F17" s="154" t="s">
        <v>3</v>
      </c>
      <c r="G17" s="145" t="s">
        <v>721</v>
      </c>
      <c r="H17" s="4"/>
      <c r="I17" s="151" t="s">
        <v>3</v>
      </c>
      <c r="K17" s="96"/>
    </row>
    <row r="18" spans="3:11">
      <c r="C18" s="12" t="s">
        <v>66</v>
      </c>
      <c r="D18" s="42" t="s">
        <v>46</v>
      </c>
      <c r="F18" s="154" t="s">
        <v>3</v>
      </c>
      <c r="G18" s="145" t="s">
        <v>721</v>
      </c>
      <c r="H18" s="4"/>
      <c r="I18" s="151" t="s">
        <v>3</v>
      </c>
      <c r="K18" s="96"/>
    </row>
    <row r="19" spans="3:11">
      <c r="C19" s="12" t="s">
        <v>60</v>
      </c>
      <c r="D19" s="42" t="s">
        <v>12</v>
      </c>
      <c r="F19" s="154" t="s">
        <v>3</v>
      </c>
      <c r="G19" s="144" t="s">
        <v>3</v>
      </c>
      <c r="H19" s="4"/>
      <c r="I19" s="151" t="s">
        <v>3</v>
      </c>
      <c r="K19" s="96"/>
    </row>
    <row r="20" spans="3:11">
      <c r="C20" s="12" t="s">
        <v>61</v>
      </c>
      <c r="D20" s="42" t="s">
        <v>13</v>
      </c>
      <c r="F20" s="154" t="s">
        <v>3</v>
      </c>
      <c r="G20" s="144" t="s">
        <v>3</v>
      </c>
      <c r="H20" s="4"/>
      <c r="I20" s="151" t="s">
        <v>3</v>
      </c>
      <c r="K20" s="96"/>
    </row>
    <row r="21" spans="3:11">
      <c r="C21" s="39"/>
      <c r="D21" s="43" t="s">
        <v>8</v>
      </c>
      <c r="F21" s="155"/>
      <c r="G21" s="156"/>
      <c r="H21" s="4"/>
      <c r="I21" s="150"/>
      <c r="K21" s="40"/>
    </row>
    <row r="22" spans="3:11">
      <c r="C22" s="12" t="s">
        <v>62</v>
      </c>
      <c r="D22" s="42" t="s">
        <v>9</v>
      </c>
      <c r="F22" s="154" t="s">
        <v>3</v>
      </c>
      <c r="G22" s="144" t="s">
        <v>3</v>
      </c>
      <c r="H22" s="4"/>
      <c r="I22" s="151" t="s">
        <v>3</v>
      </c>
      <c r="K22" s="96"/>
    </row>
    <row r="23" spans="3:11">
      <c r="C23" s="39"/>
      <c r="D23" s="43" t="s">
        <v>18</v>
      </c>
      <c r="F23" s="155"/>
      <c r="G23" s="156"/>
      <c r="H23" s="4"/>
      <c r="I23" s="150"/>
      <c r="K23" s="40"/>
    </row>
    <row r="24" spans="3:11">
      <c r="C24" s="12" t="s">
        <v>63</v>
      </c>
      <c r="D24" s="42" t="s">
        <v>23</v>
      </c>
      <c r="F24" s="154" t="s">
        <v>3</v>
      </c>
      <c r="G24" s="144" t="s">
        <v>3</v>
      </c>
      <c r="H24" s="4"/>
      <c r="I24" s="151" t="s">
        <v>3</v>
      </c>
      <c r="K24" s="96"/>
    </row>
    <row r="25" spans="3:11">
      <c r="C25" s="39"/>
      <c r="D25" s="43" t="s">
        <v>10</v>
      </c>
      <c r="F25" s="155"/>
      <c r="G25" s="156"/>
      <c r="H25" s="4"/>
      <c r="I25" s="150"/>
      <c r="K25" s="40"/>
    </row>
    <row r="26" spans="3:11" ht="14.7" thickBot="1">
      <c r="C26" s="13" t="s">
        <v>64</v>
      </c>
      <c r="D26" s="44" t="s">
        <v>40</v>
      </c>
      <c r="F26" s="157" t="s">
        <v>3</v>
      </c>
      <c r="G26" s="158" t="s">
        <v>3</v>
      </c>
      <c r="H26" s="4"/>
      <c r="I26" s="159" t="s">
        <v>3</v>
      </c>
      <c r="K26" s="97"/>
    </row>
    <row r="27" spans="3:11" s="7" customFormat="1" ht="14.7" thickBot="1"/>
  </sheetData>
  <sheetProtection sheet="1" formatCells="0"/>
  <mergeCells count="5">
    <mergeCell ref="C5:C6"/>
    <mergeCell ref="F5:G5"/>
    <mergeCell ref="D5:D6"/>
    <mergeCell ref="K5:K6"/>
    <mergeCell ref="I5:I6"/>
  </mergeCells>
  <dataValidations count="2">
    <dataValidation type="list" allowBlank="1" showInputMessage="1" showErrorMessage="1" sqref="I24 I15 I17:I20 I9:I10 I12:I13 I22 I26" xr:uid="{8C2BDC65-1839-4B4E-8A37-2E3AD2558A59}">
      <formula1>"…,Yes,No,Partially/Mixed/Other"</formula1>
    </dataValidation>
    <dataValidation type="list" allowBlank="1" showInputMessage="1" showErrorMessage="1" sqref="F15:G15 F9:F10 F22:G22 G19:G20 F17:F20 F26:G26 F24:G24 F12:G13" xr:uid="{097941F7-E617-4E9D-9256-E7030ACEBB8A}">
      <formula1>$M$8:$M$15</formula1>
    </dataValidation>
  </dataValidations>
  <pageMargins left="0.7" right="0.7" top="0.75" bottom="0.75" header="0.3" footer="0.3"/>
  <pageSetup scale="65" fitToHeight="2" orientation="landscape" horizontalDpi="200" verticalDpi="200" r:id="rId1"/>
  <rowBreaks count="1" manualBreakCount="1">
    <brk id="27" max="2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87DAA-87D9-47AE-83BD-771AD85CC2C9}">
  <dimension ref="C1:N32"/>
  <sheetViews>
    <sheetView zoomScale="75" zoomScaleNormal="75" workbookViewId="0">
      <pane ySplit="3" topLeftCell="A4" activePane="bottomLeft" state="frozen"/>
      <selection pane="bottomLeft" activeCell="E6" sqref="E6"/>
    </sheetView>
  </sheetViews>
  <sheetFormatPr defaultColWidth="9.15625" defaultRowHeight="14.4"/>
  <cols>
    <col min="1" max="2" width="3.578125" customWidth="1"/>
    <col min="4" max="4" width="59.9453125" customWidth="1"/>
    <col min="5" max="5" width="43.41796875" customWidth="1"/>
    <col min="9" max="14" width="9.15625" hidden="1" customWidth="1"/>
  </cols>
  <sheetData>
    <row r="1" spans="3:14" s="2" customFormat="1"/>
    <row r="2" spans="3:14" s="2" customFormat="1" ht="18.3">
      <c r="C2" s="21"/>
      <c r="D2" s="21" t="s">
        <v>68</v>
      </c>
    </row>
    <row r="3" spans="3:14" s="22" customFormat="1" ht="15" customHeight="1" thickBot="1"/>
    <row r="5" spans="3:14">
      <c r="C5" s="1" t="s">
        <v>47</v>
      </c>
      <c r="D5" s="1" t="s">
        <v>88</v>
      </c>
    </row>
    <row r="6" spans="3:14">
      <c r="C6" t="s">
        <v>48</v>
      </c>
      <c r="D6" t="s">
        <v>702</v>
      </c>
      <c r="E6" s="160" t="s">
        <v>803</v>
      </c>
    </row>
    <row r="7" spans="3:14">
      <c r="C7" t="s">
        <v>69</v>
      </c>
      <c r="D7" t="s">
        <v>703</v>
      </c>
      <c r="E7" s="160"/>
    </row>
    <row r="8" spans="3:14">
      <c r="C8" t="s">
        <v>49</v>
      </c>
      <c r="D8" t="s">
        <v>70</v>
      </c>
      <c r="E8" s="160" t="s">
        <v>803</v>
      </c>
    </row>
    <row r="9" spans="3:14">
      <c r="I9" s="2"/>
      <c r="J9" s="2"/>
      <c r="K9" s="2"/>
      <c r="L9" s="2"/>
      <c r="M9" s="2"/>
      <c r="N9" s="2"/>
    </row>
    <row r="10" spans="3:14">
      <c r="C10" s="1" t="s">
        <v>86</v>
      </c>
      <c r="D10" s="1" t="s">
        <v>87</v>
      </c>
      <c r="I10" s="2"/>
      <c r="J10" s="2"/>
      <c r="K10" s="2"/>
      <c r="L10" s="2"/>
      <c r="M10" s="2"/>
      <c r="N10" s="2"/>
    </row>
    <row r="11" spans="3:14">
      <c r="C11" s="1"/>
      <c r="I11" s="2"/>
      <c r="J11" s="2"/>
      <c r="K11" s="2"/>
      <c r="L11" s="2"/>
      <c r="M11" s="2"/>
      <c r="N11" s="2"/>
    </row>
    <row r="12" spans="3:14">
      <c r="C12" s="1" t="s">
        <v>81</v>
      </c>
      <c r="D12" s="250" t="s">
        <v>793</v>
      </c>
      <c r="E12" s="250"/>
    </row>
    <row r="13" spans="3:14" ht="45.9" customHeight="1">
      <c r="D13" s="251" t="s">
        <v>807</v>
      </c>
      <c r="E13" s="251"/>
    </row>
    <row r="14" spans="3:14">
      <c r="D14" s="54"/>
      <c r="E14" s="30"/>
    </row>
    <row r="15" spans="3:14">
      <c r="C15" s="1" t="s">
        <v>82</v>
      </c>
      <c r="D15" s="252" t="s">
        <v>125</v>
      </c>
      <c r="E15" s="252"/>
    </row>
    <row r="16" spans="3:14" ht="45.9" customHeight="1">
      <c r="D16" s="251" t="s">
        <v>808</v>
      </c>
      <c r="E16" s="251"/>
    </row>
    <row r="17" spans="3:5">
      <c r="D17" s="54"/>
      <c r="E17" s="30"/>
    </row>
    <row r="18" spans="3:5">
      <c r="C18" s="1" t="s">
        <v>83</v>
      </c>
      <c r="D18" s="252" t="s">
        <v>85</v>
      </c>
      <c r="E18" s="252"/>
    </row>
    <row r="19" spans="3:5" ht="45.9" customHeight="1">
      <c r="D19" s="251" t="s">
        <v>809</v>
      </c>
      <c r="E19" s="251"/>
    </row>
    <row r="20" spans="3:5">
      <c r="D20" s="54"/>
      <c r="E20" s="30"/>
    </row>
    <row r="21" spans="3:5">
      <c r="C21" s="1" t="s">
        <v>84</v>
      </c>
      <c r="D21" s="252" t="s">
        <v>708</v>
      </c>
      <c r="E21" s="252"/>
    </row>
    <row r="22" spans="3:5" ht="45.9" customHeight="1">
      <c r="D22" s="251" t="s">
        <v>810</v>
      </c>
      <c r="E22" s="251"/>
    </row>
    <row r="23" spans="3:5" ht="15" customHeight="1">
      <c r="D23" s="54"/>
      <c r="E23" s="30"/>
    </row>
    <row r="24" spans="3:5" ht="15" customHeight="1">
      <c r="C24" s="1" t="s">
        <v>707</v>
      </c>
      <c r="D24" s="252" t="s">
        <v>759</v>
      </c>
      <c r="E24" s="252"/>
    </row>
    <row r="25" spans="3:5" ht="13.5" customHeight="1">
      <c r="D25" s="251" t="s">
        <v>812</v>
      </c>
      <c r="E25" s="251"/>
    </row>
    <row r="26" spans="3:5" ht="13.5" customHeight="1">
      <c r="D26" s="251" t="s">
        <v>811</v>
      </c>
      <c r="E26" s="251"/>
    </row>
    <row r="27" spans="3:5" ht="13.5" customHeight="1">
      <c r="D27" s="251"/>
      <c r="E27" s="251"/>
    </row>
    <row r="28" spans="3:5" ht="13.5" customHeight="1">
      <c r="D28" s="251"/>
      <c r="E28" s="251"/>
    </row>
    <row r="29" spans="3:5" ht="13.5" customHeight="1">
      <c r="D29" s="251"/>
      <c r="E29" s="251"/>
    </row>
    <row r="30" spans="3:5" ht="13.5" customHeight="1">
      <c r="D30" s="251"/>
      <c r="E30" s="251"/>
    </row>
    <row r="31" spans="3:5" ht="15" customHeight="1">
      <c r="D31" s="54"/>
      <c r="E31" s="30"/>
    </row>
    <row r="32" spans="3:5" s="3" customFormat="1"/>
  </sheetData>
  <sheetProtection sheet="1" formatCells="0"/>
  <mergeCells count="15">
    <mergeCell ref="D26:E26"/>
    <mergeCell ref="D27:E27"/>
    <mergeCell ref="D28:E28"/>
    <mergeCell ref="D29:E29"/>
    <mergeCell ref="D30:E30"/>
    <mergeCell ref="D24:E24"/>
    <mergeCell ref="D21:E21"/>
    <mergeCell ref="D18:E18"/>
    <mergeCell ref="D15:E15"/>
    <mergeCell ref="D25:E25"/>
    <mergeCell ref="D12:E12"/>
    <mergeCell ref="D13:E13"/>
    <mergeCell ref="D16:E16"/>
    <mergeCell ref="D19:E19"/>
    <mergeCell ref="D22:E22"/>
  </mergeCells>
  <dataValidations disablePrompts="1" count="1">
    <dataValidation type="list" allowBlank="1" showInputMessage="1" showErrorMessage="1" sqref="E14 E17 E20 E23 E31:E32" xr:uid="{88507343-9DA2-46F0-97EF-15395E17E4A1}">
      <formula1>$I14:$L14</formula1>
    </dataValidation>
  </dataValidations>
  <pageMargins left="0.7" right="0.7" top="0.75" bottom="0.75" header="0.3" footer="0.3"/>
  <pageSetup scale="64" fitToHeight="2" orientation="portrait" horizontalDpi="200" verticalDpi="200" r:id="rId1"/>
  <rowBreaks count="1" manualBreakCount="1">
    <brk id="9"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6E96D-940E-4952-9740-729597CA230A}">
  <dimension ref="A2:H78"/>
  <sheetViews>
    <sheetView zoomScale="75" zoomScaleNormal="75" workbookViewId="0">
      <selection activeCell="C2" sqref="C2"/>
    </sheetView>
  </sheetViews>
  <sheetFormatPr defaultRowHeight="14.4"/>
  <cols>
    <col min="1" max="2" width="4.05078125" style="2" customWidth="1"/>
    <col min="3" max="3" width="34.734375" customWidth="1"/>
    <col min="4" max="9" width="13.62890625" customWidth="1"/>
  </cols>
  <sheetData>
    <row r="2" spans="2:4">
      <c r="C2" s="1" t="str">
        <f>"IGP Country Notes for "&amp;'IGP1 Structure'!E7&amp;" ,"&amp;'IGP1 Structure'!E8</f>
        <v>IGP Country Notes for Australia (AUS) ,2026</v>
      </c>
    </row>
    <row r="3" spans="2:4">
      <c r="C3" t="str">
        <f>"These Country Notes for this LoGICA Intergovernmental Profile (IGP) describe the structure and nature of local governance institutions for "&amp;'IGP1 Structure'!E204&amp;" for the year "&amp;'IGP1 Structure'!E8&amp;"."</f>
        <v>These Country Notes for this LoGICA Intergovernmental Profile (IGP) describe the structure and nature of local governance institutions for Australia for the year 2026.</v>
      </c>
    </row>
    <row r="4" spans="2:4">
      <c r="C4" t="str">
        <f>IF(COUNTIF('IGP3 Functions'!$F$9:$G$26,"…")&lt;10,"The IGP also assessed the de facto functional assignments for "&amp;'IGP1 Structure'!E204&amp;".","The IGP did not assess the de facto functional assignments for "&amp;'IGP1 Structure'!E204&amp;".")</f>
        <v>The IGP did not assess the de facto functional assignments for Australia.</v>
      </c>
    </row>
    <row r="5" spans="2:4">
      <c r="C5" t="str">
        <f>"This IGP was prepared by "&amp;'IGP Info'!E6&amp;"."</f>
        <v>This IGP was prepared by Jamie Boex.</v>
      </c>
    </row>
    <row r="6" spans="2:4">
      <c r="B6" s="2" t="str">
        <f>IF('IGP1 Structure'!D9="","XX","&gt;")</f>
        <v>&gt;</v>
      </c>
      <c r="C6" s="209" t="str">
        <f>IF(B6="&gt;","The total population of "&amp;'IGP1 Structure'!E204&amp;" is "&amp;FIXED('IGP1 Structure'!E9,0,FALSE)&amp;" residents.","The total population of "&amp;'IGP1 Structure'!E204&amp;" is not reported in the profile.")</f>
        <v>The total population of Australia is 27,801,023 residents.</v>
      </c>
    </row>
    <row r="7" spans="2:4">
      <c r="B7" s="2" t="str">
        <f>IF('IGP1 Structure'!L6&amp;'IGP1 Structure'!L7&amp;'IGP1 Structure'!L8&amp;'IGP1 Structure'!L9="","XX","&gt;")</f>
        <v>&gt;</v>
      </c>
      <c r="C7" t="str">
        <f>IF(B7="&gt;",'IGP1 Structure'!L6&amp;'IGP1 Structure'!L7&amp;'IGP1 Structure'!L8&amp;'IGP1 Structure'!L9,"")</f>
        <v>https://www.abs.gov.au/statistics/people/population/national-state-and-territory-population/dec-2025</v>
      </c>
    </row>
    <row r="9" spans="2:4">
      <c r="C9" s="1" t="s">
        <v>788</v>
      </c>
    </row>
    <row r="10" spans="2:4">
      <c r="C10" t="str">
        <f>"The main legal/policy context for decentralization, subnational governance and intergovernmental relations in "&amp;'IGP1 Structure'!E204&amp;" is provided by:"</f>
        <v>The main legal/policy context for decentralization, subnational governance and intergovernmental relations in Australia is provided by:</v>
      </c>
      <c r="D10" s="1"/>
    </row>
    <row r="11" spans="2:4">
      <c r="B11" s="2" t="str">
        <f>IF('IGP1 Structure'!D12="","XX","&gt;")</f>
        <v>&gt;</v>
      </c>
      <c r="C11" t="str">
        <f>IF(B11="&gt;",'IGP1 Structure'!D12&amp;" ("&amp;'IGP1 Structure'!F12&amp;")","")</f>
        <v>Commonwealth of Australia Constitution Act  (1900)</v>
      </c>
    </row>
    <row r="12" spans="2:4">
      <c r="B12" s="2" t="str">
        <f>IF('IGP1 Structure'!D13="","XX","&gt;")</f>
        <v>&gt;</v>
      </c>
      <c r="C12" t="str">
        <f>IF(B12="&gt;",'IGP1 Structure'!D13&amp;" ("&amp;'IGP1 Structure'!F13&amp;")","")</f>
        <v>State Constitutions (Various)</v>
      </c>
    </row>
    <row r="13" spans="2:4">
      <c r="B13" s="2" t="str">
        <f>IF('IGP1 Structure'!D14="","XX","&gt;")</f>
        <v>&gt;</v>
      </c>
      <c r="C13" t="str">
        <f>IF(B13="&gt;",'IGP1 Structure'!D14&amp;" ("&amp;'IGP1 Structure'!F14&amp;")","")</f>
        <v>Northern Territory (Self-Government) Act , Australian Capital Territory (Self-Government) Act  (1978, 1988)</v>
      </c>
    </row>
    <row r="14" spans="2:4">
      <c r="B14" s="2" t="str">
        <f>IF('IGP1 Structure'!D15="","XX","&gt;")</f>
        <v>&gt;</v>
      </c>
      <c r="C14" t="str">
        <f>IF(B14="&gt;",'IGP1 Structure'!D15&amp;" ("&amp;'IGP1 Structure'!F15&amp;")","")</f>
        <v>Australia Act 1986 (1986)</v>
      </c>
    </row>
    <row r="15" spans="2:4">
      <c r="B15" s="2" t="str">
        <f>IF('IGP1 Structure'!L11&amp;'IGP1 Structure'!L12&amp;'IGP1 Structure'!L13&amp;'IGP1 Structure'!L14&amp;'IGP1 Structure'!L15="","XX","&gt;")</f>
        <v>&gt;</v>
      </c>
      <c r="C15" t="str">
        <f>IF(B15="&gt;",'IGP1 Structure'!L11&amp;'IGP1 Structure'!L12&amp;'IGP1 Structure'!L13&amp;'IGP1 Structure'!L14&amp;'IGP1 Structure'!L15,"")</f>
        <v>The Commonwealth of Australia Constitution Act 1900 is an Act of the Parliament of the United Kingdom that established the Commonwealth of Australia. The Constitution officially took effect on January 1, 1901.https://unimelb.libguides.com/constitutional_law/australia_state</v>
      </c>
    </row>
    <row r="17" spans="2:3">
      <c r="C17" t="s">
        <v>786</v>
      </c>
    </row>
    <row r="18" spans="2:3" ht="14.4" customHeight="1"/>
    <row r="19" spans="2:3">
      <c r="C19" s="1" t="s">
        <v>709</v>
      </c>
    </row>
    <row r="20" spans="2:3">
      <c r="C20" t="str">
        <f>"The Intergovernmental Profile considers "&amp;'IGP1 Structure'!Q26&amp;" different levels, tiers or types of subnational governance institutions, including:"</f>
        <v>The Intergovernmental Profile considers 2 different levels, tiers or types of subnational governance institutions, including:</v>
      </c>
    </row>
    <row r="21" spans="2:3">
      <c r="B21" s="2" t="str">
        <f>IF('IGP1 Structure'!Q22="YES","&gt;","XX")</f>
        <v>&gt;</v>
      </c>
      <c r="C21" t="str">
        <f>IF('IGP1 Structure'!Q22="YES",'IGP1 Structure'!S22&amp;", which are a "&amp;VLOOKUP('IGP1 Structure'!$R22,'IGP1 Structure'!$N$21:$P$26,3,FALSE)&amp;". "&amp;'IGP1 Structure'!L21,"")</f>
        <v xml:space="preserve">States and Territories, which are a main level/tier/type of regional governance institutions. </v>
      </c>
    </row>
    <row r="22" spans="2:3">
      <c r="B22" s="2" t="str">
        <f>IF('IGP1 Structure'!Q23="YES","&gt;","XX")</f>
        <v>&gt;</v>
      </c>
      <c r="C22" t="str">
        <f>IF('IGP1 Structure'!Q23="YES",'IGP1 Structure'!S23&amp;", which are a "&amp;VLOOKUP('IGP1 Structure'!$R23,'IGP1 Structure'!$N$21:$P$26,3,FALSE)&amp;". "&amp;'IGP1 Structure'!L22,"")</f>
        <v>Local governments, which are a main level/tier/type of local governance institutions. https://unimelb.libguides.com/constitutional_law/australia_state</v>
      </c>
    </row>
    <row r="23" spans="2:3">
      <c r="B23" s="2" t="str">
        <f>IF('IGP1 Structure'!Q24="YES","&gt;","XX")</f>
        <v>XX</v>
      </c>
      <c r="C23" t="str">
        <f>IF('IGP1 Structure'!Q24="YES",'IGP1 Structure'!S24&amp;", which are a "&amp;VLOOKUP('IGP1 Structure'!$R24,'IGP1 Structure'!$N$21:$P$26,3,FALSE)&amp;". "&amp;'IGP1 Structure'!L23,"")</f>
        <v/>
      </c>
    </row>
    <row r="24" spans="2:3">
      <c r="B24" s="2" t="str">
        <f>IF('IGP1 Structure'!Q25="YES","&gt;","XX")</f>
        <v>XX</v>
      </c>
      <c r="C24" t="str">
        <f>IF('IGP1 Structure'!Q25="YES",'IGP1 Structure'!S25&amp;", which are a "&amp;VLOOKUP('IGP1 Structure'!$R25,'IGP1 Structure'!$N$21:$P$26,3,FALSE)&amp;". "&amp;'IGP1 Structure'!L24,"")</f>
        <v/>
      </c>
    </row>
    <row r="25" spans="2:3">
      <c r="B25" s="2" t="str">
        <f>IF('IGP1 Structure'!L21&amp;'IGP1 Structure'!L22&amp;'IGP1 Structure'!L23&amp;'IGP1 Structure'!L24&amp;'IGP1 Structure'!L25="","XX","&gt;")</f>
        <v>&gt;</v>
      </c>
      <c r="C25" t="str">
        <f>IF(B25="&gt;",'IGP1 Structure'!L21&amp;""&amp;'IGP1 Structure'!L22&amp;""&amp;'IGP1 Structure'!L23&amp;""&amp;'IGP1 Structure'!L24&amp;""&amp;'IGP1 Structure'!L25,"")</f>
        <v>https://unimelb.libguides.com/constitutional_law/australia_statehttps://alga.com.au/about/local-government/facts-and-figures/</v>
      </c>
    </row>
    <row r="27" spans="2:3">
      <c r="C27" s="1" t="s">
        <v>772</v>
      </c>
    </row>
    <row r="28" spans="2:3">
      <c r="C28" t="s">
        <v>779</v>
      </c>
    </row>
    <row r="29" spans="2:3">
      <c r="B29" s="2" t="str">
        <f>B21</f>
        <v>&gt;</v>
      </c>
      <c r="C29" t="str">
        <f>IF(B29="&gt;","Based on the LoGICA typology, "&amp;'IGP1 Structure'!$E$22&amp;" are classified as "&amp;'IGP2 Governance'!$E$73,"")</f>
        <v>Based on the LoGICA typology, States and Territories are classified as devolved subnational governance institutions with extensive powers and function.</v>
      </c>
    </row>
    <row r="30" spans="2:3">
      <c r="B30" s="2" t="str">
        <f>B22</f>
        <v>&gt;</v>
      </c>
      <c r="C30" t="str">
        <f>IF(B30="&gt;","Based on the LoGICA typology, "&amp;'IGP1 Structure'!$E$23&amp;" are classified as "&amp;'IGP2 Governance'!$F$73,"")</f>
        <v>Based on the LoGICA typology, Local governments are classified as devolved subnational governance institutions with extensive powers and function.</v>
      </c>
    </row>
    <row r="31" spans="2:3">
      <c r="B31" s="2" t="str">
        <f>B23</f>
        <v>XX</v>
      </c>
      <c r="C31" t="str">
        <f>IF(B31="&gt;","Based on the LoGICA typology, "&amp;'IGP1 Structure'!$E$24&amp;" are classified as "&amp;'IGP2 Governance'!$G$73,"")</f>
        <v/>
      </c>
    </row>
    <row r="32" spans="2:3">
      <c r="B32" s="2" t="str">
        <f>B24</f>
        <v>XX</v>
      </c>
      <c r="C32" t="str">
        <f>IF(B32="&gt;","Based on the LoGICA typology, "&amp;'IGP1 Structure'!$E$25&amp;" are classified as "&amp;'IGP2 Governance'!$H$73,"")</f>
        <v/>
      </c>
    </row>
    <row r="34" spans="2:8">
      <c r="B34" s="2" t="str">
        <f>IF('IGP1 Structure'!$Q$22="YES","&gt;","XX")</f>
        <v>&gt;</v>
      </c>
      <c r="C34" s="1" t="str">
        <f>"Nature of Subnational Governance Institutions: "&amp;'IGP2 Governance'!E5</f>
        <v>Nature of Subnational Governance Institutions: States and Territories</v>
      </c>
    </row>
    <row r="35" spans="2:8">
      <c r="B35" s="2" t="str">
        <f>IF('IGP1 Structure'!$Q$22="YES","&gt;","XX")</f>
        <v>&gt;</v>
      </c>
      <c r="C35" t="str">
        <f>IF($B35="&gt;",'IGP2 Governance'!$J$66&amp;'IGP2 Governance'!$J$71,"")</f>
        <v>States and Territories meet all the institutional/functional conditions of devolved subnational governments with extensive powers/functions.As per constitutional disposition</v>
      </c>
    </row>
    <row r="36" spans="2:8">
      <c r="B36" s="2" t="str">
        <f>IF('IGP1 Structure'!$Q$22="YES","&gt;","XX")</f>
        <v>&gt;</v>
      </c>
      <c r="C36" t="str">
        <f>IF($B36="&gt;",'IGP2 Governance'!$J$67&amp;'IGP2 Governance'!$J$72,"")</f>
        <v>States and Territories meet all the political conditions of devolved subnational governments with extensive powers/functions.Australia’s six states feature bicameral legislatures (excluding Queensland) and a Westminster system where the Executive is drawn directly from the elected majority in the legislature.Australia's six states each have their own governor, appointed directly by Australia’s monarch on the advice of the state premier. The governors are the formal chief executives of their respective state governments, performing the same constitutional and ceremonial functions at the state level as the governor-general of Australia at the national (federal) level. In practice, state-level executive authority fully rests with the state premiers and the other members of each state's cabinet.</v>
      </c>
    </row>
    <row r="37" spans="2:8">
      <c r="B37" s="2" t="str">
        <f>IF('IGP1 Structure'!$Q$22="YES","&gt;","XX")</f>
        <v>&gt;</v>
      </c>
      <c r="C37" t="str">
        <f>IF($B37="&gt;",'IGP2 Governance'!$J$68&amp;'IGP2 Governance'!$J$73,"")</f>
        <v>States and Territories meet all the administrative conditions of devolved subnational governments with extensive powers/functions.</v>
      </c>
    </row>
    <row r="38" spans="2:8">
      <c r="B38" s="2" t="str">
        <f>IF('IGP1 Structure'!$Q$22="YES","&gt;","XX")</f>
        <v>&gt;</v>
      </c>
      <c r="C38" t="str">
        <f>IF($B38="&gt;",'IGP2 Governance'!$J$69&amp;'IGP2 Governance'!$J$74,"")</f>
        <v>States and Territories meet all the fiscal/budgetary conditions of devolved subnational governments with extensive powers/functions.</v>
      </c>
    </row>
    <row r="39" spans="2:8">
      <c r="B39" s="2" t="str">
        <f>IF('IGP1 Structure'!$Q$22="YES","&gt;","XX")</f>
        <v>&gt;</v>
      </c>
      <c r="C39" t="str">
        <f>IF(B39="&gt;",$C$29,"")</f>
        <v>Based on the LoGICA typology, States and Territories are classified as devolved subnational governance institutions with extensive powers and function.</v>
      </c>
    </row>
    <row r="41" spans="2:8">
      <c r="B41" s="2" t="str">
        <f>IF('IGP1 Structure'!$Q$23="YES","&gt;","XX")</f>
        <v>&gt;</v>
      </c>
      <c r="C41" s="1" t="str">
        <f>"Nature of Subnational Governance Institutions: "&amp;'IGP2 Governance'!F5</f>
        <v>Nature of Subnational Governance Institutions: Local governments</v>
      </c>
    </row>
    <row r="42" spans="2:8">
      <c r="B42" s="2" t="str">
        <f>IF('IGP1 Structure'!$Q$23="YES","&gt;","XX")</f>
        <v>&gt;</v>
      </c>
      <c r="C42" t="str">
        <f>IF($B42="&gt;",'IGP2 Governance'!$K$66&amp;'IGP2 Governance'!$K$71,"")</f>
        <v>Local governments meet all the institutional/functional conditions of devolved subnational governments with extensive powers/functions.As per state legislation</v>
      </c>
    </row>
    <row r="43" spans="2:8">
      <c r="B43" s="2" t="str">
        <f>IF('IGP1 Structure'!$Q$23="YES","&gt;","XX")</f>
        <v>&gt;</v>
      </c>
      <c r="C43" t="str">
        <f>IF($B43="&gt;",'IGP2 Governance'!$K$67&amp;'IGP2 Governance'!$K$72,"")</f>
        <v>Local governments meet all the political conditions of devolved subnational governments with extensive powers/functions.Elected local councils consist of democratically elected councilors (or aldermen) who serve 4-year terms. They make decisions on local laws, strategic direction, and budgets. The Mayor or President acts as the leader and spokesperson for the council. In most councils, the mayor is elected internally by the other councilors, though some municipalities directly elect the mayor via a popular community vote.</v>
      </c>
    </row>
    <row r="44" spans="2:8">
      <c r="B44" s="2" t="str">
        <f>IF('IGP1 Structure'!$Q$23="YES","&gt;","XX")</f>
        <v>&gt;</v>
      </c>
      <c r="C44" t="str">
        <f>IF($B44="&gt;",'IGP2 Governance'!$K$68&amp;'IGP2 Governance'!$K$73,"")</f>
        <v>Local governments meet all the administrative conditions of devolved subnational governments with extensive powers/functions.</v>
      </c>
    </row>
    <row r="45" spans="2:8">
      <c r="B45" s="2" t="str">
        <f>IF('IGP1 Structure'!$Q$23="YES","&gt;","XX")</f>
        <v>&gt;</v>
      </c>
      <c r="C45" t="str">
        <f>IF($B45="&gt;",'IGP2 Governance'!$K$69&amp;'IGP2 Governance'!$K$74,"")</f>
        <v>Local governments meet all the fiscal/budgetary conditions of devolved subnational governments with extensive powers/functions.</v>
      </c>
    </row>
    <row r="46" spans="2:8">
      <c r="B46" s="2" t="str">
        <f>IF('IGP1 Structure'!$Q$23="YES","&gt;","XX")</f>
        <v>&gt;</v>
      </c>
      <c r="C46" t="str">
        <f>IF(B46="&gt;",$C$30,"")</f>
        <v>Based on the LoGICA typology, Local governments are classified as devolved subnational governance institutions with extensive powers and function.</v>
      </c>
    </row>
    <row r="47" spans="2:8">
      <c r="D47" s="98"/>
      <c r="E47" s="98"/>
      <c r="F47" s="98"/>
      <c r="G47" s="98"/>
      <c r="H47" s="98"/>
    </row>
    <row r="48" spans="2:8">
      <c r="B48" s="2" t="str">
        <f>IF('IGP1 Structure'!$Q$24="YES","&gt;","XX")</f>
        <v>XX</v>
      </c>
      <c r="C48" s="1" t="str">
        <f>"Nature of Subnational Governance Institutions: "&amp;'IGP2 Governance'!G5</f>
        <v>Nature of Subnational Governance Institutions: -</v>
      </c>
      <c r="D48" s="98"/>
      <c r="E48" s="98"/>
      <c r="F48" s="98"/>
      <c r="G48" s="98"/>
      <c r="H48" s="98"/>
    </row>
    <row r="49" spans="2:8">
      <c r="B49" s="2" t="str">
        <f>IF('IGP1 Structure'!$Q$24="YES","&gt;","XX")</f>
        <v>XX</v>
      </c>
      <c r="C49" t="str">
        <f>IF($B49="&gt;",'IGP2 Governance'!$L$66&amp;'IGP2 Governance'!$L$71,"")</f>
        <v/>
      </c>
      <c r="D49" s="98"/>
      <c r="E49" s="98"/>
      <c r="F49" s="98"/>
      <c r="G49" s="98"/>
      <c r="H49" s="98"/>
    </row>
    <row r="50" spans="2:8">
      <c r="B50" s="2" t="str">
        <f>IF('IGP1 Structure'!$Q$24="YES","&gt;","XX")</f>
        <v>XX</v>
      </c>
      <c r="C50" t="str">
        <f>IF($B50="&gt;",'IGP2 Governance'!$L$67&amp;'IGP2 Governance'!$L$72,"")</f>
        <v/>
      </c>
      <c r="D50" s="98"/>
      <c r="E50" s="98"/>
      <c r="F50" s="98"/>
      <c r="G50" s="98"/>
      <c r="H50" s="98"/>
    </row>
    <row r="51" spans="2:8">
      <c r="B51" s="2" t="str">
        <f>IF('IGP1 Structure'!$Q$24="YES","&gt;","XX")</f>
        <v>XX</v>
      </c>
      <c r="C51" t="str">
        <f>IF($B51="&gt;",'IGP2 Governance'!$L$68&amp;'IGP2 Governance'!$L$73,"")</f>
        <v/>
      </c>
      <c r="D51" s="98"/>
      <c r="E51" s="98"/>
      <c r="F51" s="98"/>
      <c r="G51" s="98"/>
      <c r="H51" s="98"/>
    </row>
    <row r="52" spans="2:8">
      <c r="B52" s="2" t="str">
        <f>IF('IGP1 Structure'!$Q$24="YES","&gt;","XX")</f>
        <v>XX</v>
      </c>
      <c r="C52" t="str">
        <f>IF($B52="&gt;",'IGP2 Governance'!$L$69&amp;'IGP2 Governance'!$L$74,"")</f>
        <v/>
      </c>
      <c r="D52" s="98"/>
      <c r="E52" s="98"/>
      <c r="F52" s="98"/>
      <c r="G52" s="98"/>
      <c r="H52" s="98"/>
    </row>
    <row r="53" spans="2:8">
      <c r="B53" s="2" t="str">
        <f>IF('IGP1 Structure'!$Q$24="YES","&gt;","XX")</f>
        <v>XX</v>
      </c>
      <c r="C53" t="str">
        <f>IF(B53="&gt;",$C$31,"")</f>
        <v/>
      </c>
    </row>
    <row r="55" spans="2:8">
      <c r="B55" s="2" t="str">
        <f>IF('IGP1 Structure'!$Q$25="YES","&gt;","XX")</f>
        <v>XX</v>
      </c>
      <c r="C55" s="1" t="str">
        <f>"Nature of Subnational Governance Institutions: "&amp;'IGP2 Governance'!H5</f>
        <v>Nature of Subnational Governance Institutions: -</v>
      </c>
    </row>
    <row r="56" spans="2:8">
      <c r="B56" s="2" t="str">
        <f>IF('IGP1 Structure'!$Q$25="YES","&gt;","XX")</f>
        <v>XX</v>
      </c>
      <c r="C56" t="str">
        <f>IF($B56="&gt;",'IGP2 Governance'!$M$66&amp;'IGP2 Governance'!$M$71,"")</f>
        <v/>
      </c>
    </row>
    <row r="57" spans="2:8">
      <c r="B57" s="2" t="str">
        <f>IF('IGP1 Structure'!$Q$25="YES","&gt;","XX")</f>
        <v>XX</v>
      </c>
      <c r="C57" t="str">
        <f>IF($B57="&gt;",'IGP2 Governance'!$M$67&amp;'IGP2 Governance'!$M$72,"")</f>
        <v/>
      </c>
    </row>
    <row r="58" spans="2:8">
      <c r="B58" s="2" t="str">
        <f>IF('IGP1 Structure'!$Q$25="YES","&gt;","XX")</f>
        <v>XX</v>
      </c>
      <c r="C58" t="str">
        <f>IF($B58="&gt;",'IGP2 Governance'!$M$68&amp;'IGP2 Governance'!$M$73,"")</f>
        <v/>
      </c>
    </row>
    <row r="59" spans="2:8">
      <c r="B59" s="2" t="str">
        <f>IF('IGP1 Structure'!$Q$25="YES","&gt;","XX")</f>
        <v>XX</v>
      </c>
      <c r="C59" t="str">
        <f>IF($B59="&gt;",'IGP2 Governance'!$M$69&amp;'IGP2 Governance'!$M$74,"")</f>
        <v/>
      </c>
    </row>
    <row r="60" spans="2:8">
      <c r="B60" s="2" t="str">
        <f>IF('IGP1 Structure'!$Q$25="YES","&gt;","XX")</f>
        <v>XX</v>
      </c>
      <c r="C60" t="str">
        <f>IF(B60="&gt;",$C$32,"")</f>
        <v/>
      </c>
    </row>
    <row r="62" spans="2:8">
      <c r="C62" s="1" t="s">
        <v>750</v>
      </c>
    </row>
    <row r="63" spans="2:8">
      <c r="C63" t="str">
        <f>C4</f>
        <v>The IGP did not assess the de facto functional assignments for Australia.</v>
      </c>
    </row>
    <row r="64" spans="2:8">
      <c r="B64" s="2" t="str">
        <f>IF(COUNTIF('IGP3 Functions'!$F$9:$G$26,"…")&lt;10,"&gt;","XX")</f>
        <v>XX</v>
      </c>
      <c r="C64" t="str">
        <f>IF(B64="XX","",IF(COUNTIF('IGP3 Functions'!$F$9:$G$26,"…")=0,"A complete IGP functional assessment was performed based on 12 localized functions, resulting in the assignment of 20 points to different governance levels or institutions.","An incomplete IGP functional assessment was performed. A complete assessment would be based on 12 localized functions, resulting in the assignment of 20 points to different governance levels or institutions."))</f>
        <v/>
      </c>
    </row>
    <row r="65" spans="1:3">
      <c r="B65" s="2" t="str">
        <f>IF(COUNTIF('IGP3 Functions'!$F$9:$G$26,"…")&lt;10,IF(COUNTIF('IGP3 Functions'!$F$9:$G$26,"…")&gt;0,"&gt;","XX"),"XX")</f>
        <v>XX</v>
      </c>
      <c r="C65" t="str">
        <f>IF(B65="XX","",IF(COUNTIF('IGP3 Functions'!$F$9:$G$26,"…")&gt;0,"The current IGP functional assessment assigned "&amp;(20-COUNTIF('IGP3 Functions'!$F$9:$G$26,"…"))&amp;" points to different governance levels or institutions (out a maximum of 20 points for a complete functional assessment)."))</f>
        <v/>
      </c>
    </row>
    <row r="66" spans="1:3">
      <c r="B66" s="2" t="str">
        <f>B64</f>
        <v>XX</v>
      </c>
      <c r="C66" t="str">
        <f>IF(B66="&gt;","The functional scores were assigned as follows: "&amp;'IGP Extract'!E30&amp;" ("&amp;'IGP Extract'!R30&amp;" points); "&amp;'IGP Extract'!E31&amp;" ("&amp;'IGP Extract'!R31&amp;" points); "&amp;'IGP Extract'!E32&amp;" ("&amp;'IGP Extract'!R32&amp;" points); "&amp;'IGP Extract'!E33&amp;" ("&amp;'IGP Extract'!R33&amp;" points); "&amp;'IGP Extract'!E34&amp;" ("&amp;'IGP Extract'!R34&amp;" points), out of a total of "&amp;'IGP Extract'!R40&amp;" assigned points.","")</f>
        <v/>
      </c>
    </row>
    <row r="67" spans="1:3">
      <c r="B67" s="2" t="str">
        <f>B64</f>
        <v>XX</v>
      </c>
      <c r="C67" t="str">
        <f>IF(B67="XX","",'IGP3 Functions'!K9&amp;'IGP3 Functions'!K10&amp;'IGP3 Functions'!K12&amp;'IGP3 Functions'!K13&amp;'IGP3 Functions'!K15&amp;'IGP3 Functions'!K17&amp;'IGP3 Functions'!K18&amp;'IGP3 Functions'!K19&amp;'IGP3 Functions'!K20&amp;'IGP3 Functions'!K22&amp;'IGP3 Functions'!K24&amp;'IGP3 Functions'!K26)</f>
        <v/>
      </c>
    </row>
    <row r="69" spans="1:3">
      <c r="B69" s="2" t="str">
        <f>B67</f>
        <v>XX</v>
      </c>
      <c r="C69" t="s">
        <v>787</v>
      </c>
    </row>
    <row r="71" spans="1:3">
      <c r="C71" s="1" t="s">
        <v>789</v>
      </c>
    </row>
    <row r="72" spans="1:3">
      <c r="B72" s="2" t="str">
        <f>IF('IGP Info'!D25="","XX","&gt;")</f>
        <v>&gt;</v>
      </c>
      <c r="C72" t="str">
        <f>IF(B72="&gt;",'IGP Info'!D25,"")</f>
        <v>https://peo.gov.au/understand-our-parliament/how-parliament-works/three-levels-of-government/three-levels-of-government-governing-australia</v>
      </c>
    </row>
    <row r="73" spans="1:3">
      <c r="B73" s="2" t="str">
        <f>IF('IGP Info'!D26="","XX","&gt;")</f>
        <v>&gt;</v>
      </c>
      <c r="C73" t="str">
        <f>IF(B73="&gt;",'IGP Info'!D26,"")</f>
        <v xml:space="preserve">https://peo.gov.au/understand-our-parliament/how-parliament-works/three-levels-of-government/the-responsibilities-of-the-three-levels-of-government </v>
      </c>
    </row>
    <row r="74" spans="1:3">
      <c r="B74" s="2" t="str">
        <f>IF('IGP Info'!D27="","XX","&gt;")</f>
        <v>XX</v>
      </c>
      <c r="C74" t="str">
        <f>IF(B74="&gt;",'IGP Info'!D27,"")</f>
        <v/>
      </c>
    </row>
    <row r="75" spans="1:3">
      <c r="B75" s="2" t="str">
        <f>IF('IGP Info'!D28="","XX","&gt;")</f>
        <v>XX</v>
      </c>
      <c r="C75" t="str">
        <f>IF(B75="&gt;",'IGP Info'!D28,"")</f>
        <v/>
      </c>
    </row>
    <row r="76" spans="1:3">
      <c r="B76" s="2" t="str">
        <f>IF('IGP Info'!D29="","XX","&gt;")</f>
        <v>XX</v>
      </c>
      <c r="C76" t="str">
        <f>IF(B76="&gt;",'IGP Info'!D29,"")</f>
        <v/>
      </c>
    </row>
    <row r="77" spans="1:3">
      <c r="B77" s="2" t="str">
        <f>IF('IGP Info'!D30="","XX","&gt;")</f>
        <v>XX</v>
      </c>
      <c r="C77" t="str">
        <f>IF(B77="&gt;",'IGP Info'!D30,"")</f>
        <v/>
      </c>
    </row>
    <row r="78" spans="1:3" s="3" customFormat="1">
      <c r="A78" s="23"/>
      <c r="B78" s="23"/>
    </row>
  </sheetData>
  <sheetProtection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2134D-251F-4D2D-86F7-26FD3C43DC20}">
  <dimension ref="A1:U183"/>
  <sheetViews>
    <sheetView zoomScale="75" zoomScaleNormal="75" workbookViewId="0"/>
  </sheetViews>
  <sheetFormatPr defaultRowHeight="11.7"/>
  <cols>
    <col min="1" max="2" width="1.3125" style="58" customWidth="1"/>
    <col min="3" max="3" width="5.3125" style="72" customWidth="1"/>
    <col min="4" max="4" width="15.734375" style="58" customWidth="1"/>
    <col min="5" max="5" width="29.20703125" style="67" customWidth="1"/>
    <col min="6" max="6" width="10.3125" style="81" customWidth="1"/>
    <col min="7" max="7" width="10.3125" style="74" customWidth="1"/>
    <col min="8" max="8" width="10.3125" style="58" customWidth="1"/>
    <col min="9" max="12" width="10.3125" style="72" customWidth="1"/>
    <col min="13" max="13" width="10.3125" style="58" customWidth="1"/>
    <col min="14" max="17" width="10.3125" style="67" customWidth="1"/>
    <col min="18" max="19" width="8.83984375" style="58"/>
    <col min="20" max="21" width="8.83984375" style="58" hidden="1" customWidth="1"/>
    <col min="22" max="16384" width="8.83984375" style="58"/>
  </cols>
  <sheetData>
    <row r="1" spans="1:20">
      <c r="A1" s="57"/>
      <c r="B1" s="57"/>
      <c r="C1" s="70"/>
      <c r="D1" s="57"/>
      <c r="E1" s="64"/>
      <c r="F1" s="75"/>
      <c r="G1" s="76"/>
      <c r="H1" s="57"/>
      <c r="I1" s="70"/>
      <c r="J1" s="70"/>
      <c r="K1" s="70"/>
      <c r="L1" s="70"/>
      <c r="M1" s="57"/>
      <c r="N1" s="64"/>
      <c r="O1" s="64"/>
      <c r="P1" s="64"/>
      <c r="Q1" s="64"/>
    </row>
    <row r="2" spans="1:20">
      <c r="A2" s="57"/>
      <c r="B2" s="57"/>
      <c r="C2" s="255" t="str">
        <f>"Table. Structure and nature of subnational governance institutions: "&amp;'IGP1 Structure'!E7</f>
        <v>Table. Structure and nature of subnational governance institutions: Australia (AUS)</v>
      </c>
      <c r="D2" s="255"/>
      <c r="E2" s="255"/>
      <c r="F2" s="255"/>
      <c r="G2" s="255"/>
      <c r="H2" s="255"/>
      <c r="I2" s="255"/>
      <c r="J2" s="255"/>
      <c r="K2" s="255"/>
      <c r="L2" s="255"/>
      <c r="M2" s="255"/>
      <c r="N2" s="255"/>
      <c r="O2" s="255"/>
      <c r="P2" s="255"/>
      <c r="Q2" s="255"/>
    </row>
    <row r="3" spans="1:20" ht="5.4" customHeight="1">
      <c r="A3" s="57"/>
      <c r="B3" s="57"/>
      <c r="C3" s="71"/>
      <c r="D3" s="59"/>
      <c r="E3" s="65"/>
      <c r="F3" s="77"/>
      <c r="G3" s="78"/>
      <c r="H3" s="59"/>
      <c r="I3" s="71"/>
      <c r="J3" s="71"/>
      <c r="K3" s="71"/>
      <c r="L3" s="71"/>
      <c r="M3" s="59"/>
      <c r="N3" s="65"/>
      <c r="O3" s="65"/>
      <c r="P3" s="65"/>
      <c r="Q3" s="65"/>
    </row>
    <row r="4" spans="1:20">
      <c r="A4" s="57"/>
      <c r="B4" s="57"/>
      <c r="C4" s="70"/>
      <c r="D4" s="60"/>
      <c r="E4" s="253" t="s">
        <v>778</v>
      </c>
      <c r="F4" s="253"/>
      <c r="G4" s="253"/>
      <c r="H4" s="57"/>
      <c r="I4" s="253" t="s">
        <v>130</v>
      </c>
      <c r="J4" s="253"/>
      <c r="K4" s="253"/>
      <c r="L4" s="253"/>
      <c r="M4" s="57"/>
      <c r="N4" s="64"/>
      <c r="O4" s="57"/>
      <c r="P4" s="57"/>
      <c r="Q4" s="57"/>
    </row>
    <row r="5" spans="1:20">
      <c r="A5" s="57"/>
      <c r="B5" s="57"/>
      <c r="C5" s="69" t="s">
        <v>135</v>
      </c>
      <c r="D5" s="61" t="s">
        <v>136</v>
      </c>
      <c r="E5" s="66" t="s">
        <v>188</v>
      </c>
      <c r="F5" s="79" t="s">
        <v>186</v>
      </c>
      <c r="G5" s="79" t="s">
        <v>187</v>
      </c>
      <c r="H5" s="61"/>
      <c r="I5" s="69" t="s">
        <v>126</v>
      </c>
      <c r="J5" s="69" t="s">
        <v>127</v>
      </c>
      <c r="K5" s="69" t="s">
        <v>128</v>
      </c>
      <c r="L5" s="69" t="s">
        <v>129</v>
      </c>
      <c r="M5" s="61"/>
      <c r="N5" s="66" t="s">
        <v>190</v>
      </c>
      <c r="O5" s="61"/>
      <c r="P5" s="61"/>
      <c r="Q5" s="61"/>
    </row>
    <row r="6" spans="1:20">
      <c r="A6" s="57"/>
      <c r="B6" s="57"/>
      <c r="C6" s="70"/>
      <c r="D6" s="57"/>
      <c r="E6" s="64"/>
      <c r="F6" s="127"/>
      <c r="G6" s="127"/>
      <c r="H6" s="57"/>
      <c r="I6" s="70"/>
      <c r="J6" s="70"/>
      <c r="K6" s="70"/>
      <c r="L6" s="70"/>
      <c r="M6" s="57"/>
      <c r="N6" s="64"/>
      <c r="O6" s="64"/>
      <c r="P6" s="64"/>
      <c r="Q6" s="64"/>
      <c r="T6" s="129"/>
    </row>
    <row r="7" spans="1:20">
      <c r="D7" s="62" t="s">
        <v>698</v>
      </c>
      <c r="F7" s="128"/>
      <c r="G7" s="128"/>
      <c r="T7" s="130"/>
    </row>
    <row r="8" spans="1:20">
      <c r="C8" s="72" t="str">
        <f>_xlfn.IFNA(VLOOKUP('IGP1 Structure'!$E$7,'IGP1 Structure'!$D$30:$F$203,3,FALSE),"-")</f>
        <v>AUS</v>
      </c>
      <c r="D8" s="67" t="str">
        <f>_xlfn.IFNA(VLOOKUP('IGP1 Structure'!$E$7,'IGP1 Structure'!$D$30:$F$203,2,FALSE),"-")</f>
        <v>Australia</v>
      </c>
      <c r="E8" s="67" t="str">
        <f>_xlfn.IFNA(VLOOKUP($T8,'IGP1 Structure'!$R$22:$U$25,2,FALSE),"")</f>
        <v>States and Territories</v>
      </c>
      <c r="F8" s="128">
        <f>_xlfn.IFNA(VLOOKUP($T8,'IGP1 Structure'!$R$22:$U$25,3,FALSE),"")</f>
        <v>8</v>
      </c>
      <c r="G8" s="128">
        <f>_xlfn.IFNA(VLOOKUP($T8,'IGP1 Structure'!$R$22:$U$25,4,FALSE),"")</f>
        <v>3475127.875</v>
      </c>
      <c r="I8" s="72">
        <f>IFERROR(HLOOKUP($E8,'IGP2 Governance'!$E$53:$H$70,14,FALSE),"")</f>
        <v>3</v>
      </c>
      <c r="J8" s="72">
        <f>IFERROR(HLOOKUP($E8,'IGP2 Governance'!$E$53:$H$70,15,FALSE),"")</f>
        <v>3</v>
      </c>
      <c r="K8" s="72">
        <f>IFERROR(HLOOKUP($E8,'IGP2 Governance'!$E$53:$H$70,16,FALSE),"")</f>
        <v>3</v>
      </c>
      <c r="L8" s="72">
        <f>IFERROR(HLOOKUP($E8,'IGP2 Governance'!$E$53:$H$70,17,FALSE),"")</f>
        <v>3</v>
      </c>
      <c r="N8" s="67" t="str">
        <f>IFERROR(HLOOKUP($E8,'IGP2 Governance'!$E$53:$H$71,19,FALSE),"")</f>
        <v>Devolution (extensive)</v>
      </c>
      <c r="T8" s="131" t="s">
        <v>710</v>
      </c>
    </row>
    <row r="9" spans="1:20">
      <c r="F9" s="128"/>
      <c r="G9" s="128"/>
      <c r="T9" s="132"/>
    </row>
    <row r="10" spans="1:20">
      <c r="D10" s="62" t="s">
        <v>699</v>
      </c>
      <c r="F10" s="128"/>
      <c r="G10" s="128"/>
      <c r="T10" s="132"/>
    </row>
    <row r="11" spans="1:20">
      <c r="C11" s="72" t="str">
        <f>C8</f>
        <v>AUS</v>
      </c>
      <c r="D11" s="58" t="str">
        <f>D8</f>
        <v>Australia</v>
      </c>
      <c r="E11" s="67" t="str">
        <f>_xlfn.IFNA(VLOOKUP($T11,'IGP1 Structure'!$R$22:$U$25,2,FALSE),"")</f>
        <v>Local governments</v>
      </c>
      <c r="F11" s="128">
        <f>_xlfn.IFNA(VLOOKUP($T11,'IGP1 Structure'!$R$22:$U$25,3,FALSE),"")</f>
        <v>537</v>
      </c>
      <c r="G11" s="128">
        <f>_xlfn.IFNA(VLOOKUP($T11,'IGP1 Structure'!$R$22:$U$25,4,FALSE),"")</f>
        <v>51770.992551210431</v>
      </c>
      <c r="I11" s="72">
        <f>IFERROR(HLOOKUP($E11,'IGP2 Governance'!$E$53:$H$70,14,FALSE),"")</f>
        <v>3</v>
      </c>
      <c r="J11" s="72">
        <f>IFERROR(HLOOKUP($E11,'IGP2 Governance'!$E$53:$H$70,15,FALSE),"")</f>
        <v>3</v>
      </c>
      <c r="K11" s="72">
        <f>IFERROR(HLOOKUP($E11,'IGP2 Governance'!$E$53:$H$70,16,FALSE),"")</f>
        <v>3</v>
      </c>
      <c r="L11" s="72">
        <f>IFERROR(HLOOKUP($E11,'IGP2 Governance'!$E$53:$H$70,17,FALSE),"")</f>
        <v>3</v>
      </c>
      <c r="N11" s="67" t="str">
        <f>IFERROR(HLOOKUP($E11,'IGP2 Governance'!$E$53:$H$71,19,FALSE),"")</f>
        <v>Devolution (extensive)</v>
      </c>
      <c r="T11" s="131" t="s">
        <v>711</v>
      </c>
    </row>
    <row r="12" spans="1:20">
      <c r="F12" s="128"/>
      <c r="G12" s="128"/>
      <c r="T12" s="132"/>
    </row>
    <row r="13" spans="1:20">
      <c r="D13" s="62" t="s">
        <v>700</v>
      </c>
      <c r="F13" s="128"/>
      <c r="G13" s="128"/>
      <c r="T13" s="132"/>
    </row>
    <row r="14" spans="1:20">
      <c r="C14" s="72" t="str">
        <f>C11</f>
        <v>AUS</v>
      </c>
      <c r="D14" s="58" t="str">
        <f>D11</f>
        <v>Australia</v>
      </c>
      <c r="E14" s="67" t="str">
        <f>_xlfn.IFNA(VLOOKUP($T14,'IGP1 Structure'!$R$22:$U$25,2,FALSE),"")</f>
        <v/>
      </c>
      <c r="F14" s="128" t="str">
        <f>_xlfn.IFNA(VLOOKUP($T14,'IGP1 Structure'!$R$22:$U$25,3,FALSE),"")</f>
        <v/>
      </c>
      <c r="G14" s="128" t="str">
        <f>_xlfn.IFNA(VLOOKUP($T14,'IGP1 Structure'!$R$22:$U$25,4,FALSE),"")</f>
        <v/>
      </c>
      <c r="I14" s="72" t="str">
        <f>IFERROR(HLOOKUP($E14,'IGP2 Governance'!$E$53:$H$70,14,FALSE),"")</f>
        <v/>
      </c>
      <c r="J14" s="72" t="str">
        <f>IFERROR(HLOOKUP($E14,'IGP2 Governance'!$E$53:$H$70,15,FALSE),"")</f>
        <v/>
      </c>
      <c r="K14" s="72" t="str">
        <f>IFERROR(HLOOKUP($E14,'IGP2 Governance'!$E$53:$H$70,16,FALSE),"")</f>
        <v/>
      </c>
      <c r="L14" s="72" t="str">
        <f>IFERROR(HLOOKUP($E14,'IGP2 Governance'!$E$53:$H$70,17,FALSE),"")</f>
        <v/>
      </c>
      <c r="N14" s="67" t="str">
        <f>IFERROR(HLOOKUP($E14,'IGP2 Governance'!$E$53:$H$71,19,FALSE),"")</f>
        <v/>
      </c>
      <c r="T14" s="131" t="s">
        <v>712</v>
      </c>
    </row>
    <row r="15" spans="1:20">
      <c r="F15" s="128"/>
      <c r="G15" s="128"/>
      <c r="N15" s="58"/>
      <c r="O15" s="58"/>
      <c r="P15" s="58"/>
      <c r="Q15" s="58"/>
      <c r="T15" s="132"/>
    </row>
    <row r="16" spans="1:20">
      <c r="D16" s="62" t="s">
        <v>701</v>
      </c>
      <c r="F16" s="128"/>
      <c r="G16" s="128"/>
      <c r="N16" s="58"/>
      <c r="O16" s="58"/>
      <c r="P16" s="58"/>
      <c r="Q16" s="58"/>
      <c r="T16" s="132"/>
    </row>
    <row r="17" spans="3:21">
      <c r="C17" s="72" t="str">
        <f>C14</f>
        <v>AUS</v>
      </c>
      <c r="D17" s="58" t="str">
        <f>D14</f>
        <v>Australia</v>
      </c>
      <c r="E17" s="67" t="str">
        <f>_xlfn.IFNA(VLOOKUP($T17,'IGP1 Structure'!$R$22:$U$25,2,FALSE),"")</f>
        <v/>
      </c>
      <c r="F17" s="128" t="str">
        <f>_xlfn.IFNA(VLOOKUP($T17,'IGP1 Structure'!$R$22:$U$25,3,FALSE),"")</f>
        <v/>
      </c>
      <c r="G17" s="128" t="str">
        <f>_xlfn.IFNA(VLOOKUP($T17,'IGP1 Structure'!$R$22:$U$25,4,FALSE),"")</f>
        <v/>
      </c>
      <c r="I17" s="72" t="str">
        <f>IFERROR(HLOOKUP($E17,'IGP2 Governance'!$E$53:$H$70,14,FALSE),"")</f>
        <v/>
      </c>
      <c r="J17" s="72" t="str">
        <f>IFERROR(HLOOKUP($E17,'IGP2 Governance'!$E$53:$H$70,15,FALSE),"")</f>
        <v/>
      </c>
      <c r="K17" s="72" t="str">
        <f>IFERROR(HLOOKUP($E17,'IGP2 Governance'!$E$53:$H$70,16,FALSE),"")</f>
        <v/>
      </c>
      <c r="L17" s="72" t="str">
        <f>IFERROR(HLOOKUP($E17,'IGP2 Governance'!$E$53:$H$70,17,FALSE),"")</f>
        <v/>
      </c>
      <c r="N17" s="67" t="str">
        <f>IFERROR(HLOOKUP($E17,'IGP2 Governance'!$E$53:$H$71,19,FALSE),"")</f>
        <v/>
      </c>
      <c r="T17" s="131" t="s">
        <v>713</v>
      </c>
    </row>
    <row r="18" spans="3:21">
      <c r="C18" s="73"/>
      <c r="D18" s="63"/>
      <c r="E18" s="68"/>
      <c r="F18" s="80"/>
      <c r="G18" s="80"/>
      <c r="H18" s="63"/>
      <c r="I18" s="73"/>
      <c r="J18" s="73"/>
      <c r="K18" s="73"/>
      <c r="L18" s="73"/>
      <c r="M18" s="63"/>
      <c r="N18" s="68"/>
      <c r="O18" s="68"/>
      <c r="P18" s="68"/>
      <c r="Q18" s="68"/>
      <c r="T18" s="133"/>
    </row>
    <row r="19" spans="3:21">
      <c r="F19" s="74"/>
    </row>
    <row r="20" spans="3:21">
      <c r="C20" s="58"/>
      <c r="E20" s="68"/>
      <c r="F20" s="80"/>
      <c r="G20" s="80"/>
      <c r="H20" s="63"/>
      <c r="I20" s="73"/>
      <c r="J20" s="73"/>
      <c r="K20" s="73"/>
      <c r="L20" s="73"/>
      <c r="M20" s="63"/>
      <c r="N20" s="68"/>
      <c r="O20" s="68"/>
      <c r="P20" s="68"/>
      <c r="Q20" s="68"/>
    </row>
    <row r="21" spans="3:21">
      <c r="C21" s="58"/>
      <c r="E21" s="67" t="str">
        <f>IF('IGP1 Structure'!$Q22="YES",'IGP1 Structure'!S22,"")</f>
        <v>States and Territories</v>
      </c>
      <c r="F21" s="128">
        <f>IF('IGP1 Structure'!$Q22="YES",'IGP1 Structure'!T22,"")</f>
        <v>8</v>
      </c>
      <c r="G21" s="128">
        <f>IF('IGP1 Structure'!$Q22="YES",'IGP1 Structure'!U22,"")</f>
        <v>3475127.875</v>
      </c>
      <c r="H21" s="67"/>
      <c r="I21" s="72">
        <f>IFERROR(HLOOKUP($E21,'IGP2 Governance'!$E$53:$H$70,14,FALSE),"")</f>
        <v>3</v>
      </c>
      <c r="J21" s="72">
        <f>IFERROR(HLOOKUP($E21,'IGP2 Governance'!$E$53:$H$70,15,FALSE),"")</f>
        <v>3</v>
      </c>
      <c r="K21" s="72">
        <f>IFERROR(HLOOKUP($E21,'IGP2 Governance'!$E$53:$H$70,16,FALSE),"")</f>
        <v>3</v>
      </c>
      <c r="L21" s="72">
        <f>IFERROR(HLOOKUP($E21,'IGP2 Governance'!$E$53:$H$70,17,FALSE),"")</f>
        <v>3</v>
      </c>
      <c r="N21" s="67" t="str">
        <f>IFERROR(HLOOKUP($E21,'IGP2 Governance'!$E$53:$H$71,19,FALSE),"")</f>
        <v>Devolution (extensive)</v>
      </c>
      <c r="T21" s="223"/>
    </row>
    <row r="22" spans="3:21">
      <c r="E22" s="67" t="str">
        <f>IF('IGP1 Structure'!$Q23="YES",'IGP1 Structure'!S23,"")</f>
        <v>Local governments</v>
      </c>
      <c r="F22" s="128">
        <f>IF('IGP1 Structure'!$Q23="YES",'IGP1 Structure'!T23,"")</f>
        <v>537</v>
      </c>
      <c r="G22" s="128">
        <f>IF('IGP1 Structure'!$Q23="YES",'IGP1 Structure'!U23,"")</f>
        <v>51770.992551210431</v>
      </c>
      <c r="H22" s="67"/>
      <c r="I22" s="72">
        <f>IFERROR(HLOOKUP($E22,'IGP2 Governance'!$E$53:$H$70,14,FALSE),"")</f>
        <v>3</v>
      </c>
      <c r="J22" s="72">
        <f>IFERROR(HLOOKUP($E22,'IGP2 Governance'!$E$53:$H$70,15,FALSE),"")</f>
        <v>3</v>
      </c>
      <c r="K22" s="72">
        <f>IFERROR(HLOOKUP($E22,'IGP2 Governance'!$E$53:$H$70,16,FALSE),"")</f>
        <v>3</v>
      </c>
      <c r="L22" s="72">
        <f>IFERROR(HLOOKUP($E22,'IGP2 Governance'!$E$53:$H$70,17,FALSE),"")</f>
        <v>3</v>
      </c>
      <c r="N22" s="67" t="str">
        <f>IFERROR(HLOOKUP($E22,'IGP2 Governance'!$E$53:$H$71,19,FALSE),"")</f>
        <v>Devolution (extensive)</v>
      </c>
      <c r="T22" s="223"/>
    </row>
    <row r="23" spans="3:21">
      <c r="E23" s="67" t="str">
        <f>IF('IGP1 Structure'!$Q24="YES",'IGP1 Structure'!S24,"")</f>
        <v/>
      </c>
      <c r="F23" s="128" t="str">
        <f>IF('IGP1 Structure'!$Q24="YES",'IGP1 Structure'!T24,"")</f>
        <v/>
      </c>
      <c r="G23" s="128" t="str">
        <f>IF('IGP1 Structure'!$Q24="YES",'IGP1 Structure'!U24,"")</f>
        <v/>
      </c>
      <c r="H23" s="67"/>
      <c r="I23" s="72" t="str">
        <f>IFERROR(HLOOKUP($E23,'IGP2 Governance'!$E$53:$H$70,14,FALSE),"")</f>
        <v/>
      </c>
      <c r="J23" s="72" t="str">
        <f>IFERROR(HLOOKUP($E23,'IGP2 Governance'!$E$53:$H$70,15,FALSE),"")</f>
        <v/>
      </c>
      <c r="K23" s="72" t="str">
        <f>IFERROR(HLOOKUP($E23,'IGP2 Governance'!$E$53:$H$70,16,FALSE),"")</f>
        <v/>
      </c>
      <c r="L23" s="72" t="str">
        <f>IFERROR(HLOOKUP($E23,'IGP2 Governance'!$E$53:$H$70,17,FALSE),"")</f>
        <v/>
      </c>
      <c r="N23" s="67" t="str">
        <f>IFERROR(HLOOKUP($E23,'IGP2 Governance'!$E$53:$H$71,19,FALSE),"")</f>
        <v/>
      </c>
      <c r="T23" s="223"/>
    </row>
    <row r="24" spans="3:21">
      <c r="E24" s="68" t="str">
        <f>IF('IGP1 Structure'!$Q25="YES",'IGP1 Structure'!S25,"")</f>
        <v/>
      </c>
      <c r="F24" s="222" t="str">
        <f>IF('IGP1 Structure'!$Q25="YES",'IGP1 Structure'!T25,"")</f>
        <v/>
      </c>
      <c r="G24" s="222" t="str">
        <f>IF('IGP1 Structure'!$Q25="YES",'IGP1 Structure'!U25,"")</f>
        <v/>
      </c>
      <c r="H24" s="68"/>
      <c r="I24" s="73" t="str">
        <f>IFERROR(HLOOKUP($E24,'IGP2 Governance'!$E$53:$H$70,14,FALSE),"")</f>
        <v/>
      </c>
      <c r="J24" s="73" t="str">
        <f>IFERROR(HLOOKUP($E24,'IGP2 Governance'!$E$53:$H$70,15,FALSE),"")</f>
        <v/>
      </c>
      <c r="K24" s="73" t="str">
        <f>IFERROR(HLOOKUP($E24,'IGP2 Governance'!$E$53:$H$70,16,FALSE),"")</f>
        <v/>
      </c>
      <c r="L24" s="73" t="str">
        <f>IFERROR(HLOOKUP($E24,'IGP2 Governance'!$E$53:$H$70,17,FALSE),"")</f>
        <v/>
      </c>
      <c r="M24" s="63"/>
      <c r="N24" s="68" t="str">
        <f>IFERROR(HLOOKUP($E24,'IGP2 Governance'!$E$53:$H$71,19,FALSE),"")</f>
        <v/>
      </c>
      <c r="O24" s="68"/>
      <c r="P24" s="68"/>
      <c r="Q24" s="68"/>
      <c r="T24" s="223"/>
    </row>
    <row r="27" spans="3:21">
      <c r="E27" s="254" t="str">
        <f>"Table. Functions of subnational govenance institutions: "&amp;'IGP1 Structure'!E7</f>
        <v>Table. Functions of subnational govenance institutions: Australia (AUS)</v>
      </c>
      <c r="F27" s="254"/>
      <c r="G27" s="254"/>
      <c r="H27" s="254"/>
      <c r="I27" s="254"/>
      <c r="J27" s="254"/>
      <c r="K27" s="254"/>
      <c r="L27" s="254"/>
      <c r="M27" s="254"/>
      <c r="N27" s="254"/>
      <c r="O27" s="254"/>
      <c r="P27" s="254"/>
      <c r="Q27" s="254"/>
      <c r="R27" s="254"/>
    </row>
    <row r="28" spans="3:21" ht="4.5" customHeight="1">
      <c r="E28" s="68"/>
      <c r="F28" s="161"/>
      <c r="G28" s="80"/>
      <c r="H28" s="80"/>
      <c r="I28" s="73"/>
      <c r="J28" s="73"/>
      <c r="K28" s="73"/>
      <c r="L28" s="73"/>
      <c r="M28" s="63"/>
      <c r="N28" s="68"/>
      <c r="O28" s="68"/>
      <c r="P28" s="68"/>
      <c r="Q28" s="68"/>
      <c r="R28" s="63"/>
    </row>
    <row r="29" spans="3:21" ht="108.6">
      <c r="E29" s="166"/>
      <c r="F29" s="167" t="s">
        <v>722</v>
      </c>
      <c r="G29" s="167" t="s">
        <v>723</v>
      </c>
      <c r="H29" s="162" t="s">
        <v>724</v>
      </c>
      <c r="I29" s="162" t="s">
        <v>725</v>
      </c>
      <c r="J29" s="162" t="s">
        <v>726</v>
      </c>
      <c r="K29" s="162" t="s">
        <v>733</v>
      </c>
      <c r="L29" s="162" t="s">
        <v>727</v>
      </c>
      <c r="M29" s="162" t="s">
        <v>728</v>
      </c>
      <c r="N29" s="162" t="s">
        <v>729</v>
      </c>
      <c r="O29" s="162" t="s">
        <v>730</v>
      </c>
      <c r="P29" s="162" t="s">
        <v>731</v>
      </c>
      <c r="Q29" s="162" t="s">
        <v>732</v>
      </c>
      <c r="R29" s="162" t="s">
        <v>738</v>
      </c>
    </row>
    <row r="30" spans="3:21">
      <c r="E30" s="168" t="str">
        <f>'IGP1 Structure'!E21</f>
        <v>Commonwealth (federal) government</v>
      </c>
      <c r="F30" s="163">
        <f>COUNTIF('IGP3 Functions'!$F$9:$G$9,$T30)</f>
        <v>0</v>
      </c>
      <c r="G30" s="163">
        <f>COUNTIF('IGP3 Functions'!$F$10:$G$10,$T30)</f>
        <v>0</v>
      </c>
      <c r="H30" s="163">
        <f>COUNTIF('IGP3 Functions'!$F$12:$G$12,$T30)</f>
        <v>0</v>
      </c>
      <c r="I30" s="163">
        <f>COUNTIF('IGP3 Functions'!$F$13:$G$13,$T30)</f>
        <v>0</v>
      </c>
      <c r="J30" s="163">
        <f>COUNTIF('IGP3 Functions'!$F$15:$G$15,$T30)</f>
        <v>0</v>
      </c>
      <c r="K30" s="163">
        <f>COUNTIF('IGP3 Functions'!$F$17:$G$17,$T30)</f>
        <v>0</v>
      </c>
      <c r="L30" s="163">
        <f>COUNTIF('IGP3 Functions'!$F$18:$G$18,$T30)</f>
        <v>0</v>
      </c>
      <c r="M30" s="163">
        <f>COUNTIF('IGP3 Functions'!$F$19:$G$19,$T30)</f>
        <v>0</v>
      </c>
      <c r="N30" s="163">
        <f>COUNTIF('IGP3 Functions'!$F$20:$G$20,$T30)</f>
        <v>0</v>
      </c>
      <c r="O30" s="163">
        <f>COUNTIF('IGP3 Functions'!$F$22:$G$22,$T30)</f>
        <v>0</v>
      </c>
      <c r="P30" s="163">
        <f>COUNTIF('IGP3 Functions'!$F$24:$G$24,$T30)</f>
        <v>0</v>
      </c>
      <c r="Q30" s="163">
        <f>COUNTIF('IGP3 Functions'!$F$26:$G$26,$T30)</f>
        <v>0</v>
      </c>
      <c r="R30" s="173">
        <f>SUM(F30:Q30)</f>
        <v>0</v>
      </c>
      <c r="T30" s="165" t="s">
        <v>73</v>
      </c>
      <c r="U30" s="185" t="s">
        <v>73</v>
      </c>
    </row>
    <row r="31" spans="3:21">
      <c r="E31" s="168" t="str">
        <f>IF('IGP1 Structure'!Q22="YES",'IGP1 Structure'!E22,"…")</f>
        <v>States and Territories</v>
      </c>
      <c r="F31" s="163">
        <f>COUNTIF('IGP3 Functions'!$F$9:$G$9,$T31)</f>
        <v>0</v>
      </c>
      <c r="G31" s="163">
        <f>COUNTIF('IGP3 Functions'!$F$10:$G$10,$T31)</f>
        <v>0</v>
      </c>
      <c r="H31" s="72">
        <f>COUNTIF('IGP3 Functions'!$F$12:$G$12,$T31)</f>
        <v>0</v>
      </c>
      <c r="I31" s="72">
        <f>COUNTIF('IGP3 Functions'!$F$13:$G$13,$T31)</f>
        <v>0</v>
      </c>
      <c r="J31" s="72">
        <f>COUNTIF('IGP3 Functions'!$F$15:$G$15,$T31)</f>
        <v>0</v>
      </c>
      <c r="K31" s="72">
        <f>COUNTIF('IGP3 Functions'!$F$17:$G$17,$T31)</f>
        <v>0</v>
      </c>
      <c r="L31" s="72">
        <f>COUNTIF('IGP3 Functions'!$F$18:$G$18,$T31)</f>
        <v>0</v>
      </c>
      <c r="M31" s="72">
        <f>COUNTIF('IGP3 Functions'!$F$19:$G$19,$T31)</f>
        <v>0</v>
      </c>
      <c r="N31" s="72">
        <f>COUNTIF('IGP3 Functions'!$F$20:$G$20,$T31)</f>
        <v>0</v>
      </c>
      <c r="O31" s="72">
        <f>COUNTIF('IGP3 Functions'!$F$22:$G$22,$T31)</f>
        <v>0</v>
      </c>
      <c r="P31" s="72">
        <f>COUNTIF('IGP3 Functions'!$F$24:$G$24,$T31)</f>
        <v>0</v>
      </c>
      <c r="Q31" s="72">
        <f>COUNTIF('IGP3 Functions'!$F$26:$G$26,$T31)</f>
        <v>0</v>
      </c>
      <c r="R31" s="170">
        <f t="shared" ref="R31:R40" si="0">SUM(F31:Q31)</f>
        <v>0</v>
      </c>
      <c r="T31" s="132" t="s">
        <v>41</v>
      </c>
      <c r="U31" s="186" t="str">
        <f>IF('IGP1 Structure'!R22="1","R",IF('IGP1 Structure'!R22="2","L",IF('IGP1 Structure'!R22="3","L",IF('IGP1 Structure'!R22="4","L",IF('IGP1 Structure'!R22="5","R",IF('IGP1 Structure'!R22="6","L","C"))))))</f>
        <v>R</v>
      </c>
    </row>
    <row r="32" spans="3:21">
      <c r="E32" s="168" t="str">
        <f>IF('IGP1 Structure'!Q23="YES",'IGP1 Structure'!E23,"…")</f>
        <v>Local governments</v>
      </c>
      <c r="F32" s="163">
        <f>COUNTIF('IGP3 Functions'!$F$9:$G$9,$T32)</f>
        <v>0</v>
      </c>
      <c r="G32" s="163">
        <f>COUNTIF('IGP3 Functions'!$F$10:$G$10,$T32)</f>
        <v>0</v>
      </c>
      <c r="H32" s="72">
        <f>COUNTIF('IGP3 Functions'!$F$12:$G$12,$T32)</f>
        <v>0</v>
      </c>
      <c r="I32" s="72">
        <f>COUNTIF('IGP3 Functions'!$F$13:$G$13,$T32)</f>
        <v>0</v>
      </c>
      <c r="J32" s="72">
        <f>COUNTIF('IGP3 Functions'!$F$15:$G$15,$T32)</f>
        <v>0</v>
      </c>
      <c r="K32" s="72">
        <f>COUNTIF('IGP3 Functions'!$F$17:$G$17,$T32)</f>
        <v>0</v>
      </c>
      <c r="L32" s="72">
        <f>COUNTIF('IGP3 Functions'!$F$18:$G$18,$T32)</f>
        <v>0</v>
      </c>
      <c r="M32" s="72">
        <f>COUNTIF('IGP3 Functions'!$F$19:$G$19,$T32)</f>
        <v>0</v>
      </c>
      <c r="N32" s="72">
        <f>COUNTIF('IGP3 Functions'!$F$20:$G$20,$T32)</f>
        <v>0</v>
      </c>
      <c r="O32" s="72">
        <f>COUNTIF('IGP3 Functions'!$F$22:$G$22,$T32)</f>
        <v>0</v>
      </c>
      <c r="P32" s="72">
        <f>COUNTIF('IGP3 Functions'!$F$24:$G$24,$T32)</f>
        <v>0</v>
      </c>
      <c r="Q32" s="72">
        <f>COUNTIF('IGP3 Functions'!$F$26:$G$26,$T32)</f>
        <v>0</v>
      </c>
      <c r="R32" s="170">
        <f t="shared" si="0"/>
        <v>0</v>
      </c>
      <c r="T32" s="132" t="s">
        <v>42</v>
      </c>
      <c r="U32" s="186" t="str">
        <f>IF('IGP1 Structure'!R23="1","R",IF('IGP1 Structure'!R23="2","L",IF('IGP1 Structure'!R23="3","L",IF('IGP1 Structure'!R23="4","L",IF('IGP1 Structure'!R23="5","R",IF('IGP1 Structure'!R23="6","L","C"))))))</f>
        <v>L</v>
      </c>
    </row>
    <row r="33" spans="1:21">
      <c r="E33" s="168" t="str">
        <f>IF('IGP1 Structure'!Q24="YES",'IGP1 Structure'!E24,"…")</f>
        <v>…</v>
      </c>
      <c r="F33" s="163">
        <f>COUNTIF('IGP3 Functions'!$F$9:$G$9,$T33)</f>
        <v>0</v>
      </c>
      <c r="G33" s="163">
        <f>COUNTIF('IGP3 Functions'!$F$10:$G$10,$T33)</f>
        <v>0</v>
      </c>
      <c r="H33" s="72">
        <f>COUNTIF('IGP3 Functions'!$F$12:$G$12,$T33)</f>
        <v>0</v>
      </c>
      <c r="I33" s="72">
        <f>COUNTIF('IGP3 Functions'!$F$13:$G$13,$T33)</f>
        <v>0</v>
      </c>
      <c r="J33" s="72">
        <f>COUNTIF('IGP3 Functions'!$F$15:$G$15,$T33)</f>
        <v>0</v>
      </c>
      <c r="K33" s="72">
        <f>COUNTIF('IGP3 Functions'!$F$17:$G$17,$T33)</f>
        <v>0</v>
      </c>
      <c r="L33" s="72">
        <f>COUNTIF('IGP3 Functions'!$F$18:$G$18,$T33)</f>
        <v>0</v>
      </c>
      <c r="M33" s="72">
        <f>COUNTIF('IGP3 Functions'!$F$19:$G$19,$T33)</f>
        <v>0</v>
      </c>
      <c r="N33" s="72">
        <f>COUNTIF('IGP3 Functions'!$F$20:$G$20,$T33)</f>
        <v>0</v>
      </c>
      <c r="O33" s="72">
        <f>COUNTIF('IGP3 Functions'!$F$22:$G$22,$T33)</f>
        <v>0</v>
      </c>
      <c r="P33" s="72">
        <f>COUNTIF('IGP3 Functions'!$F$24:$G$24,$T33)</f>
        <v>0</v>
      </c>
      <c r="Q33" s="72">
        <f>COUNTIF('IGP3 Functions'!$F$26:$G$26,$T33)</f>
        <v>0</v>
      </c>
      <c r="R33" s="170">
        <f t="shared" si="0"/>
        <v>0</v>
      </c>
      <c r="T33" s="132" t="s">
        <v>43</v>
      </c>
      <c r="U33" s="186" t="str">
        <f>IF('IGP1 Structure'!R24="1","R",IF('IGP1 Structure'!R24="2","L",IF('IGP1 Structure'!R24="3","L",IF('IGP1 Structure'!R24="4","L",IF('IGP1 Structure'!R24="5","R",IF('IGP1 Structure'!R24="6","L","C"))))))</f>
        <v>C</v>
      </c>
    </row>
    <row r="34" spans="1:21">
      <c r="E34" s="168" t="str">
        <f>IF('IGP1 Structure'!Q25="YES",'IGP1 Structure'!E25,"…")</f>
        <v>…</v>
      </c>
      <c r="F34" s="163">
        <f>COUNTIF('IGP3 Functions'!$F$9:$G$9,$T34)</f>
        <v>0</v>
      </c>
      <c r="G34" s="163">
        <f>COUNTIF('IGP3 Functions'!$F$10:$G$10,$T34)</f>
        <v>0</v>
      </c>
      <c r="H34" s="72">
        <f>COUNTIF('IGP3 Functions'!$F$12:$G$12,$T34)</f>
        <v>0</v>
      </c>
      <c r="I34" s="72">
        <f>COUNTIF('IGP3 Functions'!$F$13:$G$13,$T34)</f>
        <v>0</v>
      </c>
      <c r="J34" s="72">
        <f>COUNTIF('IGP3 Functions'!$F$15:$G$15,$T34)</f>
        <v>0</v>
      </c>
      <c r="K34" s="72">
        <f>COUNTIF('IGP3 Functions'!$F$17:$G$17,$T34)</f>
        <v>0</v>
      </c>
      <c r="L34" s="72">
        <f>COUNTIF('IGP3 Functions'!$F$18:$G$18,$T34)</f>
        <v>0</v>
      </c>
      <c r="M34" s="72">
        <f>COUNTIF('IGP3 Functions'!$F$19:$G$19,$T34)</f>
        <v>0</v>
      </c>
      <c r="N34" s="72">
        <f>COUNTIF('IGP3 Functions'!$F$20:$G$20,$T34)</f>
        <v>0</v>
      </c>
      <c r="O34" s="72">
        <f>COUNTIF('IGP3 Functions'!$F$22:$G$22,$T34)</f>
        <v>0</v>
      </c>
      <c r="P34" s="72">
        <f>COUNTIF('IGP3 Functions'!$F$24:$G$24,$T34)</f>
        <v>0</v>
      </c>
      <c r="Q34" s="72">
        <f>COUNTIF('IGP3 Functions'!$F$26:$G$26,$T34)</f>
        <v>0</v>
      </c>
      <c r="R34" s="170">
        <f t="shared" si="0"/>
        <v>0</v>
      </c>
      <c r="T34" s="132" t="s">
        <v>44</v>
      </c>
      <c r="U34" s="187" t="str">
        <f>IF('IGP1 Structure'!R25="1","R",IF('IGP1 Structure'!R25="2","L",IF('IGP1 Structure'!R25="3","L",IF('IGP1 Structure'!R25="4","L",IF('IGP1 Structure'!R25="5","R",IF('IGP1 Structure'!R25="6","L","C"))))))</f>
        <v>C</v>
      </c>
    </row>
    <row r="35" spans="1:21">
      <c r="E35" s="168" t="s">
        <v>737</v>
      </c>
      <c r="F35" s="163">
        <f>COUNTIF('IGP3 Functions'!$F$9:$G$9,$T35)</f>
        <v>0</v>
      </c>
      <c r="G35" s="163">
        <f>COUNTIF('IGP3 Functions'!$F$10:$G$10,$T35)</f>
        <v>0</v>
      </c>
      <c r="H35" s="72">
        <f>COUNTIF('IGP3 Functions'!$F$12:$G$12,$T35)</f>
        <v>0</v>
      </c>
      <c r="I35" s="72">
        <f>COUNTIF('IGP3 Functions'!$F$13:$G$13,$T35)</f>
        <v>0</v>
      </c>
      <c r="J35" s="72">
        <f>COUNTIF('IGP3 Functions'!$F$15:$G$15,$T35)</f>
        <v>0</v>
      </c>
      <c r="K35" s="72">
        <f>COUNTIF('IGP3 Functions'!$F$17:$G$17,$T35)</f>
        <v>0</v>
      </c>
      <c r="L35" s="72">
        <f>COUNTIF('IGP3 Functions'!$F$18:$G$18,$T35)</f>
        <v>0</v>
      </c>
      <c r="M35" s="72">
        <f>COUNTIF('IGP3 Functions'!$F$19:$G$19,$T35)</f>
        <v>0</v>
      </c>
      <c r="N35" s="72">
        <f>COUNTIF('IGP3 Functions'!$F$20:$G$20,$T35)</f>
        <v>0</v>
      </c>
      <c r="O35" s="72">
        <f>COUNTIF('IGP3 Functions'!$F$22:$G$22,$T35)</f>
        <v>0</v>
      </c>
      <c r="P35" s="72">
        <f>COUNTIF('IGP3 Functions'!$F$24:$G$24,$T35)</f>
        <v>0</v>
      </c>
      <c r="Q35" s="72">
        <f>COUNTIF('IGP3 Functions'!$F$26:$G$26,$T35)</f>
        <v>0</v>
      </c>
      <c r="R35" s="170">
        <f t="shared" si="0"/>
        <v>0</v>
      </c>
      <c r="T35" s="132" t="s">
        <v>734</v>
      </c>
      <c r="U35" s="186" t="s">
        <v>71</v>
      </c>
    </row>
    <row r="36" spans="1:21">
      <c r="E36" s="166" t="s">
        <v>736</v>
      </c>
      <c r="F36" s="164">
        <f>COUNTIF('IGP3 Functions'!$F$9:$G$9,$T36)</f>
        <v>0</v>
      </c>
      <c r="G36" s="164">
        <f>COUNTIF('IGP3 Functions'!$F$10:$G$10,$T36)</f>
        <v>0</v>
      </c>
      <c r="H36" s="73">
        <f>COUNTIF('IGP3 Functions'!$F$12:$G$12,$T36)</f>
        <v>0</v>
      </c>
      <c r="I36" s="73">
        <f>COUNTIF('IGP3 Functions'!$F$13:$G$13,$T36)</f>
        <v>0</v>
      </c>
      <c r="J36" s="73">
        <f>COUNTIF('IGP3 Functions'!$F$15:$G$15,$T36)</f>
        <v>0</v>
      </c>
      <c r="K36" s="73">
        <f>COUNTIF('IGP3 Functions'!$F$17:$G$17,$T36)</f>
        <v>0</v>
      </c>
      <c r="L36" s="73">
        <f>COUNTIF('IGP3 Functions'!$F$18:$G$18,$T36)</f>
        <v>0</v>
      </c>
      <c r="M36" s="73">
        <f>COUNTIF('IGP3 Functions'!$F$19:$G$19,$T36)</f>
        <v>0</v>
      </c>
      <c r="N36" s="73">
        <f>COUNTIF('IGP3 Functions'!$F$20:$G$20,$T36)</f>
        <v>0</v>
      </c>
      <c r="O36" s="73">
        <f>COUNTIF('IGP3 Functions'!$F$22:$G$22,$T36)</f>
        <v>0</v>
      </c>
      <c r="P36" s="73">
        <f>COUNTIF('IGP3 Functions'!$F$24:$G$24,$T36)</f>
        <v>0</v>
      </c>
      <c r="Q36" s="73">
        <f>COUNTIF('IGP3 Functions'!$F$26:$G$26,$T36)</f>
        <v>0</v>
      </c>
      <c r="R36" s="174">
        <f t="shared" si="0"/>
        <v>0</v>
      </c>
      <c r="T36" s="133" t="s">
        <v>735</v>
      </c>
      <c r="U36" s="187" t="s">
        <v>749</v>
      </c>
    </row>
    <row r="37" spans="1:21">
      <c r="E37" s="168" t="s">
        <v>739</v>
      </c>
      <c r="F37" s="163">
        <f>SUMIF($U$30:$U$36,$U37,F$30:F$36)</f>
        <v>0</v>
      </c>
      <c r="G37" s="163">
        <f t="shared" ref="G37:Q39" si="1">SUMIF($U$30:$U$36,$U37,G$30:G$36)</f>
        <v>0</v>
      </c>
      <c r="H37" s="72">
        <f t="shared" si="1"/>
        <v>0</v>
      </c>
      <c r="I37" s="72">
        <f t="shared" si="1"/>
        <v>0</v>
      </c>
      <c r="J37" s="72">
        <f t="shared" si="1"/>
        <v>0</v>
      </c>
      <c r="K37" s="72">
        <f t="shared" si="1"/>
        <v>0</v>
      </c>
      <c r="L37" s="72">
        <f t="shared" si="1"/>
        <v>0</v>
      </c>
      <c r="M37" s="72">
        <f t="shared" si="1"/>
        <v>0</v>
      </c>
      <c r="N37" s="72">
        <f t="shared" si="1"/>
        <v>0</v>
      </c>
      <c r="O37" s="72">
        <f t="shared" si="1"/>
        <v>0</v>
      </c>
      <c r="P37" s="72">
        <f t="shared" si="1"/>
        <v>0</v>
      </c>
      <c r="Q37" s="72">
        <f t="shared" si="1"/>
        <v>0</v>
      </c>
      <c r="R37" s="170">
        <f t="shared" si="0"/>
        <v>0</v>
      </c>
      <c r="U37" s="185" t="s">
        <v>73</v>
      </c>
    </row>
    <row r="38" spans="1:21">
      <c r="E38" s="168" t="s">
        <v>740</v>
      </c>
      <c r="F38" s="163">
        <f t="shared" ref="F38:F39" si="2">SUMIF($U$30:$U$36,$U38,F$30:F$36)</f>
        <v>0</v>
      </c>
      <c r="G38" s="163">
        <f t="shared" si="1"/>
        <v>0</v>
      </c>
      <c r="H38" s="72">
        <f t="shared" si="1"/>
        <v>0</v>
      </c>
      <c r="I38" s="72">
        <f t="shared" si="1"/>
        <v>0</v>
      </c>
      <c r="J38" s="72">
        <f t="shared" si="1"/>
        <v>0</v>
      </c>
      <c r="K38" s="72">
        <f t="shared" si="1"/>
        <v>0</v>
      </c>
      <c r="L38" s="72">
        <f t="shared" si="1"/>
        <v>0</v>
      </c>
      <c r="M38" s="72">
        <f t="shared" si="1"/>
        <v>0</v>
      </c>
      <c r="N38" s="72">
        <f t="shared" si="1"/>
        <v>0</v>
      </c>
      <c r="O38" s="72">
        <f t="shared" si="1"/>
        <v>0</v>
      </c>
      <c r="P38" s="72">
        <f t="shared" si="1"/>
        <v>0</v>
      </c>
      <c r="Q38" s="72">
        <f t="shared" si="1"/>
        <v>0</v>
      </c>
      <c r="R38" s="170">
        <f t="shared" si="0"/>
        <v>0</v>
      </c>
      <c r="U38" s="186" t="s">
        <v>71</v>
      </c>
    </row>
    <row r="39" spans="1:21">
      <c r="E39" s="166" t="s">
        <v>741</v>
      </c>
      <c r="F39" s="164">
        <f t="shared" si="2"/>
        <v>0</v>
      </c>
      <c r="G39" s="164">
        <f t="shared" si="1"/>
        <v>0</v>
      </c>
      <c r="H39" s="73">
        <f t="shared" si="1"/>
        <v>0</v>
      </c>
      <c r="I39" s="73">
        <f t="shared" si="1"/>
        <v>0</v>
      </c>
      <c r="J39" s="73">
        <f t="shared" si="1"/>
        <v>0</v>
      </c>
      <c r="K39" s="73">
        <f t="shared" si="1"/>
        <v>0</v>
      </c>
      <c r="L39" s="73">
        <f t="shared" si="1"/>
        <v>0</v>
      </c>
      <c r="M39" s="73">
        <f t="shared" si="1"/>
        <v>0</v>
      </c>
      <c r="N39" s="73">
        <f t="shared" si="1"/>
        <v>0</v>
      </c>
      <c r="O39" s="73">
        <f t="shared" si="1"/>
        <v>0</v>
      </c>
      <c r="P39" s="73">
        <f t="shared" si="1"/>
        <v>0</v>
      </c>
      <c r="Q39" s="73">
        <f t="shared" si="1"/>
        <v>0</v>
      </c>
      <c r="R39" s="174">
        <f t="shared" si="0"/>
        <v>0</v>
      </c>
      <c r="U39" s="187" t="s">
        <v>749</v>
      </c>
    </row>
    <row r="40" spans="1:21">
      <c r="E40" s="169" t="s">
        <v>738</v>
      </c>
      <c r="F40" s="171">
        <f>SUM(F37:F39)</f>
        <v>0</v>
      </c>
      <c r="G40" s="171">
        <f t="shared" ref="G40:Q40" si="3">SUM(G37:G39)</f>
        <v>0</v>
      </c>
      <c r="H40" s="171">
        <f t="shared" si="3"/>
        <v>0</v>
      </c>
      <c r="I40" s="171">
        <f t="shared" si="3"/>
        <v>0</v>
      </c>
      <c r="J40" s="171">
        <f t="shared" si="3"/>
        <v>0</v>
      </c>
      <c r="K40" s="171">
        <f t="shared" si="3"/>
        <v>0</v>
      </c>
      <c r="L40" s="171">
        <f t="shared" si="3"/>
        <v>0</v>
      </c>
      <c r="M40" s="171">
        <f t="shared" si="3"/>
        <v>0</v>
      </c>
      <c r="N40" s="171">
        <f t="shared" si="3"/>
        <v>0</v>
      </c>
      <c r="O40" s="171">
        <f t="shared" si="3"/>
        <v>0</v>
      </c>
      <c r="P40" s="171">
        <f t="shared" si="3"/>
        <v>0</v>
      </c>
      <c r="Q40" s="171">
        <f t="shared" si="3"/>
        <v>0</v>
      </c>
      <c r="R40" s="172">
        <f t="shared" si="0"/>
        <v>0</v>
      </c>
    </row>
    <row r="45" spans="1:21" s="199" customFormat="1" ht="12" thickBot="1">
      <c r="C45" s="198"/>
      <c r="E45" s="200"/>
      <c r="F45" s="201"/>
      <c r="G45" s="202"/>
      <c r="I45" s="198"/>
      <c r="J45" s="198"/>
      <c r="K45" s="198"/>
      <c r="L45" s="198"/>
      <c r="N45" s="200"/>
      <c r="O45" s="200"/>
      <c r="P45" s="200"/>
      <c r="Q45" s="200"/>
    </row>
    <row r="46" spans="1:21">
      <c r="A46" s="58">
        <f>'IGP1 Structure'!A1</f>
        <v>0</v>
      </c>
      <c r="B46" s="58">
        <f>'IGP1 Structure'!B1</f>
        <v>0</v>
      </c>
      <c r="C46" s="58">
        <f>'IGP1 Structure'!C1</f>
        <v>0</v>
      </c>
      <c r="D46" s="58">
        <f>'IGP1 Structure'!D1</f>
        <v>0</v>
      </c>
      <c r="E46" s="58">
        <f>'IGP1 Structure'!E1</f>
        <v>0</v>
      </c>
      <c r="F46" s="58">
        <f>'IGP1 Structure'!F1</f>
        <v>0</v>
      </c>
      <c r="G46" s="58">
        <f>'IGP1 Structure'!G1</f>
        <v>0</v>
      </c>
      <c r="H46" s="58">
        <f>'IGP1 Structure'!H1</f>
        <v>0</v>
      </c>
      <c r="I46" s="58">
        <f>'IGP1 Structure'!I1</f>
        <v>0</v>
      </c>
      <c r="J46" s="58">
        <f>'IGP1 Structure'!J1</f>
        <v>0</v>
      </c>
      <c r="K46" s="58">
        <f>'IGP1 Structure'!K1</f>
        <v>0</v>
      </c>
      <c r="L46" s="58">
        <f>'IGP1 Structure'!L1</f>
        <v>0</v>
      </c>
    </row>
    <row r="47" spans="1:21">
      <c r="A47" s="58">
        <f>'IGP1 Structure'!A2</f>
        <v>0</v>
      </c>
      <c r="B47" s="58">
        <f>'IGP1 Structure'!B2</f>
        <v>0</v>
      </c>
      <c r="C47" s="58">
        <f>'IGP1 Structure'!C2</f>
        <v>0</v>
      </c>
      <c r="D47" s="58" t="str">
        <f>'IGP1 Structure'!D2</f>
        <v>LoGICA INTERGOVERNMENTAL PROFILE: STRUCTURE OF SUBNATIONAL GOVERNANCE INSTITUTIONS</v>
      </c>
      <c r="E47" s="58">
        <f>'IGP1 Structure'!E2</f>
        <v>0</v>
      </c>
      <c r="F47" s="58">
        <f>'IGP1 Structure'!F2</f>
        <v>0</v>
      </c>
      <c r="G47" s="58">
        <f>'IGP1 Structure'!G2</f>
        <v>0</v>
      </c>
      <c r="H47" s="58">
        <f>'IGP1 Structure'!H2</f>
        <v>0</v>
      </c>
      <c r="I47" s="58">
        <f>'IGP1 Structure'!I2</f>
        <v>0</v>
      </c>
      <c r="J47" s="58">
        <f>'IGP1 Structure'!J2</f>
        <v>0</v>
      </c>
      <c r="K47" s="58">
        <f>'IGP1 Structure'!K2</f>
        <v>0</v>
      </c>
      <c r="L47" s="58">
        <f>'IGP1 Structure'!L2</f>
        <v>0</v>
      </c>
    </row>
    <row r="48" spans="1:21">
      <c r="A48" s="58">
        <f>'IGP1 Structure'!A3</f>
        <v>0</v>
      </c>
      <c r="B48" s="58">
        <f>'IGP1 Structure'!B3</f>
        <v>0</v>
      </c>
      <c r="C48" s="58">
        <f>'IGP1 Structure'!C3</f>
        <v>0</v>
      </c>
      <c r="D48" s="58">
        <f>'IGP1 Structure'!D3</f>
        <v>0</v>
      </c>
      <c r="E48" s="58">
        <f>'IGP1 Structure'!E3</f>
        <v>0</v>
      </c>
      <c r="F48" s="58">
        <f>'IGP1 Structure'!F3</f>
        <v>0</v>
      </c>
      <c r="G48" s="58">
        <f>'IGP1 Structure'!G3</f>
        <v>0</v>
      </c>
      <c r="H48" s="58">
        <f>'IGP1 Structure'!H3</f>
        <v>0</v>
      </c>
      <c r="I48" s="58">
        <f>'IGP1 Structure'!I3</f>
        <v>0</v>
      </c>
      <c r="J48" s="58">
        <f>'IGP1 Structure'!J3</f>
        <v>0</v>
      </c>
      <c r="K48" s="58">
        <f>'IGP1 Structure'!K3</f>
        <v>0</v>
      </c>
      <c r="L48" s="58">
        <f>'IGP1 Structure'!L3</f>
        <v>0</v>
      </c>
    </row>
    <row r="49" spans="1:12">
      <c r="A49" s="58">
        <f>'IGP1 Structure'!A4</f>
        <v>0</v>
      </c>
      <c r="B49" s="58">
        <f>'IGP1 Structure'!B4</f>
        <v>0</v>
      </c>
      <c r="C49" s="58">
        <f>'IGP1 Structure'!C4</f>
        <v>0</v>
      </c>
      <c r="D49" s="58">
        <f>'IGP1 Structure'!D4</f>
        <v>0</v>
      </c>
      <c r="E49" s="58">
        <f>'IGP1 Structure'!E4</f>
        <v>0</v>
      </c>
      <c r="F49" s="58">
        <f>'IGP1 Structure'!F4</f>
        <v>0</v>
      </c>
      <c r="G49" s="58">
        <f>'IGP1 Structure'!G4</f>
        <v>0</v>
      </c>
      <c r="H49" s="58">
        <f>'IGP1 Structure'!H4</f>
        <v>0</v>
      </c>
      <c r="I49" s="58">
        <f>'IGP1 Structure'!I4</f>
        <v>0</v>
      </c>
      <c r="J49" s="58">
        <f>'IGP1 Structure'!J4</f>
        <v>0</v>
      </c>
      <c r="K49" s="58">
        <f>'IGP1 Structure'!K4</f>
        <v>0</v>
      </c>
      <c r="L49" s="58">
        <f>'IGP1 Structure'!L4</f>
        <v>0</v>
      </c>
    </row>
    <row r="50" spans="1:12">
      <c r="A50" s="58">
        <f>'IGP1 Structure'!A5</f>
        <v>0</v>
      </c>
      <c r="B50" s="58">
        <f>'IGP1 Structure'!B5</f>
        <v>0</v>
      </c>
      <c r="C50" s="58">
        <f>'IGP1 Structure'!C5</f>
        <v>0</v>
      </c>
      <c r="D50" s="58" t="str">
        <f>'IGP1 Structure'!D5</f>
        <v>General Country Information</v>
      </c>
      <c r="E50" s="58">
        <f>'IGP1 Structure'!E5</f>
        <v>0</v>
      </c>
      <c r="F50" s="58">
        <f>'IGP1 Structure'!F5</f>
        <v>0</v>
      </c>
      <c r="G50" s="58">
        <f>'IGP1 Structure'!G5</f>
        <v>0</v>
      </c>
      <c r="H50" s="58">
        <f>'IGP1 Structure'!H5</f>
        <v>0</v>
      </c>
      <c r="I50" s="58">
        <f>'IGP1 Structure'!I5</f>
        <v>0</v>
      </c>
      <c r="J50" s="58">
        <f>'IGP1 Structure'!J5</f>
        <v>0</v>
      </c>
      <c r="K50" s="58">
        <f>'IGP1 Structure'!K5</f>
        <v>0</v>
      </c>
      <c r="L50" s="58" t="str">
        <f>'IGP1 Structure'!L5</f>
        <v>Comments / Clarification</v>
      </c>
    </row>
    <row r="51" spans="1:12">
      <c r="A51" s="58">
        <f>'IGP1 Structure'!A6</f>
        <v>0</v>
      </c>
      <c r="B51" s="58">
        <f>'IGP1 Structure'!B6</f>
        <v>0</v>
      </c>
      <c r="C51" s="58" t="str">
        <f>'IGP1 Structure'!C6</f>
        <v>C1</v>
      </c>
      <c r="D51" s="58" t="str">
        <f>'IGP1 Structure'!D6</f>
        <v>Basic Country Information</v>
      </c>
      <c r="E51" s="58">
        <f>'IGP1 Structure'!E6</f>
        <v>0</v>
      </c>
      <c r="F51" s="58">
        <f>'IGP1 Structure'!F6</f>
        <v>0</v>
      </c>
      <c r="G51" s="58">
        <f>'IGP1 Structure'!G6</f>
        <v>0</v>
      </c>
      <c r="H51" s="58">
        <f>'IGP1 Structure'!H6</f>
        <v>0</v>
      </c>
      <c r="I51" s="58">
        <f>'IGP1 Structure'!I6</f>
        <v>0</v>
      </c>
      <c r="J51" s="58">
        <f>'IGP1 Structure'!J6</f>
        <v>0</v>
      </c>
      <c r="K51" s="58">
        <f>'IGP1 Structure'!K6</f>
        <v>0</v>
      </c>
      <c r="L51" s="58">
        <f>'IGP1 Structure'!L6</f>
        <v>0</v>
      </c>
    </row>
    <row r="52" spans="1:12">
      <c r="A52" s="58">
        <f>'IGP1 Structure'!A7</f>
        <v>0</v>
      </c>
      <c r="B52" s="58">
        <f>'IGP1 Structure'!B7</f>
        <v>0</v>
      </c>
      <c r="C52" s="58" t="str">
        <f>'IGP1 Structure'!C7</f>
        <v>C1.1</v>
      </c>
      <c r="D52" s="58" t="str">
        <f>'IGP1 Structure'!D7</f>
        <v>Country Name</v>
      </c>
      <c r="E52" s="58" t="str">
        <f>'IGP1 Structure'!E7</f>
        <v>Australia (AUS)</v>
      </c>
      <c r="F52" s="58">
        <f>'IGP1 Structure'!F7</f>
        <v>0</v>
      </c>
      <c r="G52" s="58">
        <f>'IGP1 Structure'!G7</f>
        <v>0</v>
      </c>
      <c r="H52" s="58">
        <f>'IGP1 Structure'!H7</f>
        <v>0</v>
      </c>
      <c r="I52" s="58">
        <f>'IGP1 Structure'!I7</f>
        <v>0</v>
      </c>
      <c r="J52" s="58">
        <f>'IGP1 Structure'!J7</f>
        <v>0</v>
      </c>
      <c r="K52" s="58">
        <f>'IGP1 Structure'!K7</f>
        <v>0</v>
      </c>
      <c r="L52" s="58">
        <f>'IGP1 Structure'!L7</f>
        <v>0</v>
      </c>
    </row>
    <row r="53" spans="1:12">
      <c r="A53" s="58">
        <f>'IGP1 Structure'!A8</f>
        <v>0</v>
      </c>
      <c r="B53" s="58">
        <f>'IGP1 Structure'!B8</f>
        <v>0</v>
      </c>
      <c r="C53" s="58" t="str">
        <f>'IGP1 Structure'!C8</f>
        <v>C1.2</v>
      </c>
      <c r="D53" s="58" t="str">
        <f>'IGP1 Structure'!D8</f>
        <v>Information/Data for Year</v>
      </c>
      <c r="E53" s="58">
        <f>'IGP1 Structure'!E8</f>
        <v>2026</v>
      </c>
      <c r="F53" s="58">
        <f>'IGP1 Structure'!F8</f>
        <v>0</v>
      </c>
      <c r="G53" s="58">
        <f>'IGP1 Structure'!G8</f>
        <v>0</v>
      </c>
      <c r="H53" s="58">
        <f>'IGP1 Structure'!H8</f>
        <v>0</v>
      </c>
      <c r="I53" s="58">
        <f>'IGP1 Structure'!I8</f>
        <v>0</v>
      </c>
      <c r="J53" s="58">
        <f>'IGP1 Structure'!J8</f>
        <v>0</v>
      </c>
      <c r="K53" s="58">
        <f>'IGP1 Structure'!K8</f>
        <v>0</v>
      </c>
      <c r="L53" s="58">
        <f>'IGP1 Structure'!L8</f>
        <v>0</v>
      </c>
    </row>
    <row r="54" spans="1:12">
      <c r="A54" s="58">
        <f>'IGP1 Structure'!A9</f>
        <v>0</v>
      </c>
      <c r="B54" s="58">
        <f>'IGP1 Structure'!B9</f>
        <v>0</v>
      </c>
      <c r="C54" s="58" t="str">
        <f>'IGP1 Structure'!C9</f>
        <v>C1.3</v>
      </c>
      <c r="D54" s="58" t="str">
        <f>'IGP1 Structure'!D9</f>
        <v>Total National Population</v>
      </c>
      <c r="E54" s="58">
        <f>'IGP1 Structure'!E9</f>
        <v>27801023</v>
      </c>
      <c r="F54" s="58">
        <f>'IGP1 Structure'!F9</f>
        <v>0</v>
      </c>
      <c r="G54" s="58">
        <f>'IGP1 Structure'!G9</f>
        <v>0</v>
      </c>
      <c r="H54" s="58">
        <f>'IGP1 Structure'!H9</f>
        <v>0</v>
      </c>
      <c r="I54" s="58">
        <f>'IGP1 Structure'!I9</f>
        <v>0</v>
      </c>
      <c r="J54" s="58">
        <f>'IGP1 Structure'!J9</f>
        <v>0</v>
      </c>
      <c r="K54" s="58">
        <f>'IGP1 Structure'!K9</f>
        <v>0</v>
      </c>
      <c r="L54" s="58" t="str">
        <f>'IGP1 Structure'!L9</f>
        <v>https://www.abs.gov.au/statistics/people/population/national-state-and-territory-population/dec-2025</v>
      </c>
    </row>
    <row r="55" spans="1:12">
      <c r="A55" s="58">
        <f>'IGP1 Structure'!A10</f>
        <v>0</v>
      </c>
      <c r="B55" s="58">
        <f>'IGP1 Structure'!B10</f>
        <v>0</v>
      </c>
      <c r="C55" s="58">
        <f>'IGP1 Structure'!C10</f>
        <v>0</v>
      </c>
      <c r="D55" s="58">
        <f>'IGP1 Structure'!D10</f>
        <v>0</v>
      </c>
      <c r="E55" s="58">
        <f>'IGP1 Structure'!E10</f>
        <v>0</v>
      </c>
      <c r="F55" s="58">
        <f>'IGP1 Structure'!F10</f>
        <v>0</v>
      </c>
      <c r="G55" s="58">
        <f>'IGP1 Structure'!G10</f>
        <v>0</v>
      </c>
      <c r="H55" s="58">
        <f>'IGP1 Structure'!H10</f>
        <v>0</v>
      </c>
      <c r="I55" s="58">
        <f>'IGP1 Structure'!I10</f>
        <v>0</v>
      </c>
      <c r="J55" s="58">
        <f>'IGP1 Structure'!J10</f>
        <v>0</v>
      </c>
      <c r="K55" s="58">
        <f>'IGP1 Structure'!K10</f>
        <v>0</v>
      </c>
      <c r="L55" s="58">
        <f>'IGP1 Structure'!L10</f>
        <v>0</v>
      </c>
    </row>
    <row r="56" spans="1:12">
      <c r="A56" s="58">
        <f>'IGP1 Structure'!A11</f>
        <v>0</v>
      </c>
      <c r="B56" s="58">
        <f>'IGP1 Structure'!B11</f>
        <v>0</v>
      </c>
      <c r="C56" s="58" t="str">
        <f>'IGP1 Structure'!C11</f>
        <v>C.4</v>
      </c>
      <c r="D56" s="58" t="str">
        <f>'IGP1 Structure'!D11</f>
        <v>Main decentralization / subnational / intergovernmental legislation /policies</v>
      </c>
      <c r="E56" s="58">
        <f>'IGP1 Structure'!E11</f>
        <v>0</v>
      </c>
      <c r="F56" s="58" t="str">
        <f>'IGP1 Structure'!F11</f>
        <v>Year  Enacted</v>
      </c>
      <c r="G56" s="58">
        <f>'IGP1 Structure'!G11</f>
        <v>0</v>
      </c>
      <c r="H56" s="58">
        <f>'IGP1 Structure'!H11</f>
        <v>0</v>
      </c>
      <c r="I56" s="58">
        <f>'IGP1 Structure'!I11</f>
        <v>0</v>
      </c>
      <c r="J56" s="58">
        <f>'IGP1 Structure'!J11</f>
        <v>0</v>
      </c>
      <c r="K56" s="58">
        <f>'IGP1 Structure'!K11</f>
        <v>0</v>
      </c>
      <c r="L56" s="58">
        <f>'IGP1 Structure'!L11</f>
        <v>0</v>
      </c>
    </row>
    <row r="57" spans="1:12">
      <c r="A57" s="58">
        <f>'IGP1 Structure'!A12</f>
        <v>0</v>
      </c>
      <c r="B57" s="58">
        <f>'IGP1 Structure'!B12</f>
        <v>0</v>
      </c>
      <c r="C57" s="58" t="str">
        <f>'IGP1 Structure'!C12</f>
        <v>C4.1</v>
      </c>
      <c r="D57" s="58" t="str">
        <f>'IGP1 Structure'!D12</f>
        <v xml:space="preserve">Commonwealth of Australia Constitution Act </v>
      </c>
      <c r="E57" s="58">
        <f>'IGP1 Structure'!E12</f>
        <v>0</v>
      </c>
      <c r="F57" s="58">
        <f>'IGP1 Structure'!F12</f>
        <v>1900</v>
      </c>
      <c r="G57" s="58">
        <f>'IGP1 Structure'!G12</f>
        <v>0</v>
      </c>
      <c r="H57" s="58">
        <f>'IGP1 Structure'!H12</f>
        <v>0</v>
      </c>
      <c r="I57" s="58">
        <f>'IGP1 Structure'!I12</f>
        <v>0</v>
      </c>
      <c r="J57" s="58">
        <f>'IGP1 Structure'!J12</f>
        <v>0</v>
      </c>
      <c r="K57" s="58">
        <f>'IGP1 Structure'!K12</f>
        <v>0</v>
      </c>
      <c r="L57" s="58" t="str">
        <f>'IGP1 Structure'!L12</f>
        <v>The Commonwealth of Australia Constitution Act 1900 is an Act of the Parliament of the United Kingdom that established the Commonwealth of Australia. The Constitution officially took effect on January 1, 1901.</v>
      </c>
    </row>
    <row r="58" spans="1:12">
      <c r="A58" s="58">
        <f>'IGP1 Structure'!A13</f>
        <v>0</v>
      </c>
      <c r="B58" s="58">
        <f>'IGP1 Structure'!B13</f>
        <v>0</v>
      </c>
      <c r="C58" s="58" t="str">
        <f>'IGP1 Structure'!C13</f>
        <v>C4.2</v>
      </c>
      <c r="D58" s="58" t="str">
        <f>'IGP1 Structure'!D13</f>
        <v>State Constitutions</v>
      </c>
      <c r="E58" s="58">
        <f>'IGP1 Structure'!E13</f>
        <v>0</v>
      </c>
      <c r="F58" s="58" t="str">
        <f>'IGP1 Structure'!F13</f>
        <v>Various</v>
      </c>
      <c r="G58" s="58">
        <f>'IGP1 Structure'!G13</f>
        <v>0</v>
      </c>
      <c r="H58" s="58">
        <f>'IGP1 Structure'!H13</f>
        <v>0</v>
      </c>
      <c r="I58" s="58">
        <f>'IGP1 Structure'!I13</f>
        <v>0</v>
      </c>
      <c r="J58" s="58">
        <f>'IGP1 Structure'!J13</f>
        <v>0</v>
      </c>
      <c r="K58" s="58">
        <f>'IGP1 Structure'!K13</f>
        <v>0</v>
      </c>
      <c r="L58" s="58" t="str">
        <f>'IGP1 Structure'!L13</f>
        <v>https://unimelb.libguides.com/constitutional_law/australia_state</v>
      </c>
    </row>
    <row r="59" spans="1:12">
      <c r="A59" s="58">
        <f>'IGP1 Structure'!A14</f>
        <v>0</v>
      </c>
      <c r="B59" s="58">
        <f>'IGP1 Structure'!B14</f>
        <v>0</v>
      </c>
      <c r="C59" s="58" t="str">
        <f>'IGP1 Structure'!C14</f>
        <v>C4.3</v>
      </c>
      <c r="D59" s="58" t="str">
        <f>'IGP1 Structure'!D14</f>
        <v xml:space="preserve">Northern Territory (Self-Government) Act , Australian Capital Territory (Self-Government) Act </v>
      </c>
      <c r="E59" s="58">
        <f>'IGP1 Structure'!E14</f>
        <v>0</v>
      </c>
      <c r="F59" s="58" t="str">
        <f>'IGP1 Structure'!F14</f>
        <v>1978, 1988</v>
      </c>
      <c r="G59" s="58">
        <f>'IGP1 Structure'!G14</f>
        <v>0</v>
      </c>
      <c r="H59" s="58">
        <f>'IGP1 Structure'!H14</f>
        <v>0</v>
      </c>
      <c r="I59" s="58">
        <f>'IGP1 Structure'!I14</f>
        <v>0</v>
      </c>
      <c r="J59" s="58">
        <f>'IGP1 Structure'!J14</f>
        <v>0</v>
      </c>
      <c r="K59" s="58">
        <f>'IGP1 Structure'!K14</f>
        <v>0</v>
      </c>
      <c r="L59" s="58">
        <f>'IGP1 Structure'!L14</f>
        <v>0</v>
      </c>
    </row>
    <row r="60" spans="1:12">
      <c r="A60" s="58">
        <f>'IGP1 Structure'!A15</f>
        <v>0</v>
      </c>
      <c r="B60" s="58">
        <f>'IGP1 Structure'!B15</f>
        <v>0</v>
      </c>
      <c r="C60" s="58" t="str">
        <f>'IGP1 Structure'!C15</f>
        <v>C4.4</v>
      </c>
      <c r="D60" s="58" t="str">
        <f>'IGP1 Structure'!D15</f>
        <v>Australia Act 1986</v>
      </c>
      <c r="E60" s="58">
        <f>'IGP1 Structure'!E15</f>
        <v>0</v>
      </c>
      <c r="F60" s="58">
        <f>'IGP1 Structure'!F15</f>
        <v>1986</v>
      </c>
      <c r="G60" s="58">
        <f>'IGP1 Structure'!G15</f>
        <v>0</v>
      </c>
      <c r="H60" s="58">
        <f>'IGP1 Structure'!H15</f>
        <v>0</v>
      </c>
      <c r="I60" s="58">
        <f>'IGP1 Structure'!I15</f>
        <v>0</v>
      </c>
      <c r="J60" s="58">
        <f>'IGP1 Structure'!J15</f>
        <v>0</v>
      </c>
      <c r="K60" s="58">
        <f>'IGP1 Structure'!K15</f>
        <v>0</v>
      </c>
      <c r="L60" s="58">
        <f>'IGP1 Structure'!L15</f>
        <v>0</v>
      </c>
    </row>
    <row r="61" spans="1:12">
      <c r="A61" s="58">
        <f>'IGP1 Structure'!A16</f>
        <v>0</v>
      </c>
      <c r="B61" s="58">
        <f>'IGP1 Structure'!B16</f>
        <v>0</v>
      </c>
      <c r="C61" s="58">
        <f>'IGP1 Structure'!C16</f>
        <v>0</v>
      </c>
      <c r="D61" s="58">
        <f>'IGP1 Structure'!D16</f>
        <v>0</v>
      </c>
      <c r="E61" s="58">
        <f>'IGP1 Structure'!E16</f>
        <v>0</v>
      </c>
      <c r="F61" s="58">
        <f>'IGP1 Structure'!F16</f>
        <v>0</v>
      </c>
      <c r="G61" s="58">
        <f>'IGP1 Structure'!G16</f>
        <v>0</v>
      </c>
      <c r="H61" s="58">
        <f>'IGP1 Structure'!H16</f>
        <v>0</v>
      </c>
      <c r="I61" s="58">
        <f>'IGP1 Structure'!I16</f>
        <v>0</v>
      </c>
      <c r="J61" s="58">
        <f>'IGP1 Structure'!J16</f>
        <v>0</v>
      </c>
      <c r="K61" s="58">
        <f>'IGP1 Structure'!K16</f>
        <v>0</v>
      </c>
      <c r="L61" s="58">
        <f>'IGP1 Structure'!L16</f>
        <v>0</v>
      </c>
    </row>
    <row r="62" spans="1:12">
      <c r="A62" s="58">
        <f>'IGP1 Structure'!A17</f>
        <v>0</v>
      </c>
      <c r="B62" s="58">
        <f>'IGP1 Structure'!B17</f>
        <v>0</v>
      </c>
      <c r="C62" s="58">
        <f>'IGP1 Structure'!C17</f>
        <v>0</v>
      </c>
      <c r="D62" s="58">
        <f>'IGP1 Structure'!D17</f>
        <v>0</v>
      </c>
      <c r="E62" s="58">
        <f>'IGP1 Structure'!E17</f>
        <v>0</v>
      </c>
      <c r="F62" s="58">
        <f>'IGP1 Structure'!F17</f>
        <v>0</v>
      </c>
      <c r="G62" s="58">
        <f>'IGP1 Structure'!G17</f>
        <v>0</v>
      </c>
      <c r="H62" s="58">
        <f>'IGP1 Structure'!H17</f>
        <v>0</v>
      </c>
      <c r="I62" s="58">
        <f>'IGP1 Structure'!I17</f>
        <v>0</v>
      </c>
      <c r="J62" s="58">
        <f>'IGP1 Structure'!J17</f>
        <v>0</v>
      </c>
      <c r="K62" s="58">
        <f>'IGP1 Structure'!K17</f>
        <v>0</v>
      </c>
      <c r="L62" s="58">
        <f>'IGP1 Structure'!L17</f>
        <v>0</v>
      </c>
    </row>
    <row r="63" spans="1:12">
      <c r="A63" s="58">
        <f>'IGP1 Structure'!A18</f>
        <v>0</v>
      </c>
      <c r="B63" s="58">
        <f>'IGP1 Structure'!B18</f>
        <v>0</v>
      </c>
      <c r="C63" s="58">
        <f>'IGP1 Structure'!C18</f>
        <v>0</v>
      </c>
      <c r="D63" s="58">
        <f>'IGP1 Structure'!D18</f>
        <v>0</v>
      </c>
      <c r="E63" s="58">
        <f>'IGP1 Structure'!E18</f>
        <v>0</v>
      </c>
      <c r="F63" s="58">
        <f>'IGP1 Structure'!F18</f>
        <v>0</v>
      </c>
      <c r="G63" s="58">
        <f>'IGP1 Structure'!G18</f>
        <v>0</v>
      </c>
      <c r="H63" s="58">
        <f>'IGP1 Structure'!H18</f>
        <v>0</v>
      </c>
      <c r="I63" s="58">
        <f>'IGP1 Structure'!I18</f>
        <v>0</v>
      </c>
      <c r="J63" s="58">
        <f>'IGP1 Structure'!J18</f>
        <v>0</v>
      </c>
      <c r="K63" s="58">
        <f>'IGP1 Structure'!K18</f>
        <v>0</v>
      </c>
      <c r="L63" s="58">
        <f>'IGP1 Structure'!L18</f>
        <v>0</v>
      </c>
    </row>
    <row r="64" spans="1:12">
      <c r="A64" s="58">
        <f>'IGP1 Structure'!A19</f>
        <v>0</v>
      </c>
      <c r="B64" s="58">
        <f>'IGP1 Structure'!B19</f>
        <v>0</v>
      </c>
      <c r="C64" s="58">
        <f>'IGP1 Structure'!C19</f>
        <v>0</v>
      </c>
      <c r="D64" s="58" t="str">
        <f>'IGP1 Structure'!D19</f>
        <v>Level / tier / type</v>
      </c>
      <c r="E64" s="58" t="str">
        <f>'IGP1 Structure'!E19</f>
        <v>Institutional level/tier/type (name)</v>
      </c>
      <c r="F64" s="58" t="str">
        <f>'IGP1 Structure'!F19</f>
        <v>Number of units</v>
      </c>
      <c r="G64" s="58" t="str">
        <f>'IGP1 Structure'!G19</f>
        <v>Complete territorial coverage?</v>
      </c>
      <c r="H64" s="58" t="str">
        <f>'IGP1 Structure'!H19</f>
        <v>Uniform structure ?</v>
      </c>
      <c r="I64" s="58" t="str">
        <f>'IGP1 Structure'!I19</f>
        <v>Subnational Governance Level / Tier / Type</v>
      </c>
      <c r="J64" s="58" t="str">
        <f>'IGP1 Structure'!J19</f>
        <v>Population of 
level / tier / type</v>
      </c>
      <c r="K64" s="58">
        <f>'IGP1 Structure'!K19</f>
        <v>0</v>
      </c>
      <c r="L64" s="58" t="str">
        <f>'IGP1 Structure'!L19</f>
        <v>Comments / Clarification</v>
      </c>
    </row>
    <row r="65" spans="1:17">
      <c r="A65" s="58">
        <f>'IGP1 Structure'!A20</f>
        <v>0</v>
      </c>
      <c r="B65" s="58">
        <f>'IGP1 Structure'!B20</f>
        <v>0</v>
      </c>
      <c r="C65" s="58">
        <f>'IGP1 Structure'!C20</f>
        <v>0</v>
      </c>
      <c r="D65" s="58">
        <f>'IGP1 Structure'!D20</f>
        <v>0</v>
      </c>
      <c r="E65" s="58">
        <f>'IGP1 Structure'!E20</f>
        <v>0</v>
      </c>
      <c r="F65" s="58">
        <f>'IGP1 Structure'!F20</f>
        <v>0</v>
      </c>
      <c r="G65" s="58">
        <f>'IGP1 Structure'!G20</f>
        <v>0</v>
      </c>
      <c r="H65" s="58">
        <f>'IGP1 Structure'!H20</f>
        <v>0</v>
      </c>
      <c r="I65" s="58">
        <f>'IGP1 Structure'!I20</f>
        <v>0</v>
      </c>
      <c r="J65" s="58">
        <f>'IGP1 Structure'!J20</f>
        <v>0</v>
      </c>
      <c r="K65" s="58">
        <f>'IGP1 Structure'!K20</f>
        <v>0</v>
      </c>
      <c r="L65" s="58">
        <f>'IGP1 Structure'!L20</f>
        <v>0</v>
      </c>
    </row>
    <row r="66" spans="1:17">
      <c r="A66" s="58">
        <f>'IGP1 Structure'!A21</f>
        <v>0</v>
      </c>
      <c r="B66" s="58">
        <f>'IGP1 Structure'!B21</f>
        <v>0</v>
      </c>
      <c r="C66" s="58" t="str">
        <f>'IGP1 Structure'!C21</f>
        <v>C</v>
      </c>
      <c r="D66" s="58" t="str">
        <f>'IGP1 Structure'!D21</f>
        <v>National level</v>
      </c>
      <c r="E66" s="58" t="str">
        <f>'IGP1 Structure'!E21</f>
        <v>Commonwealth (federal) government</v>
      </c>
      <c r="F66" s="58">
        <f>'IGP1 Structure'!F21</f>
        <v>1</v>
      </c>
      <c r="G66" s="58">
        <f>'IGP1 Structure'!G21</f>
        <v>0</v>
      </c>
      <c r="H66" s="58">
        <f>'IGP1 Structure'!H21</f>
        <v>0</v>
      </c>
      <c r="I66" s="58">
        <f>'IGP1 Structure'!I21</f>
        <v>0</v>
      </c>
      <c r="J66" s="58">
        <f>'IGP1 Structure'!J21</f>
        <v>27801023</v>
      </c>
      <c r="K66" s="58">
        <f>'IGP1 Structure'!K21</f>
        <v>0</v>
      </c>
      <c r="L66" s="58">
        <f>'IGP1 Structure'!L21</f>
        <v>0</v>
      </c>
    </row>
    <row r="67" spans="1:17">
      <c r="A67" s="58">
        <f>'IGP1 Structure'!A22</f>
        <v>0</v>
      </c>
      <c r="B67" s="58">
        <f>'IGP1 Structure'!B22</f>
        <v>0</v>
      </c>
      <c r="C67" s="58" t="str">
        <f>'IGP1 Structure'!C22</f>
        <v>S1</v>
      </c>
      <c r="D67" s="58" t="str">
        <f>'IGP1 Structure'!D22</f>
        <v>First level / tier / type</v>
      </c>
      <c r="E67" s="58" t="str">
        <f>'IGP1 Structure'!E22</f>
        <v>States and Territories</v>
      </c>
      <c r="F67" s="58">
        <f>'IGP1 Structure'!F22</f>
        <v>8</v>
      </c>
      <c r="G67" s="58" t="str">
        <f>'IGP1 Structure'!G22</f>
        <v>Yes</v>
      </c>
      <c r="H67" s="58" t="str">
        <f>'IGP1 Structure'!H22</f>
        <v>No</v>
      </c>
      <c r="I67" s="58" t="str">
        <f>'IGP1 Structure'!I22</f>
        <v>1-Main Regional</v>
      </c>
      <c r="J67" s="58">
        <f>'IGP1 Structure'!J22</f>
        <v>0</v>
      </c>
      <c r="K67" s="58">
        <f>'IGP1 Structure'!K22</f>
        <v>0</v>
      </c>
      <c r="L67" s="58" t="str">
        <f>'IGP1 Structure'!L22</f>
        <v>https://unimelb.libguides.com/constitutional_law/australia_state</v>
      </c>
    </row>
    <row r="68" spans="1:17">
      <c r="A68" s="58">
        <f>'IGP1 Structure'!A23</f>
        <v>0</v>
      </c>
      <c r="B68" s="58">
        <f>'IGP1 Structure'!B23</f>
        <v>0</v>
      </c>
      <c r="C68" s="58" t="str">
        <f>'IGP1 Structure'!C23</f>
        <v>S2</v>
      </c>
      <c r="D68" s="58" t="str">
        <f>'IGP1 Structure'!D23</f>
        <v>Second level / tier  / type</v>
      </c>
      <c r="E68" s="58" t="str">
        <f>'IGP1 Structure'!E23</f>
        <v>Local governments</v>
      </c>
      <c r="F68" s="58">
        <f>'IGP1 Structure'!F23</f>
        <v>537</v>
      </c>
      <c r="G68" s="58" t="str">
        <f>'IGP1 Structure'!G23</f>
        <v>No</v>
      </c>
      <c r="H68" s="58" t="str">
        <f>'IGP1 Structure'!H23</f>
        <v>No</v>
      </c>
      <c r="I68" s="58" t="str">
        <f>'IGP1 Structure'!I23</f>
        <v>2-Main Local</v>
      </c>
      <c r="J68" s="58">
        <f>'IGP1 Structure'!J23</f>
        <v>0</v>
      </c>
      <c r="K68" s="58">
        <f>'IGP1 Structure'!K23</f>
        <v>0</v>
      </c>
      <c r="L68" s="58" t="str">
        <f>'IGP1 Structure'!L23</f>
        <v>https://alga.com.au/about/local-government/facts-and-figures/</v>
      </c>
    </row>
    <row r="69" spans="1:17">
      <c r="A69" s="58">
        <f>'IGP1 Structure'!A24</f>
        <v>0</v>
      </c>
      <c r="B69" s="58">
        <f>'IGP1 Structure'!B24</f>
        <v>0</v>
      </c>
      <c r="C69" s="58" t="str">
        <f>'IGP1 Structure'!C24</f>
        <v>S3</v>
      </c>
      <c r="D69" s="58" t="str">
        <f>'IGP1 Structure'!D24</f>
        <v>Third level / tier / type</v>
      </c>
      <c r="E69" s="58" t="str">
        <f>'IGP1 Structure'!E24</f>
        <v>-</v>
      </c>
      <c r="F69" s="58">
        <f>'IGP1 Structure'!F24</f>
        <v>0</v>
      </c>
      <c r="G69" s="58" t="str">
        <f>'IGP1 Structure'!G24</f>
        <v>...</v>
      </c>
      <c r="H69" s="58" t="str">
        <f>'IGP1 Structure'!H24</f>
        <v>...</v>
      </c>
      <c r="I69" s="58" t="str">
        <f>'IGP1 Structure'!I24</f>
        <v>…</v>
      </c>
      <c r="J69" s="58">
        <f>'IGP1 Structure'!J24</f>
        <v>0</v>
      </c>
      <c r="K69" s="58">
        <f>'IGP1 Structure'!K24</f>
        <v>0</v>
      </c>
      <c r="L69" s="58">
        <f>'IGP1 Structure'!L24</f>
        <v>0</v>
      </c>
    </row>
    <row r="70" spans="1:17">
      <c r="A70" s="58">
        <f>'IGP1 Structure'!A25</f>
        <v>0</v>
      </c>
      <c r="B70" s="58">
        <f>'IGP1 Structure'!B25</f>
        <v>0</v>
      </c>
      <c r="C70" s="58" t="str">
        <f>'IGP1 Structure'!C25</f>
        <v>S4</v>
      </c>
      <c r="D70" s="58" t="str">
        <f>'IGP1 Structure'!D25</f>
        <v>Fourth level / tier / type</v>
      </c>
      <c r="E70" s="58" t="str">
        <f>'IGP1 Structure'!E25</f>
        <v>-</v>
      </c>
      <c r="F70" s="58">
        <f>'IGP1 Structure'!F25</f>
        <v>0</v>
      </c>
      <c r="G70" s="58" t="str">
        <f>'IGP1 Structure'!G25</f>
        <v>...</v>
      </c>
      <c r="H70" s="58" t="str">
        <f>'IGP1 Structure'!H25</f>
        <v>...</v>
      </c>
      <c r="I70" s="58" t="str">
        <f>'IGP1 Structure'!I25</f>
        <v>…</v>
      </c>
      <c r="J70" s="58">
        <f>'IGP1 Structure'!J25</f>
        <v>0</v>
      </c>
      <c r="K70" s="58">
        <f>'IGP1 Structure'!K25</f>
        <v>0</v>
      </c>
      <c r="L70" s="58">
        <f>'IGP1 Structure'!L25</f>
        <v>0</v>
      </c>
    </row>
    <row r="71" spans="1:17">
      <c r="A71" s="58">
        <f>'IGP1 Structure'!A26</f>
        <v>0</v>
      </c>
      <c r="B71" s="58">
        <f>'IGP1 Structure'!B26</f>
        <v>0</v>
      </c>
      <c r="C71" s="58">
        <f>'IGP1 Structure'!C26</f>
        <v>0</v>
      </c>
      <c r="D71" s="58">
        <f>'IGP1 Structure'!D26</f>
        <v>0</v>
      </c>
      <c r="E71" s="58">
        <f>'IGP1 Structure'!E26</f>
        <v>0</v>
      </c>
      <c r="F71" s="58">
        <f>'IGP1 Structure'!F26</f>
        <v>0</v>
      </c>
      <c r="G71" s="58">
        <f>'IGP1 Structure'!G26</f>
        <v>0</v>
      </c>
      <c r="H71" s="58">
        <f>'IGP1 Structure'!H26</f>
        <v>0</v>
      </c>
      <c r="I71" s="58">
        <f>'IGP1 Structure'!I26</f>
        <v>0</v>
      </c>
      <c r="J71" s="58">
        <f>'IGP1 Structure'!J26</f>
        <v>0</v>
      </c>
      <c r="K71" s="58">
        <f>'IGP1 Structure'!K26</f>
        <v>0</v>
      </c>
      <c r="L71" s="58">
        <f>'IGP1 Structure'!L26</f>
        <v>0</v>
      </c>
    </row>
    <row r="72" spans="1:17" s="199" customFormat="1" ht="12" thickBot="1">
      <c r="A72" s="199">
        <f>'IGP1 Structure'!A27</f>
        <v>0</v>
      </c>
      <c r="B72" s="199">
        <f>'IGP1 Structure'!B27</f>
        <v>0</v>
      </c>
      <c r="C72" s="199">
        <f>'IGP1 Structure'!C27</f>
        <v>0</v>
      </c>
      <c r="D72" s="199">
        <f>'IGP1 Structure'!D27</f>
        <v>0</v>
      </c>
      <c r="E72" s="199">
        <f>'IGP1 Structure'!E27</f>
        <v>0</v>
      </c>
      <c r="F72" s="199">
        <f>'IGP1 Structure'!F27</f>
        <v>0</v>
      </c>
      <c r="G72" s="199">
        <f>'IGP1 Structure'!G27</f>
        <v>0</v>
      </c>
      <c r="H72" s="199">
        <f>'IGP1 Structure'!H27</f>
        <v>0</v>
      </c>
      <c r="I72" s="199">
        <f>'IGP1 Structure'!I27</f>
        <v>0</v>
      </c>
      <c r="J72" s="199">
        <f>'IGP1 Structure'!J27</f>
        <v>0</v>
      </c>
      <c r="K72" s="199">
        <f>'IGP1 Structure'!K27</f>
        <v>0</v>
      </c>
      <c r="L72" s="199">
        <f>'IGP1 Structure'!L27</f>
        <v>0</v>
      </c>
      <c r="N72" s="200"/>
      <c r="O72" s="200"/>
      <c r="P72" s="200"/>
      <c r="Q72" s="200"/>
    </row>
    <row r="73" spans="1:17">
      <c r="A73" s="58">
        <f>'IGP2 Governance'!A1</f>
        <v>0</v>
      </c>
      <c r="B73" s="58">
        <f>'IGP2 Governance'!B1</f>
        <v>0</v>
      </c>
      <c r="C73" s="58">
        <f>'IGP2 Governance'!C1</f>
        <v>0</v>
      </c>
      <c r="D73" s="58">
        <f>'IGP2 Governance'!D1</f>
        <v>0</v>
      </c>
      <c r="E73" s="58">
        <f>'IGP2 Governance'!E1</f>
        <v>0</v>
      </c>
      <c r="F73" s="58">
        <f>'IGP2 Governance'!F1</f>
        <v>0</v>
      </c>
      <c r="G73" s="58">
        <f>'IGP2 Governance'!G1</f>
        <v>0</v>
      </c>
      <c r="H73" s="58">
        <f>'IGP2 Governance'!H1</f>
        <v>0</v>
      </c>
      <c r="I73" s="58">
        <f>'IGP2 Governance'!I1</f>
        <v>0</v>
      </c>
      <c r="J73" s="58">
        <f>'IGP2 Governance'!J1</f>
        <v>0</v>
      </c>
      <c r="K73" s="58">
        <f>'IGP2 Governance'!K1</f>
        <v>0</v>
      </c>
      <c r="L73" s="58">
        <f>'IGP2 Governance'!L1</f>
        <v>0</v>
      </c>
      <c r="M73" s="58">
        <f>'IGP2 Governance'!M1</f>
        <v>0</v>
      </c>
    </row>
    <row r="74" spans="1:17">
      <c r="A74" s="58">
        <f>'IGP2 Governance'!A2</f>
        <v>0</v>
      </c>
      <c r="B74" s="58">
        <f>'IGP2 Governance'!B2</f>
        <v>0</v>
      </c>
      <c r="C74" s="58">
        <f>'IGP2 Governance'!C2</f>
        <v>0</v>
      </c>
      <c r="D74" s="58" t="str">
        <f>'IGP2 Governance'!D2</f>
        <v>LoGICA INTERGOVERNMENTAL PROFILE: NATURE OF SUBNATIONAL GOVERNANCE INSTITUTIONS</v>
      </c>
      <c r="E74" s="58">
        <f>'IGP2 Governance'!E2</f>
        <v>0</v>
      </c>
      <c r="F74" s="58">
        <f>'IGP2 Governance'!F2</f>
        <v>0</v>
      </c>
      <c r="G74" s="58">
        <f>'IGP2 Governance'!G2</f>
        <v>0</v>
      </c>
      <c r="H74" s="58">
        <f>'IGP2 Governance'!H2</f>
        <v>0</v>
      </c>
      <c r="I74" s="58">
        <f>'IGP2 Governance'!I2</f>
        <v>0</v>
      </c>
      <c r="J74" s="58">
        <f>'IGP2 Governance'!J2</f>
        <v>0</v>
      </c>
      <c r="K74" s="58">
        <f>'IGP2 Governance'!K2</f>
        <v>0</v>
      </c>
      <c r="L74" s="58">
        <f>'IGP2 Governance'!L2</f>
        <v>0</v>
      </c>
      <c r="M74" s="58">
        <f>'IGP2 Governance'!M2</f>
        <v>0</v>
      </c>
    </row>
    <row r="75" spans="1:17">
      <c r="A75" s="58">
        <f>'IGP2 Governance'!A3</f>
        <v>0</v>
      </c>
      <c r="B75" s="58">
        <f>'IGP2 Governance'!B3</f>
        <v>0</v>
      </c>
      <c r="C75" s="58">
        <f>'IGP2 Governance'!C3</f>
        <v>0</v>
      </c>
      <c r="D75" s="58">
        <f>'IGP2 Governance'!D3</f>
        <v>0</v>
      </c>
      <c r="E75" s="58">
        <f>'IGP2 Governance'!E3</f>
        <v>0</v>
      </c>
      <c r="F75" s="58">
        <f>'IGP2 Governance'!F3</f>
        <v>0</v>
      </c>
      <c r="G75" s="58">
        <f>'IGP2 Governance'!G3</f>
        <v>0</v>
      </c>
      <c r="H75" s="58">
        <f>'IGP2 Governance'!H3</f>
        <v>0</v>
      </c>
      <c r="I75" s="58">
        <f>'IGP2 Governance'!I3</f>
        <v>0</v>
      </c>
      <c r="J75" s="58">
        <f>'IGP2 Governance'!J3</f>
        <v>0</v>
      </c>
      <c r="K75" s="58">
        <f>'IGP2 Governance'!K3</f>
        <v>0</v>
      </c>
      <c r="L75" s="58">
        <f>'IGP2 Governance'!L3</f>
        <v>0</v>
      </c>
      <c r="M75" s="58">
        <f>'IGP2 Governance'!M3</f>
        <v>0</v>
      </c>
    </row>
    <row r="76" spans="1:17">
      <c r="A76" s="58">
        <f>'IGP2 Governance'!A4</f>
        <v>0</v>
      </c>
      <c r="B76" s="58">
        <f>'IGP2 Governance'!B4</f>
        <v>0</v>
      </c>
      <c r="C76" s="58">
        <f>'IGP2 Governance'!C4</f>
        <v>0</v>
      </c>
      <c r="D76" s="58">
        <f>'IGP2 Governance'!D4</f>
        <v>0</v>
      </c>
      <c r="E76" s="58">
        <f>'IGP2 Governance'!E4</f>
        <v>0</v>
      </c>
      <c r="F76" s="58">
        <f>'IGP2 Governance'!F4</f>
        <v>0</v>
      </c>
      <c r="G76" s="58">
        <f>'IGP2 Governance'!G4</f>
        <v>0</v>
      </c>
      <c r="H76" s="58">
        <f>'IGP2 Governance'!H4</f>
        <v>0</v>
      </c>
      <c r="I76" s="58">
        <f>'IGP2 Governance'!I4</f>
        <v>0</v>
      </c>
      <c r="J76" s="58">
        <f>'IGP2 Governance'!J4</f>
        <v>0</v>
      </c>
      <c r="K76" s="58">
        <f>'IGP2 Governance'!K4</f>
        <v>0</v>
      </c>
      <c r="L76" s="58">
        <f>'IGP2 Governance'!L4</f>
        <v>0</v>
      </c>
      <c r="M76" s="58">
        <f>'IGP2 Governance'!M4</f>
        <v>0</v>
      </c>
    </row>
    <row r="77" spans="1:17">
      <c r="A77" s="58">
        <f>'IGP2 Governance'!A5</f>
        <v>0</v>
      </c>
      <c r="B77" s="58">
        <f>'IGP2 Governance'!B5</f>
        <v>0</v>
      </c>
      <c r="C77" s="58">
        <f>'IGP2 Governance'!C5</f>
        <v>0</v>
      </c>
      <c r="D77" s="58" t="str">
        <f>'IGP2 Governance'!D5</f>
        <v>Government level / tier / type</v>
      </c>
      <c r="E77" s="58" t="str">
        <f>'IGP2 Governance'!E5</f>
        <v>States and Territories</v>
      </c>
      <c r="F77" s="58" t="str">
        <f>'IGP2 Governance'!F5</f>
        <v>Local governments</v>
      </c>
      <c r="G77" s="58" t="str">
        <f>'IGP2 Governance'!G5</f>
        <v>-</v>
      </c>
      <c r="H77" s="58" t="str">
        <f>'IGP2 Governance'!H5</f>
        <v>-</v>
      </c>
      <c r="I77" s="58">
        <f>'IGP2 Governance'!I5</f>
        <v>0</v>
      </c>
      <c r="J77" s="58" t="str">
        <f>'IGP2 Governance'!J5</f>
        <v>Comments / Clarification: 
States and Territories</v>
      </c>
      <c r="K77" s="58" t="str">
        <f>'IGP2 Governance'!K5</f>
        <v>Comments / Clarification: 
Local governments</v>
      </c>
      <c r="L77" s="58" t="str">
        <f>'IGP2 Governance'!L5</f>
        <v>Comments / Clarification: 
-</v>
      </c>
      <c r="M77" s="58" t="str">
        <f>'IGP2 Governance'!M5</f>
        <v>Comments / Clarification: 
-</v>
      </c>
    </row>
    <row r="78" spans="1:17">
      <c r="A78" s="58">
        <f>'IGP2 Governance'!A6</f>
        <v>0</v>
      </c>
      <c r="B78" s="58">
        <f>'IGP2 Governance'!B6</f>
        <v>0</v>
      </c>
      <c r="C78" s="58">
        <f>'IGP2 Governance'!C6</f>
        <v>0</v>
      </c>
      <c r="D78" s="58">
        <f>'IGP2 Governance'!D6</f>
        <v>0</v>
      </c>
      <c r="E78" s="58">
        <f>'IGP2 Governance'!E6</f>
        <v>0</v>
      </c>
      <c r="F78" s="58">
        <f>'IGP2 Governance'!F6</f>
        <v>0</v>
      </c>
      <c r="G78" s="58">
        <f>'IGP2 Governance'!G6</f>
        <v>0</v>
      </c>
      <c r="H78" s="58">
        <f>'IGP2 Governance'!H6</f>
        <v>0</v>
      </c>
      <c r="I78" s="58">
        <f>'IGP2 Governance'!I6</f>
        <v>0</v>
      </c>
      <c r="J78" s="58">
        <f>'IGP2 Governance'!J6</f>
        <v>0</v>
      </c>
      <c r="K78" s="58">
        <f>'IGP2 Governance'!K6</f>
        <v>0</v>
      </c>
      <c r="L78" s="58">
        <f>'IGP2 Governance'!L6</f>
        <v>0</v>
      </c>
      <c r="M78" s="58">
        <f>'IGP2 Governance'!M6</f>
        <v>0</v>
      </c>
    </row>
    <row r="79" spans="1:17">
      <c r="A79" s="58">
        <f>'IGP2 Governance'!A7</f>
        <v>0</v>
      </c>
      <c r="B79" s="58">
        <f>'IGP2 Governance'!B7</f>
        <v>0</v>
      </c>
      <c r="C79" s="58" t="str">
        <f>'IGP2 Governance'!C7</f>
        <v>G1</v>
      </c>
      <c r="D79" s="58" t="str">
        <f>'IGP2 Governance'!D7</f>
        <v>Institutional characteristics, autonomy and authority</v>
      </c>
      <c r="E79" s="58">
        <f>'IGP2 Governance'!E7</f>
        <v>0</v>
      </c>
      <c r="F79" s="58">
        <f>'IGP2 Governance'!F7</f>
        <v>0</v>
      </c>
      <c r="G79" s="58">
        <f>'IGP2 Governance'!G7</f>
        <v>0</v>
      </c>
      <c r="H79" s="58">
        <f>'IGP2 Governance'!H7</f>
        <v>0</v>
      </c>
      <c r="I79" s="58">
        <f>'IGP2 Governance'!I7</f>
        <v>0</v>
      </c>
      <c r="J79" s="58">
        <f>'IGP2 Governance'!J7</f>
        <v>0</v>
      </c>
      <c r="K79" s="58">
        <f>'IGP2 Governance'!K7</f>
        <v>0</v>
      </c>
      <c r="L79" s="58">
        <f>'IGP2 Governance'!L7</f>
        <v>0</v>
      </c>
      <c r="M79" s="58">
        <f>'IGP2 Governance'!M7</f>
        <v>0</v>
      </c>
    </row>
    <row r="80" spans="1:17">
      <c r="A80" s="58">
        <f>'IGP2 Governance'!A8</f>
        <v>0</v>
      </c>
      <c r="B80" s="58">
        <f>'IGP2 Governance'!B8</f>
        <v>0</v>
      </c>
      <c r="C80" s="58" t="str">
        <f>'IGP2 Governance'!C8</f>
        <v>G1.1A</v>
      </c>
      <c r="D80" s="58" t="str">
        <f>'IGP2 Governance'!D8</f>
        <v>Are subnational entities at this level/tier/type de jure corporate bodies (institutional units)?</v>
      </c>
      <c r="E80" s="58" t="str">
        <f>'IGP2 Governance'!E8</f>
        <v>Yes</v>
      </c>
      <c r="F80" s="58" t="str">
        <f>'IGP2 Governance'!F8</f>
        <v>Yes</v>
      </c>
      <c r="G80" s="58" t="str">
        <f>'IGP2 Governance'!G8</f>
        <v>…</v>
      </c>
      <c r="H80" s="58" t="str">
        <f>'IGP2 Governance'!H8</f>
        <v>…</v>
      </c>
      <c r="I80" s="58">
        <f>'IGP2 Governance'!I8</f>
        <v>0</v>
      </c>
      <c r="J80" s="58" t="str">
        <f>'IGP2 Governance'!J8</f>
        <v>As per constitutional disposition</v>
      </c>
      <c r="K80" s="58" t="str">
        <f>'IGP2 Governance'!K8</f>
        <v>As per state legislation</v>
      </c>
      <c r="L80" s="58">
        <f>'IGP2 Governance'!L8</f>
        <v>0</v>
      </c>
      <c r="M80" s="58">
        <f>'IGP2 Governance'!M8</f>
        <v>0</v>
      </c>
    </row>
    <row r="81" spans="1:13">
      <c r="A81" s="58">
        <f>'IGP2 Governance'!A9</f>
        <v>0</v>
      </c>
      <c r="B81" s="58">
        <f>'IGP2 Governance'!B9</f>
        <v>0</v>
      </c>
      <c r="C81" s="58" t="str">
        <f>'IGP2 Governance'!C9</f>
        <v>G1.1B</v>
      </c>
      <c r="D81" s="58" t="str">
        <f>'IGP2 Governance'!D9</f>
        <v>Do subnational entities at this level/tier/type engage in public sector functions?</v>
      </c>
      <c r="E81" s="58" t="str">
        <f>'IGP2 Governance'!E9</f>
        <v>Yes</v>
      </c>
      <c r="F81" s="58" t="str">
        <f>'IGP2 Governance'!F9</f>
        <v>Yes</v>
      </c>
      <c r="G81" s="58" t="str">
        <f>'IGP2 Governance'!G9</f>
        <v>…</v>
      </c>
      <c r="H81" s="58" t="str">
        <f>'IGP2 Governance'!H9</f>
        <v>…</v>
      </c>
      <c r="I81" s="58">
        <f>'IGP2 Governance'!I9</f>
        <v>0</v>
      </c>
      <c r="J81" s="58">
        <f>'IGP2 Governance'!J9</f>
        <v>0</v>
      </c>
      <c r="K81" s="58">
        <f>'IGP2 Governance'!K9</f>
        <v>0</v>
      </c>
      <c r="L81" s="58">
        <f>'IGP2 Governance'!L9</f>
        <v>0</v>
      </c>
      <c r="M81" s="58">
        <f>'IGP2 Governance'!M9</f>
        <v>0</v>
      </c>
    </row>
    <row r="82" spans="1:13">
      <c r="A82" s="58">
        <f>'IGP2 Governance'!A10</f>
        <v>0</v>
      </c>
      <c r="B82" s="58">
        <f>'IGP2 Governance'!B10</f>
        <v>0</v>
      </c>
      <c r="C82" s="58" t="str">
        <f>'IGP2 Governance'!C10</f>
        <v>G1.2</v>
      </c>
      <c r="D82" s="58" t="str">
        <f>'IGP2 Governance'!D10</f>
        <v>Do subnational entities at this level/tier/type meet the preconditions of de facto corporate bodies?</v>
      </c>
      <c r="E82" s="58" t="str">
        <f>'IGP2 Governance'!E10</f>
        <v>Yes</v>
      </c>
      <c r="F82" s="58" t="str">
        <f>'IGP2 Governance'!F10</f>
        <v>Yes</v>
      </c>
      <c r="G82" s="58" t="str">
        <f>'IGP2 Governance'!G10</f>
        <v>…</v>
      </c>
      <c r="H82" s="58" t="str">
        <f>'IGP2 Governance'!H10</f>
        <v>…</v>
      </c>
      <c r="I82" s="58">
        <f>'IGP2 Governance'!I10</f>
        <v>0</v>
      </c>
      <c r="J82" s="58">
        <f>'IGP2 Governance'!J10</f>
        <v>0</v>
      </c>
      <c r="K82" s="58">
        <f>'IGP2 Governance'!K10</f>
        <v>0</v>
      </c>
      <c r="L82" s="58">
        <f>'IGP2 Governance'!L10</f>
        <v>0</v>
      </c>
      <c r="M82" s="58">
        <f>'IGP2 Governance'!M10</f>
        <v>0</v>
      </c>
    </row>
    <row r="83" spans="1:13">
      <c r="A83" s="58">
        <f>'IGP2 Governance'!A11</f>
        <v>0</v>
      </c>
      <c r="B83" s="58">
        <f>'IGP2 Governance'!B11</f>
        <v>0</v>
      </c>
      <c r="C83" s="58" t="str">
        <f>'IGP2 Governance'!C11</f>
        <v>G1.3</v>
      </c>
      <c r="D83" s="58" t="str">
        <f>'IGP2 Governance'!D11</f>
        <v xml:space="preserve">Are subnational institutions de jure and de facto corporate bodies with extensive (de jure/de facto) functions? </v>
      </c>
      <c r="E83" s="58" t="str">
        <f>'IGP2 Governance'!E11</f>
        <v>Yes</v>
      </c>
      <c r="F83" s="58" t="str">
        <f>'IGP2 Governance'!F11</f>
        <v>Yes</v>
      </c>
      <c r="G83" s="58" t="str">
        <f>'IGP2 Governance'!G11</f>
        <v>…</v>
      </c>
      <c r="H83" s="58" t="str">
        <f>'IGP2 Governance'!H11</f>
        <v>…</v>
      </c>
      <c r="I83" s="58">
        <f>'IGP2 Governance'!I11</f>
        <v>0</v>
      </c>
      <c r="J83" s="58">
        <f>'IGP2 Governance'!J11</f>
        <v>0</v>
      </c>
      <c r="K83" s="58">
        <f>'IGP2 Governance'!K11</f>
        <v>0</v>
      </c>
      <c r="L83" s="58">
        <f>'IGP2 Governance'!L11</f>
        <v>0</v>
      </c>
      <c r="M83" s="58">
        <f>'IGP2 Governance'!M11</f>
        <v>0</v>
      </c>
    </row>
    <row r="84" spans="1:13">
      <c r="A84" s="58">
        <f>'IGP2 Governance'!A12</f>
        <v>0</v>
      </c>
      <c r="B84" s="58">
        <f>'IGP2 Governance'!B12</f>
        <v>0</v>
      </c>
      <c r="C84" s="58">
        <f>'IGP2 Governance'!C12</f>
        <v>0</v>
      </c>
      <c r="D84" s="58">
        <f>'IGP2 Governance'!D12</f>
        <v>0</v>
      </c>
      <c r="E84" s="58">
        <f>'IGP2 Governance'!E12</f>
        <v>0</v>
      </c>
      <c r="F84" s="58">
        <f>'IGP2 Governance'!F12</f>
        <v>0</v>
      </c>
      <c r="G84" s="58">
        <f>'IGP2 Governance'!G12</f>
        <v>0</v>
      </c>
      <c r="H84" s="58">
        <f>'IGP2 Governance'!H12</f>
        <v>0</v>
      </c>
      <c r="I84" s="58">
        <f>'IGP2 Governance'!I12</f>
        <v>0</v>
      </c>
      <c r="J84" s="58">
        <f>'IGP2 Governance'!J12</f>
        <v>0</v>
      </c>
      <c r="K84" s="58">
        <f>'IGP2 Governance'!K12</f>
        <v>0</v>
      </c>
      <c r="L84" s="58">
        <f>'IGP2 Governance'!L12</f>
        <v>0</v>
      </c>
      <c r="M84" s="58">
        <f>'IGP2 Governance'!M12</f>
        <v>0</v>
      </c>
    </row>
    <row r="85" spans="1:13">
      <c r="A85" s="58">
        <f>'IGP2 Governance'!A13</f>
        <v>0</v>
      </c>
      <c r="B85" s="58">
        <f>'IGP2 Governance'!B13</f>
        <v>0</v>
      </c>
      <c r="C85" s="58" t="str">
        <f>'IGP2 Governance'!C13</f>
        <v>G2</v>
      </c>
      <c r="D85" s="58" t="str">
        <f>'IGP2 Governance'!D13</f>
        <v>Political characteristics, autonomy and authority</v>
      </c>
      <c r="E85" s="58">
        <f>'IGP2 Governance'!E13</f>
        <v>0</v>
      </c>
      <c r="F85" s="58">
        <f>'IGP2 Governance'!F13</f>
        <v>0</v>
      </c>
      <c r="G85" s="58">
        <f>'IGP2 Governance'!G13</f>
        <v>0</v>
      </c>
      <c r="H85" s="58">
        <f>'IGP2 Governance'!H13</f>
        <v>0</v>
      </c>
      <c r="I85" s="58">
        <f>'IGP2 Governance'!I13</f>
        <v>0</v>
      </c>
      <c r="J85" s="58">
        <f>'IGP2 Governance'!J13</f>
        <v>0</v>
      </c>
      <c r="K85" s="58">
        <f>'IGP2 Governance'!K13</f>
        <v>0</v>
      </c>
      <c r="L85" s="58">
        <f>'IGP2 Governance'!L13</f>
        <v>0</v>
      </c>
      <c r="M85" s="58">
        <f>'IGP2 Governance'!M13</f>
        <v>0</v>
      </c>
    </row>
    <row r="86" spans="1:13">
      <c r="A86" s="58">
        <f>'IGP2 Governance'!A14</f>
        <v>0</v>
      </c>
      <c r="B86" s="58">
        <f>'IGP2 Governance'!B14</f>
        <v>0</v>
      </c>
      <c r="C86" s="58" t="str">
        <f>'IGP2 Governance'!C14</f>
        <v>G2.1A</v>
      </c>
      <c r="D86" s="58" t="str">
        <f>'IGP2 Governance'!D14</f>
        <v>Do subnational entities at this level/tier/type have their own (political/elected) leadership?</v>
      </c>
      <c r="E86" s="58" t="str">
        <f>'IGP2 Governance'!E14</f>
        <v>Yes</v>
      </c>
      <c r="F86" s="58" t="str">
        <f>'IGP2 Governance'!F14</f>
        <v>Yes</v>
      </c>
      <c r="G86" s="58" t="str">
        <f>'IGP2 Governance'!G14</f>
        <v>…</v>
      </c>
      <c r="H86" s="58" t="str">
        <f>'IGP2 Governance'!H14</f>
        <v>…</v>
      </c>
      <c r="I86" s="58">
        <f>'IGP2 Governance'!I14</f>
        <v>0</v>
      </c>
      <c r="J86" s="58" t="str">
        <f>'IGP2 Governance'!J14</f>
        <v>Australia’s six states feature bicameral legislatures (excluding Queensland) and a Westminster system where the Executive is drawn directly from the elected majority in the legislature.</v>
      </c>
      <c r="K86" s="58" t="str">
        <f>'IGP2 Governance'!K14</f>
        <v>Elected local councils consist of democratically elected councilors (or aldermen) who serve 4-year terms. They make decisions on local laws, strategic direction, and budgets. The Mayor or President acts as the leader and spokesperson for the council. In most councils, the mayor is elected internally by the other councilors, though some municipalities directly elect the mayor via a popular community vote.</v>
      </c>
      <c r="L86" s="58">
        <f>'IGP2 Governance'!L14</f>
        <v>0</v>
      </c>
      <c r="M86" s="58">
        <f>'IGP2 Governance'!M14</f>
        <v>0</v>
      </c>
    </row>
    <row r="87" spans="1:13">
      <c r="A87" s="58">
        <f>'IGP2 Governance'!A15</f>
        <v>0</v>
      </c>
      <c r="B87" s="58">
        <f>'IGP2 Governance'!B15</f>
        <v>0</v>
      </c>
      <c r="C87" s="58" t="str">
        <f>'IGP2 Governance'!C15</f>
        <v>G2.1B</v>
      </c>
      <c r="D87" s="58" t="str">
        <f>'IGP2 Governance'!D15</f>
        <v>Does the political leadership have a degree of autonomy and authoritative decision-making power?</v>
      </c>
      <c r="E87" s="58" t="str">
        <f>'IGP2 Governance'!E15</f>
        <v>Yes</v>
      </c>
      <c r="F87" s="58" t="str">
        <f>'IGP2 Governance'!F15</f>
        <v>Yes</v>
      </c>
      <c r="G87" s="58" t="str">
        <f>'IGP2 Governance'!G15</f>
        <v>…</v>
      </c>
      <c r="H87" s="58" t="str">
        <f>'IGP2 Governance'!H15</f>
        <v>…</v>
      </c>
      <c r="I87" s="58">
        <f>'IGP2 Governance'!I15</f>
        <v>0</v>
      </c>
      <c r="J87" s="58">
        <f>'IGP2 Governance'!J15</f>
        <v>0</v>
      </c>
      <c r="K87" s="58">
        <f>'IGP2 Governance'!K15</f>
        <v>0</v>
      </c>
      <c r="L87" s="58">
        <f>'IGP2 Governance'!L15</f>
        <v>0</v>
      </c>
      <c r="M87" s="58">
        <f>'IGP2 Governance'!M15</f>
        <v>0</v>
      </c>
    </row>
    <row r="88" spans="1:13">
      <c r="A88" s="58">
        <f>'IGP2 Governance'!A16</f>
        <v>0</v>
      </c>
      <c r="B88" s="58">
        <f>'IGP2 Governance'!B16</f>
        <v>0</v>
      </c>
      <c r="C88" s="58" t="str">
        <f>'IGP2 Governance'!C16</f>
        <v>G2.2A</v>
      </c>
      <c r="D88" s="58" t="str">
        <f>'IGP2 Governance'!D16</f>
        <v>Is the subnational political leadership, at least in part, (directly or indirectly) elected?</v>
      </c>
      <c r="E88" s="58" t="str">
        <f>'IGP2 Governance'!E16</f>
        <v>Yes</v>
      </c>
      <c r="F88" s="58" t="str">
        <f>'IGP2 Governance'!F16</f>
        <v>Yes</v>
      </c>
      <c r="G88" s="58" t="str">
        <f>'IGP2 Governance'!G16</f>
        <v>…</v>
      </c>
      <c r="H88" s="58" t="str">
        <f>'IGP2 Governance'!H16</f>
        <v>…</v>
      </c>
      <c r="I88" s="58">
        <f>'IGP2 Governance'!I16</f>
        <v>0</v>
      </c>
      <c r="J88" s="58">
        <f>'IGP2 Governance'!J16</f>
        <v>0</v>
      </c>
      <c r="K88" s="58">
        <f>'IGP2 Governance'!K16</f>
        <v>0</v>
      </c>
      <c r="L88" s="58">
        <f>'IGP2 Governance'!L16</f>
        <v>0</v>
      </c>
      <c r="M88" s="58">
        <f>'IGP2 Governance'!M16</f>
        <v>0</v>
      </c>
    </row>
    <row r="89" spans="1:13">
      <c r="A89" s="58">
        <f>'IGP2 Governance'!A17</f>
        <v>0</v>
      </c>
      <c r="B89" s="58">
        <f>'IGP2 Governance'!B17</f>
        <v>0</v>
      </c>
      <c r="C89" s="58" t="str">
        <f>'IGP2 Governance'!C17</f>
        <v>G2.2B</v>
      </c>
      <c r="D89" s="58" t="str">
        <f>'IGP2 Governance'!D17</f>
        <v>Do subnational entities have (de jure / de facto) autonomy and authoritative power over political decisions?</v>
      </c>
      <c r="E89" s="58" t="str">
        <f>'IGP2 Governance'!E17</f>
        <v>Yes</v>
      </c>
      <c r="F89" s="58" t="str">
        <f>'IGP2 Governance'!F17</f>
        <v>Yes</v>
      </c>
      <c r="G89" s="58" t="str">
        <f>'IGP2 Governance'!G17</f>
        <v>…</v>
      </c>
      <c r="H89" s="58" t="str">
        <f>'IGP2 Governance'!H17</f>
        <v>…</v>
      </c>
      <c r="I89" s="58">
        <f>'IGP2 Governance'!I17</f>
        <v>0</v>
      </c>
      <c r="J89" s="58">
        <f>'IGP2 Governance'!J17</f>
        <v>0</v>
      </c>
      <c r="K89" s="58">
        <f>'IGP2 Governance'!K17</f>
        <v>0</v>
      </c>
      <c r="L89" s="58">
        <f>'IGP2 Governance'!L17</f>
        <v>0</v>
      </c>
      <c r="M89" s="58">
        <f>'IGP2 Governance'!M17</f>
        <v>0</v>
      </c>
    </row>
    <row r="90" spans="1:13">
      <c r="A90" s="58">
        <f>'IGP2 Governance'!A18</f>
        <v>0</v>
      </c>
      <c r="B90" s="58">
        <f>'IGP2 Governance'!B18</f>
        <v>0</v>
      </c>
      <c r="C90" s="58" t="str">
        <f>'IGP2 Governance'!C18</f>
        <v>G2.3A</v>
      </c>
      <c r="D90" s="58" t="str">
        <f>'IGP2 Governance'!D18</f>
        <v>Is the subnational political leadership (at least in part) directly elected?</v>
      </c>
      <c r="E90" s="58" t="str">
        <f>'IGP2 Governance'!E18</f>
        <v>Yes</v>
      </c>
      <c r="F90" s="58" t="str">
        <f>'IGP2 Governance'!F18</f>
        <v>Yes</v>
      </c>
      <c r="G90" s="58" t="str">
        <f>'IGP2 Governance'!G18</f>
        <v>…</v>
      </c>
      <c r="H90" s="58" t="str">
        <f>'IGP2 Governance'!H18</f>
        <v>…</v>
      </c>
      <c r="I90" s="58">
        <f>'IGP2 Governance'!I18</f>
        <v>0</v>
      </c>
      <c r="J90" s="58">
        <f>'IGP2 Governance'!J18</f>
        <v>0</v>
      </c>
      <c r="K90" s="58">
        <f>'IGP2 Governance'!K18</f>
        <v>0</v>
      </c>
      <c r="L90" s="58">
        <f>'IGP2 Governance'!L18</f>
        <v>0</v>
      </c>
      <c r="M90" s="58">
        <f>'IGP2 Governance'!M18</f>
        <v>0</v>
      </c>
    </row>
    <row r="91" spans="1:13">
      <c r="A91" s="58">
        <f>'IGP2 Governance'!A19</f>
        <v>0</v>
      </c>
      <c r="B91" s="58">
        <f>'IGP2 Governance'!B19</f>
        <v>0</v>
      </c>
      <c r="C91" s="58" t="str">
        <f>'IGP2 Governance'!C19</f>
        <v>G2.3B</v>
      </c>
      <c r="D91" s="58" t="str">
        <f>'IGP2 Governance'!D19</f>
        <v>Do subnational entities have extensive autonomy and authoritative power over political decisions?</v>
      </c>
      <c r="E91" s="58" t="str">
        <f>'IGP2 Governance'!E19</f>
        <v>Yes</v>
      </c>
      <c r="F91" s="58" t="str">
        <f>'IGP2 Governance'!F19</f>
        <v>Yes</v>
      </c>
      <c r="G91" s="58" t="str">
        <f>'IGP2 Governance'!G19</f>
        <v>…</v>
      </c>
      <c r="H91" s="58" t="str">
        <f>'IGP2 Governance'!H19</f>
        <v>…</v>
      </c>
      <c r="I91" s="58">
        <f>'IGP2 Governance'!I19</f>
        <v>0</v>
      </c>
      <c r="J91" s="58" t="str">
        <f>'IGP2 Governance'!J19</f>
        <v>Australia's six states each have their own governor, appointed directly by Australia’s monarch on the advice of the state premier. The governors are the formal chief executives of their respective state governments, performing the same constitutional and ceremonial functions at the state level as the governor-general of Australia at the national (federal) level. In practice, state-level executive authority fully rests with the state premiers and the other members of each state's cabinet.</v>
      </c>
      <c r="K91" s="58">
        <f>'IGP2 Governance'!K19</f>
        <v>0</v>
      </c>
      <c r="L91" s="58">
        <f>'IGP2 Governance'!L19</f>
        <v>0</v>
      </c>
      <c r="M91" s="58">
        <f>'IGP2 Governance'!M19</f>
        <v>0</v>
      </c>
    </row>
    <row r="92" spans="1:13">
      <c r="A92" s="58">
        <f>'IGP2 Governance'!A20</f>
        <v>0</v>
      </c>
      <c r="B92" s="58">
        <f>'IGP2 Governance'!B20</f>
        <v>0</v>
      </c>
      <c r="C92" s="58">
        <f>'IGP2 Governance'!C20</f>
        <v>0</v>
      </c>
      <c r="D92" s="58">
        <f>'IGP2 Governance'!D20</f>
        <v>0</v>
      </c>
      <c r="E92" s="58">
        <f>'IGP2 Governance'!E20</f>
        <v>0</v>
      </c>
      <c r="F92" s="58">
        <f>'IGP2 Governance'!F20</f>
        <v>0</v>
      </c>
      <c r="G92" s="58">
        <f>'IGP2 Governance'!G20</f>
        <v>0</v>
      </c>
      <c r="H92" s="58">
        <f>'IGP2 Governance'!H20</f>
        <v>0</v>
      </c>
      <c r="I92" s="58">
        <f>'IGP2 Governance'!I20</f>
        <v>0</v>
      </c>
      <c r="J92" s="58">
        <f>'IGP2 Governance'!J20</f>
        <v>0</v>
      </c>
      <c r="K92" s="58">
        <f>'IGP2 Governance'!K20</f>
        <v>0</v>
      </c>
      <c r="L92" s="58">
        <f>'IGP2 Governance'!L20</f>
        <v>0</v>
      </c>
      <c r="M92" s="58">
        <f>'IGP2 Governance'!M20</f>
        <v>0</v>
      </c>
    </row>
    <row r="93" spans="1:13">
      <c r="A93" s="58">
        <f>'IGP2 Governance'!A21</f>
        <v>0</v>
      </c>
      <c r="B93" s="58">
        <f>'IGP2 Governance'!B21</f>
        <v>0</v>
      </c>
      <c r="C93" s="58" t="str">
        <f>'IGP2 Governance'!C21</f>
        <v>G3</v>
      </c>
      <c r="D93" s="58" t="str">
        <f>'IGP2 Governance'!D21</f>
        <v>Administrative characteristics, autonomy and authority</v>
      </c>
      <c r="E93" s="58">
        <f>'IGP2 Governance'!E21</f>
        <v>0</v>
      </c>
      <c r="F93" s="58">
        <f>'IGP2 Governance'!F21</f>
        <v>0</v>
      </c>
      <c r="G93" s="58">
        <f>'IGP2 Governance'!G21</f>
        <v>0</v>
      </c>
      <c r="H93" s="58">
        <f>'IGP2 Governance'!H21</f>
        <v>0</v>
      </c>
      <c r="I93" s="58">
        <f>'IGP2 Governance'!I21</f>
        <v>0</v>
      </c>
      <c r="J93" s="58">
        <f>'IGP2 Governance'!J21</f>
        <v>0</v>
      </c>
      <c r="K93" s="58">
        <f>'IGP2 Governance'!K21</f>
        <v>0</v>
      </c>
      <c r="L93" s="58">
        <f>'IGP2 Governance'!L21</f>
        <v>0</v>
      </c>
      <c r="M93" s="58">
        <f>'IGP2 Governance'!M21</f>
        <v>0</v>
      </c>
    </row>
    <row r="94" spans="1:13">
      <c r="A94" s="58">
        <f>'IGP2 Governance'!A22</f>
        <v>0</v>
      </c>
      <c r="B94" s="58">
        <f>'IGP2 Governance'!B22</f>
        <v>0</v>
      </c>
      <c r="C94" s="58" t="str">
        <f>'IGP2 Governance'!C22</f>
        <v>G3.1</v>
      </c>
      <c r="D94" s="58" t="str">
        <f>'IGP2 Governance'!D22</f>
        <v>Do subnational entities at this level/tier/type have (employ) their own officers?</v>
      </c>
      <c r="E94" s="58" t="str">
        <f>'IGP2 Governance'!E22</f>
        <v>Yes</v>
      </c>
      <c r="F94" s="58" t="str">
        <f>'IGP2 Governance'!F22</f>
        <v>Yes</v>
      </c>
      <c r="G94" s="58" t="str">
        <f>'IGP2 Governance'!G22</f>
        <v>…</v>
      </c>
      <c r="H94" s="58" t="str">
        <f>'IGP2 Governance'!H22</f>
        <v>…</v>
      </c>
      <c r="I94" s="58">
        <f>'IGP2 Governance'!I22</f>
        <v>0</v>
      </c>
      <c r="J94" s="58">
        <f>'IGP2 Governance'!J22</f>
        <v>0</v>
      </c>
      <c r="K94" s="58">
        <f>'IGP2 Governance'!K22</f>
        <v>0</v>
      </c>
      <c r="L94" s="58">
        <f>'IGP2 Governance'!L22</f>
        <v>0</v>
      </c>
      <c r="M94" s="58">
        <f>'IGP2 Governance'!M22</f>
        <v>0</v>
      </c>
    </row>
    <row r="95" spans="1:13">
      <c r="A95" s="223"/>
      <c r="B95" s="223"/>
      <c r="C95" s="223"/>
      <c r="D95" s="223"/>
      <c r="E95" s="223"/>
      <c r="F95" s="223"/>
      <c r="G95" s="223"/>
      <c r="H95" s="223"/>
      <c r="I95" s="223"/>
      <c r="J95" s="223"/>
      <c r="K95" s="223"/>
      <c r="L95" s="223"/>
      <c r="M95" s="223"/>
    </row>
    <row r="96" spans="1:13">
      <c r="A96" s="58">
        <f>'IGP2 Governance'!A23</f>
        <v>0</v>
      </c>
      <c r="B96" s="58">
        <f>'IGP2 Governance'!B23</f>
        <v>0</v>
      </c>
      <c r="C96" s="58" t="str">
        <f>'IGP2 Governance'!C23</f>
        <v>G3.2A</v>
      </c>
      <c r="D96" s="58" t="str">
        <f>'IGP2 Governance'!D23</f>
        <v>Do subnational entities have, and authoritatively manage, their CEO and most/all of their own officers?</v>
      </c>
      <c r="E96" s="58" t="str">
        <f>'IGP2 Governance'!E23</f>
        <v>Yes</v>
      </c>
      <c r="F96" s="58" t="str">
        <f>'IGP2 Governance'!F23</f>
        <v>Yes</v>
      </c>
      <c r="G96" s="58" t="str">
        <f>'IGP2 Governance'!G23</f>
        <v>…</v>
      </c>
      <c r="H96" s="58" t="str">
        <f>'IGP2 Governance'!H23</f>
        <v>…</v>
      </c>
      <c r="I96" s="58">
        <f>'IGP2 Governance'!I23</f>
        <v>0</v>
      </c>
      <c r="J96" s="58">
        <f>'IGP2 Governance'!J23</f>
        <v>0</v>
      </c>
      <c r="K96" s="58">
        <f>'IGP2 Governance'!K23</f>
        <v>0</v>
      </c>
      <c r="L96" s="58">
        <f>'IGP2 Governance'!L23</f>
        <v>0</v>
      </c>
      <c r="M96" s="58">
        <f>'IGP2 Governance'!M23</f>
        <v>0</v>
      </c>
    </row>
    <row r="97" spans="1:13">
      <c r="A97" s="58">
        <f>'IGP2 Governance'!A24</f>
        <v>0</v>
      </c>
      <c r="B97" s="58">
        <f>'IGP2 Governance'!B24</f>
        <v>0</v>
      </c>
      <c r="C97" s="58" t="str">
        <f>'IGP2 Governance'!C24</f>
        <v>G3.2B</v>
      </c>
      <c r="D97" s="58" t="str">
        <f>'IGP2 Governance'!D24</f>
        <v>Do subnational entities have, and authoritatively manage, their own staff?</v>
      </c>
      <c r="E97" s="58" t="str">
        <f>'IGP2 Governance'!E24</f>
        <v>Yes</v>
      </c>
      <c r="F97" s="58" t="str">
        <f>'IGP2 Governance'!F24</f>
        <v>Yes</v>
      </c>
      <c r="G97" s="58" t="str">
        <f>'IGP2 Governance'!G24</f>
        <v>…</v>
      </c>
      <c r="H97" s="58" t="str">
        <f>'IGP2 Governance'!H24</f>
        <v>…</v>
      </c>
      <c r="I97" s="58">
        <f>'IGP2 Governance'!I24</f>
        <v>0</v>
      </c>
      <c r="J97" s="58">
        <f>'IGP2 Governance'!J24</f>
        <v>0</v>
      </c>
      <c r="K97" s="58">
        <f>'IGP2 Governance'!K24</f>
        <v>0</v>
      </c>
      <c r="L97" s="58">
        <f>'IGP2 Governance'!L24</f>
        <v>0</v>
      </c>
      <c r="M97" s="58">
        <f>'IGP2 Governance'!M24</f>
        <v>0</v>
      </c>
    </row>
    <row r="98" spans="1:13">
      <c r="A98" s="58">
        <f>'IGP2 Governance'!A25</f>
        <v>0</v>
      </c>
      <c r="B98" s="58">
        <f>'IGP2 Governance'!B25</f>
        <v>0</v>
      </c>
      <c r="C98" s="58" t="str">
        <f>'IGP2 Governance'!C25</f>
        <v>G3.2C</v>
      </c>
      <c r="D98" s="58" t="str">
        <f>'IGP2 Governance'!D25</f>
        <v>Do subnational entities have (de jure / de facto) autonomy and authoritative power over admin. decisions?</v>
      </c>
      <c r="E98" s="58" t="str">
        <f>'IGP2 Governance'!E25</f>
        <v>Yes</v>
      </c>
      <c r="F98" s="58" t="str">
        <f>'IGP2 Governance'!F25</f>
        <v>Yes</v>
      </c>
      <c r="G98" s="58" t="str">
        <f>'IGP2 Governance'!G25</f>
        <v>…</v>
      </c>
      <c r="H98" s="58" t="str">
        <f>'IGP2 Governance'!H25</f>
        <v>…</v>
      </c>
      <c r="I98" s="58">
        <f>'IGP2 Governance'!I25</f>
        <v>0</v>
      </c>
      <c r="J98" s="58">
        <f>'IGP2 Governance'!J25</f>
        <v>0</v>
      </c>
      <c r="K98" s="58">
        <f>'IGP2 Governance'!K25</f>
        <v>0</v>
      </c>
      <c r="L98" s="58">
        <f>'IGP2 Governance'!L25</f>
        <v>0</v>
      </c>
      <c r="M98" s="58">
        <f>'IGP2 Governance'!M25</f>
        <v>0</v>
      </c>
    </row>
    <row r="99" spans="1:13">
      <c r="A99" s="58">
        <f>'IGP2 Governance'!A26</f>
        <v>0</v>
      </c>
      <c r="B99" s="58">
        <f>'IGP2 Governance'!B26</f>
        <v>0</v>
      </c>
      <c r="C99" s="58" t="str">
        <f>'IGP2 Governance'!C26</f>
        <v>G3.3A</v>
      </c>
      <c r="D99" s="58" t="str">
        <f>'IGP2 Governance'!D26</f>
        <v>Do subnational entities have, select, and authoritatively manage, their CEO and all of their own officers?</v>
      </c>
      <c r="E99" s="58" t="str">
        <f>'IGP2 Governance'!E26</f>
        <v>Yes</v>
      </c>
      <c r="F99" s="58" t="str">
        <f>'IGP2 Governance'!F26</f>
        <v>Yes</v>
      </c>
      <c r="G99" s="58" t="str">
        <f>'IGP2 Governance'!G26</f>
        <v>…</v>
      </c>
      <c r="H99" s="58" t="str">
        <f>'IGP2 Governance'!H26</f>
        <v>…</v>
      </c>
      <c r="I99" s="58">
        <f>'IGP2 Governance'!I26</f>
        <v>0</v>
      </c>
      <c r="J99" s="58">
        <f>'IGP2 Governance'!J26</f>
        <v>0</v>
      </c>
      <c r="K99" s="58">
        <f>'IGP2 Governance'!K26</f>
        <v>0</v>
      </c>
      <c r="L99" s="58">
        <f>'IGP2 Governance'!L26</f>
        <v>0</v>
      </c>
      <c r="M99" s="58">
        <f>'IGP2 Governance'!M26</f>
        <v>0</v>
      </c>
    </row>
    <row r="100" spans="1:13">
      <c r="A100" s="58">
        <f>'IGP2 Governance'!A27</f>
        <v>0</v>
      </c>
      <c r="B100" s="58">
        <f>'IGP2 Governance'!B27</f>
        <v>0</v>
      </c>
      <c r="C100" s="58" t="str">
        <f>'IGP2 Governance'!C27</f>
        <v>G3.3B</v>
      </c>
      <c r="D100" s="58" t="str">
        <f>'IGP2 Governance'!D27</f>
        <v>Do subnational entities have, select, and authoritatively manage, their own staff?</v>
      </c>
      <c r="E100" s="58" t="str">
        <f>'IGP2 Governance'!E27</f>
        <v>Yes</v>
      </c>
      <c r="F100" s="58" t="str">
        <f>'IGP2 Governance'!F27</f>
        <v>Yes</v>
      </c>
      <c r="G100" s="58" t="str">
        <f>'IGP2 Governance'!G27</f>
        <v>…</v>
      </c>
      <c r="H100" s="58" t="str">
        <f>'IGP2 Governance'!H27</f>
        <v>…</v>
      </c>
      <c r="I100" s="58">
        <f>'IGP2 Governance'!I27</f>
        <v>0</v>
      </c>
      <c r="J100" s="58">
        <f>'IGP2 Governance'!J27</f>
        <v>0</v>
      </c>
      <c r="K100" s="58">
        <f>'IGP2 Governance'!K27</f>
        <v>0</v>
      </c>
      <c r="L100" s="58">
        <f>'IGP2 Governance'!L27</f>
        <v>0</v>
      </c>
      <c r="M100" s="58">
        <f>'IGP2 Governance'!M27</f>
        <v>0</v>
      </c>
    </row>
    <row r="101" spans="1:13">
      <c r="A101" s="58">
        <f>'IGP2 Governance'!A28</f>
        <v>0</v>
      </c>
      <c r="B101" s="58">
        <f>'IGP2 Governance'!B28</f>
        <v>0</v>
      </c>
      <c r="C101" s="58" t="str">
        <f>'IGP2 Governance'!C28</f>
        <v>G3.3C</v>
      </c>
      <c r="D101" s="58" t="str">
        <f>'IGP2 Governance'!D28</f>
        <v>Do subnational entities have extensive autonomy and authoritative power over admin. decisions?</v>
      </c>
      <c r="E101" s="58" t="str">
        <f>'IGP2 Governance'!E28</f>
        <v>Yes</v>
      </c>
      <c r="F101" s="58" t="str">
        <f>'IGP2 Governance'!F28</f>
        <v>Yes</v>
      </c>
      <c r="G101" s="58" t="str">
        <f>'IGP2 Governance'!G28</f>
        <v>…</v>
      </c>
      <c r="H101" s="58" t="str">
        <f>'IGP2 Governance'!H28</f>
        <v>…</v>
      </c>
      <c r="I101" s="58">
        <f>'IGP2 Governance'!I28</f>
        <v>0</v>
      </c>
      <c r="J101" s="58">
        <f>'IGP2 Governance'!J28</f>
        <v>0</v>
      </c>
      <c r="K101" s="58">
        <f>'IGP2 Governance'!K28</f>
        <v>0</v>
      </c>
      <c r="L101" s="58">
        <f>'IGP2 Governance'!L28</f>
        <v>0</v>
      </c>
      <c r="M101" s="58">
        <f>'IGP2 Governance'!M28</f>
        <v>0</v>
      </c>
    </row>
    <row r="102" spans="1:13">
      <c r="A102" s="58">
        <f>'IGP2 Governance'!A29</f>
        <v>0</v>
      </c>
      <c r="B102" s="58">
        <f>'IGP2 Governance'!B29</f>
        <v>0</v>
      </c>
      <c r="C102" s="58">
        <f>'IGP2 Governance'!C29</f>
        <v>0</v>
      </c>
      <c r="D102" s="58">
        <f>'IGP2 Governance'!D29</f>
        <v>0</v>
      </c>
      <c r="E102" s="58">
        <f>'IGP2 Governance'!E29</f>
        <v>0</v>
      </c>
      <c r="F102" s="58">
        <f>'IGP2 Governance'!F29</f>
        <v>0</v>
      </c>
      <c r="G102" s="58">
        <f>'IGP2 Governance'!G29</f>
        <v>0</v>
      </c>
      <c r="H102" s="58">
        <f>'IGP2 Governance'!H29</f>
        <v>0</v>
      </c>
      <c r="I102" s="58">
        <f>'IGP2 Governance'!I29</f>
        <v>0</v>
      </c>
      <c r="J102" s="58">
        <f>'IGP2 Governance'!J29</f>
        <v>0</v>
      </c>
      <c r="K102" s="58">
        <f>'IGP2 Governance'!K29</f>
        <v>0</v>
      </c>
      <c r="L102" s="58">
        <f>'IGP2 Governance'!L29</f>
        <v>0</v>
      </c>
      <c r="M102" s="58">
        <f>'IGP2 Governance'!M29</f>
        <v>0</v>
      </c>
    </row>
    <row r="103" spans="1:13">
      <c r="A103" s="58">
        <f>'IGP2 Governance'!A30</f>
        <v>0</v>
      </c>
      <c r="B103" s="58">
        <f>'IGP2 Governance'!B30</f>
        <v>0</v>
      </c>
      <c r="C103" s="58" t="str">
        <f>'IGP2 Governance'!C30</f>
        <v>G4</v>
      </c>
      <c r="D103" s="58" t="str">
        <f>'IGP2 Governance'!D30</f>
        <v>Fiscal/budgetary characteristics, autonomy and authority</v>
      </c>
      <c r="E103" s="58">
        <f>'IGP2 Governance'!E30</f>
        <v>0</v>
      </c>
      <c r="F103" s="58">
        <f>'IGP2 Governance'!F30</f>
        <v>0</v>
      </c>
      <c r="G103" s="58">
        <f>'IGP2 Governance'!G30</f>
        <v>0</v>
      </c>
      <c r="H103" s="58">
        <f>'IGP2 Governance'!H30</f>
        <v>0</v>
      </c>
      <c r="I103" s="58">
        <f>'IGP2 Governance'!I30</f>
        <v>0</v>
      </c>
      <c r="J103" s="58">
        <f>'IGP2 Governance'!J30</f>
        <v>0</v>
      </c>
      <c r="K103" s="58">
        <f>'IGP2 Governance'!K30</f>
        <v>0</v>
      </c>
      <c r="L103" s="58">
        <f>'IGP2 Governance'!L30</f>
        <v>0</v>
      </c>
      <c r="M103" s="58">
        <f>'IGP2 Governance'!M30</f>
        <v>0</v>
      </c>
    </row>
    <row r="104" spans="1:13">
      <c r="A104" s="58">
        <f>'IGP2 Governance'!A31</f>
        <v>0</v>
      </c>
      <c r="B104" s="58">
        <f>'IGP2 Governance'!B31</f>
        <v>0</v>
      </c>
      <c r="C104" s="58" t="str">
        <f>'IGP2 Governance'!C31</f>
        <v>G4.1A</v>
      </c>
      <c r="D104" s="58" t="str">
        <f>'IGP2 Governance'!D31</f>
        <v>Do subnational entities at this level/tier/type own assets and raise funds in own name?</v>
      </c>
      <c r="E104" s="58" t="str">
        <f>'IGP2 Governance'!E31</f>
        <v>Yes</v>
      </c>
      <c r="F104" s="58" t="str">
        <f>'IGP2 Governance'!F31</f>
        <v>Yes</v>
      </c>
      <c r="G104" s="58" t="str">
        <f>'IGP2 Governance'!G31</f>
        <v>…</v>
      </c>
      <c r="H104" s="58" t="str">
        <f>'IGP2 Governance'!H31</f>
        <v>…</v>
      </c>
      <c r="I104" s="58">
        <f>'IGP2 Governance'!I31</f>
        <v>0</v>
      </c>
      <c r="J104" s="58">
        <f>'IGP2 Governance'!J31</f>
        <v>0</v>
      </c>
      <c r="K104" s="58">
        <f>'IGP2 Governance'!K31</f>
        <v>0</v>
      </c>
      <c r="L104" s="58">
        <f>'IGP2 Governance'!L31</f>
        <v>0</v>
      </c>
      <c r="M104" s="58">
        <f>'IGP2 Governance'!M31</f>
        <v>0</v>
      </c>
    </row>
    <row r="105" spans="1:13">
      <c r="A105" s="58">
        <f>'IGP2 Governance'!A32</f>
        <v>0</v>
      </c>
      <c r="B105" s="58">
        <f>'IGP2 Governance'!B32</f>
        <v>0</v>
      </c>
      <c r="C105" s="58" t="str">
        <f>'IGP2 Governance'!C32</f>
        <v>G4.1B</v>
      </c>
      <c r="D105" s="58" t="str">
        <f>'IGP2 Governance'!D32</f>
        <v>Do subnational entities at this level/tier/type have their own budget?</v>
      </c>
      <c r="E105" s="58" t="str">
        <f>'IGP2 Governance'!E32</f>
        <v>Yes</v>
      </c>
      <c r="F105" s="58" t="str">
        <f>'IGP2 Governance'!F32</f>
        <v>Yes</v>
      </c>
      <c r="G105" s="58" t="str">
        <f>'IGP2 Governance'!G32</f>
        <v>…</v>
      </c>
      <c r="H105" s="58" t="str">
        <f>'IGP2 Governance'!H32</f>
        <v>…</v>
      </c>
      <c r="I105" s="58">
        <f>'IGP2 Governance'!I32</f>
        <v>0</v>
      </c>
      <c r="J105" s="58">
        <f>'IGP2 Governance'!J32</f>
        <v>0</v>
      </c>
      <c r="K105" s="58">
        <f>'IGP2 Governance'!K32</f>
        <v>0</v>
      </c>
      <c r="L105" s="58">
        <f>'IGP2 Governance'!L32</f>
        <v>0</v>
      </c>
      <c r="M105" s="58">
        <f>'IGP2 Governance'!M32</f>
        <v>0</v>
      </c>
    </row>
    <row r="106" spans="1:13">
      <c r="A106" s="58">
        <f>'IGP2 Governance'!A33</f>
        <v>0</v>
      </c>
      <c r="B106" s="58">
        <f>'IGP2 Governance'!B33</f>
        <v>0</v>
      </c>
      <c r="C106" s="58" t="str">
        <f>'IGP2 Governance'!C33</f>
        <v>G4.1C</v>
      </c>
      <c r="D106" s="58" t="str">
        <f>'IGP2 Governance'!D33</f>
        <v>Do subnational entities at this level/tier/type prepare and adopt their own budgets?</v>
      </c>
      <c r="E106" s="58" t="str">
        <f>'IGP2 Governance'!E33</f>
        <v>Yes</v>
      </c>
      <c r="F106" s="58" t="str">
        <f>'IGP2 Governance'!F33</f>
        <v>Yes</v>
      </c>
      <c r="G106" s="58" t="str">
        <f>'IGP2 Governance'!G33</f>
        <v>…</v>
      </c>
      <c r="H106" s="58" t="str">
        <f>'IGP2 Governance'!H33</f>
        <v>…</v>
      </c>
      <c r="I106" s="58">
        <f>'IGP2 Governance'!I33</f>
        <v>0</v>
      </c>
      <c r="J106" s="58">
        <f>'IGP2 Governance'!J33</f>
        <v>0</v>
      </c>
      <c r="K106" s="58">
        <f>'IGP2 Governance'!K33</f>
        <v>0</v>
      </c>
      <c r="L106" s="58">
        <f>'IGP2 Governance'!L33</f>
        <v>0</v>
      </c>
      <c r="M106" s="58">
        <f>'IGP2 Governance'!M33</f>
        <v>0</v>
      </c>
    </row>
    <row r="107" spans="1:13">
      <c r="A107" s="58">
        <f>'IGP2 Governance'!A34</f>
        <v>0</v>
      </c>
      <c r="B107" s="58">
        <f>'IGP2 Governance'!B34</f>
        <v>0</v>
      </c>
      <c r="C107" s="58" t="str">
        <f>'IGP2 Governance'!C34</f>
        <v>G4.2A</v>
      </c>
      <c r="D107" s="58" t="str">
        <f>'IGP2 Governance'!D34</f>
        <v>Do subnational entities hold and manage their own funds outside of the higher-level treasury?</v>
      </c>
      <c r="E107" s="58" t="str">
        <f>'IGP2 Governance'!E34</f>
        <v>Yes</v>
      </c>
      <c r="F107" s="58" t="str">
        <f>'IGP2 Governance'!F34</f>
        <v>Yes</v>
      </c>
      <c r="G107" s="58" t="str">
        <f>'IGP2 Governance'!G34</f>
        <v>…</v>
      </c>
      <c r="H107" s="58" t="str">
        <f>'IGP2 Governance'!H34</f>
        <v>…</v>
      </c>
      <c r="I107" s="58">
        <f>'IGP2 Governance'!I34</f>
        <v>0</v>
      </c>
      <c r="J107" s="58">
        <f>'IGP2 Governance'!J34</f>
        <v>0</v>
      </c>
      <c r="K107" s="58">
        <f>'IGP2 Governance'!K34</f>
        <v>0</v>
      </c>
      <c r="L107" s="58">
        <f>'IGP2 Governance'!L34</f>
        <v>0</v>
      </c>
      <c r="M107" s="58">
        <f>'IGP2 Governance'!M34</f>
        <v>0</v>
      </c>
    </row>
    <row r="108" spans="1:13">
      <c r="A108" s="58">
        <f>'IGP2 Governance'!A35</f>
        <v>0</v>
      </c>
      <c r="B108" s="58">
        <f>'IGP2 Governance'!B35</f>
        <v>0</v>
      </c>
      <c r="C108" s="58" t="str">
        <f>'IGP2 Governance'!C35</f>
        <v>G4.2B</v>
      </c>
      <c r="D108" s="58" t="str">
        <f>'IGP2 Governance'!D35</f>
        <v>Do subnational entities have  (de jure / de facto) autonomy and authoritative power over fiscal decisions?</v>
      </c>
      <c r="E108" s="58" t="str">
        <f>'IGP2 Governance'!E35</f>
        <v>Yes</v>
      </c>
      <c r="F108" s="58" t="str">
        <f>'IGP2 Governance'!F35</f>
        <v>Yes</v>
      </c>
      <c r="G108" s="58" t="str">
        <f>'IGP2 Governance'!G35</f>
        <v>…</v>
      </c>
      <c r="H108" s="58" t="str">
        <f>'IGP2 Governance'!H35</f>
        <v>…</v>
      </c>
      <c r="I108" s="58">
        <f>'IGP2 Governance'!I35</f>
        <v>0</v>
      </c>
      <c r="J108" s="58">
        <f>'IGP2 Governance'!J35</f>
        <v>0</v>
      </c>
      <c r="K108" s="58">
        <f>'IGP2 Governance'!K35</f>
        <v>0</v>
      </c>
      <c r="L108" s="58">
        <f>'IGP2 Governance'!L35</f>
        <v>0</v>
      </c>
      <c r="M108" s="58">
        <f>'IGP2 Governance'!M35</f>
        <v>0</v>
      </c>
    </row>
    <row r="109" spans="1:13">
      <c r="A109" s="58">
        <f>'IGP2 Governance'!A36</f>
        <v>0</v>
      </c>
      <c r="B109" s="58">
        <f>'IGP2 Governance'!B36</f>
        <v>0</v>
      </c>
      <c r="C109" s="58" t="str">
        <f>'IGP2 Governance'!C36</f>
        <v>G4.3</v>
      </c>
      <c r="D109" s="58" t="str">
        <f>'IGP2 Governance'!D36</f>
        <v>Do subnational entities have extensive autonomy and authoritative power over budget/fiscal decisions?</v>
      </c>
      <c r="E109" s="58" t="str">
        <f>'IGP2 Governance'!E36</f>
        <v>Yes</v>
      </c>
      <c r="F109" s="58" t="str">
        <f>'IGP2 Governance'!F36</f>
        <v>Yes</v>
      </c>
      <c r="G109" s="58" t="str">
        <f>'IGP2 Governance'!G36</f>
        <v>…</v>
      </c>
      <c r="H109" s="58" t="str">
        <f>'IGP2 Governance'!H36</f>
        <v>…</v>
      </c>
      <c r="I109" s="58">
        <f>'IGP2 Governance'!I36</f>
        <v>0</v>
      </c>
      <c r="J109" s="58">
        <f>'IGP2 Governance'!J36</f>
        <v>0</v>
      </c>
      <c r="K109" s="58">
        <f>'IGP2 Governance'!K36</f>
        <v>0</v>
      </c>
      <c r="L109" s="58">
        <f>'IGP2 Governance'!L36</f>
        <v>0</v>
      </c>
      <c r="M109" s="58">
        <f>'IGP2 Governance'!M36</f>
        <v>0</v>
      </c>
    </row>
    <row r="110" spans="1:13">
      <c r="A110" s="58">
        <f>'IGP2 Governance'!A37</f>
        <v>0</v>
      </c>
      <c r="B110" s="58">
        <f>'IGP2 Governance'!B37</f>
        <v>0</v>
      </c>
      <c r="C110" s="58">
        <f>'IGP2 Governance'!C37</f>
        <v>0</v>
      </c>
      <c r="D110" s="58">
        <f>'IGP2 Governance'!D37</f>
        <v>0</v>
      </c>
      <c r="E110" s="58">
        <f>'IGP2 Governance'!E37</f>
        <v>0</v>
      </c>
      <c r="F110" s="58">
        <f>'IGP2 Governance'!F37</f>
        <v>0</v>
      </c>
      <c r="G110" s="58">
        <f>'IGP2 Governance'!G37</f>
        <v>0</v>
      </c>
      <c r="H110" s="58">
        <f>'IGP2 Governance'!H37</f>
        <v>0</v>
      </c>
      <c r="I110" s="58">
        <f>'IGP2 Governance'!I37</f>
        <v>0</v>
      </c>
      <c r="J110" s="58">
        <f>'IGP2 Governance'!J37</f>
        <v>0</v>
      </c>
      <c r="K110" s="58">
        <f>'IGP2 Governance'!K37</f>
        <v>0</v>
      </c>
      <c r="L110" s="58">
        <f>'IGP2 Governance'!L37</f>
        <v>0</v>
      </c>
      <c r="M110" s="58">
        <f>'IGP2 Governance'!M37</f>
        <v>0</v>
      </c>
    </row>
    <row r="111" spans="1:13">
      <c r="A111" s="58">
        <f>'IGP2 Governance'!A38</f>
        <v>0</v>
      </c>
      <c r="B111" s="58">
        <f>'IGP2 Governance'!B38</f>
        <v>0</v>
      </c>
      <c r="C111" s="58">
        <f>'IGP2 Governance'!C38</f>
        <v>0</v>
      </c>
      <c r="D111" s="58" t="str">
        <f>'IGP2 Governance'!D38</f>
        <v>Governance of non-devolved subnational entities (empowered field administration?)</v>
      </c>
      <c r="E111" s="58">
        <f>'IGP2 Governance'!E38</f>
        <v>0</v>
      </c>
      <c r="F111" s="58">
        <f>'IGP2 Governance'!F38</f>
        <v>0</v>
      </c>
      <c r="G111" s="58">
        <f>'IGP2 Governance'!G38</f>
        <v>0</v>
      </c>
      <c r="H111" s="58">
        <f>'IGP2 Governance'!H38</f>
        <v>0</v>
      </c>
      <c r="I111" s="58">
        <f>'IGP2 Governance'!I38</f>
        <v>0</v>
      </c>
      <c r="J111" s="58">
        <f>'IGP2 Governance'!J38</f>
        <v>0</v>
      </c>
      <c r="K111" s="58">
        <f>'IGP2 Governance'!K38</f>
        <v>0</v>
      </c>
      <c r="L111" s="58">
        <f>'IGP2 Governance'!L38</f>
        <v>0</v>
      </c>
      <c r="M111" s="58">
        <f>'IGP2 Governance'!M38</f>
        <v>0</v>
      </c>
    </row>
    <row r="112" spans="1:13">
      <c r="A112" s="58">
        <f>'IGP2 Governance'!A39</f>
        <v>0</v>
      </c>
      <c r="B112" s="58">
        <f>'IGP2 Governance'!B39</f>
        <v>0</v>
      </c>
      <c r="C112" s="58">
        <f>'IGP2 Governance'!C39</f>
        <v>0</v>
      </c>
      <c r="D112" s="58" t="str">
        <f>'IGP2 Governance'!D39</f>
        <v xml:space="preserve">Do subnational entities administratively form a hierarchical part of the higher-level government?  </v>
      </c>
      <c r="E112" s="58" t="str">
        <f>'IGP2 Governance'!E39</f>
        <v>…</v>
      </c>
      <c r="F112" s="58" t="str">
        <f>'IGP2 Governance'!F39</f>
        <v>…</v>
      </c>
      <c r="G112" s="58" t="str">
        <f>'IGP2 Governance'!G39</f>
        <v>…</v>
      </c>
      <c r="H112" s="58" t="str">
        <f>'IGP2 Governance'!H39</f>
        <v>…</v>
      </c>
      <c r="I112" s="58">
        <f>'IGP2 Governance'!I39</f>
        <v>0</v>
      </c>
      <c r="J112" s="58">
        <f>'IGP2 Governance'!J39</f>
        <v>0</v>
      </c>
      <c r="K112" s="58">
        <f>'IGP2 Governance'!K39</f>
        <v>0</v>
      </c>
      <c r="L112" s="58">
        <f>'IGP2 Governance'!L39</f>
        <v>0</v>
      </c>
      <c r="M112" s="58">
        <f>'IGP2 Governance'!M39</f>
        <v>0</v>
      </c>
    </row>
    <row r="113" spans="1:17">
      <c r="A113" s="58">
        <f>'IGP2 Governance'!A40</f>
        <v>0</v>
      </c>
      <c r="B113" s="58">
        <f>'IGP2 Governance'!B40</f>
        <v>0</v>
      </c>
      <c r="C113" s="58">
        <f>'IGP2 Governance'!C40</f>
        <v>0</v>
      </c>
      <c r="D113" s="58" t="str">
        <f>'IGP2 Governance'!D40</f>
        <v>If G4.1 is Yes, do field administration departments or units form administrative units or sub-units?</v>
      </c>
      <c r="E113" s="58" t="str">
        <f>'IGP2 Governance'!E40</f>
        <v>…</v>
      </c>
      <c r="F113" s="58" t="str">
        <f>'IGP2 Governance'!F40</f>
        <v>…</v>
      </c>
      <c r="G113" s="58" t="str">
        <f>'IGP2 Governance'!G40</f>
        <v>…</v>
      </c>
      <c r="H113" s="58" t="str">
        <f>'IGP2 Governance'!H40</f>
        <v>…</v>
      </c>
      <c r="I113" s="58">
        <f>'IGP2 Governance'!I40</f>
        <v>0</v>
      </c>
      <c r="J113" s="58">
        <f>'IGP2 Governance'!J40</f>
        <v>0</v>
      </c>
      <c r="K113" s="58">
        <f>'IGP2 Governance'!K40</f>
        <v>0</v>
      </c>
      <c r="L113" s="58">
        <f>'IGP2 Governance'!L40</f>
        <v>0</v>
      </c>
      <c r="M113" s="58">
        <f>'IGP2 Governance'!M40</f>
        <v>0</v>
      </c>
    </row>
    <row r="114" spans="1:17">
      <c r="A114" s="58">
        <f>'IGP2 Governance'!A41</f>
        <v>0</v>
      </c>
      <c r="B114" s="58">
        <f>'IGP2 Governance'!B41</f>
        <v>0</v>
      </c>
      <c r="C114" s="58">
        <f>'IGP2 Governance'!C41</f>
        <v>0</v>
      </c>
      <c r="D114" s="58" t="str">
        <f>'IGP2 Governance'!D41</f>
        <v>If G4.2 is Yes, are field administration departments or units planned and managed as integrated units?</v>
      </c>
      <c r="E114" s="58" t="str">
        <f>'IGP2 Governance'!E41</f>
        <v>…</v>
      </c>
      <c r="F114" s="58" t="str">
        <f>'IGP2 Governance'!F41</f>
        <v>…</v>
      </c>
      <c r="G114" s="58" t="str">
        <f>'IGP2 Governance'!G41</f>
        <v>…</v>
      </c>
      <c r="H114" s="58" t="str">
        <f>'IGP2 Governance'!H41</f>
        <v>…</v>
      </c>
      <c r="I114" s="58">
        <f>'IGP2 Governance'!I41</f>
        <v>0</v>
      </c>
      <c r="J114" s="58">
        <f>'IGP2 Governance'!J41</f>
        <v>0</v>
      </c>
      <c r="K114" s="58">
        <f>'IGP2 Governance'!K41</f>
        <v>0</v>
      </c>
      <c r="L114" s="58">
        <f>'IGP2 Governance'!L41</f>
        <v>0</v>
      </c>
      <c r="M114" s="58">
        <f>'IGP2 Governance'!M41</f>
        <v>0</v>
      </c>
    </row>
    <row r="115" spans="1:17">
      <c r="A115" s="58">
        <f>'IGP2 Governance'!A42</f>
        <v>0</v>
      </c>
      <c r="B115" s="58">
        <f>'IGP2 Governance'!B42</f>
        <v>0</v>
      </c>
      <c r="C115" s="58">
        <f>'IGP2 Governance'!C42</f>
        <v>0</v>
      </c>
      <c r="D115" s="58" t="str">
        <f>'IGP2 Governance'!D42</f>
        <v>If G4.3 is Yes, are subnational field admin. departments or units organized sectorally or territorially (or mixed)?</v>
      </c>
      <c r="E115" s="58" t="str">
        <f>'IGP2 Governance'!E42</f>
        <v>…</v>
      </c>
      <c r="F115" s="58" t="str">
        <f>'IGP2 Governance'!F42</f>
        <v>…</v>
      </c>
      <c r="G115" s="58" t="str">
        <f>'IGP2 Governance'!G42</f>
        <v>…</v>
      </c>
      <c r="H115" s="58" t="str">
        <f>'IGP2 Governance'!H42</f>
        <v>…</v>
      </c>
      <c r="I115" s="58">
        <f>'IGP2 Governance'!I42</f>
        <v>0</v>
      </c>
      <c r="J115" s="58">
        <f>'IGP2 Governance'!J42</f>
        <v>0</v>
      </c>
      <c r="K115" s="58">
        <f>'IGP2 Governance'!K42</f>
        <v>0</v>
      </c>
      <c r="L115" s="58">
        <f>'IGP2 Governance'!L42</f>
        <v>0</v>
      </c>
      <c r="M115" s="58">
        <f>'IGP2 Governance'!M42</f>
        <v>0</v>
      </c>
    </row>
    <row r="116" spans="1:17">
      <c r="A116" s="58">
        <f>'IGP2 Governance'!A43</f>
        <v>0</v>
      </c>
      <c r="B116" s="58">
        <f>'IGP2 Governance'!B43</f>
        <v>0</v>
      </c>
      <c r="C116" s="58">
        <f>'IGP2 Governance'!C43</f>
        <v>0</v>
      </c>
      <c r="D116" s="58" t="str">
        <f>'IGP2 Governance'!D43</f>
        <v>Do subnational entities budgetarily form a hierarchical part of the higher-level government?</v>
      </c>
      <c r="E116" s="58" t="str">
        <f>'IGP2 Governance'!E43</f>
        <v>…</v>
      </c>
      <c r="F116" s="58" t="str">
        <f>'IGP2 Governance'!F43</f>
        <v>…</v>
      </c>
      <c r="G116" s="58" t="str">
        <f>'IGP2 Governance'!G43</f>
        <v>…</v>
      </c>
      <c r="H116" s="58" t="str">
        <f>'IGP2 Governance'!H43</f>
        <v>…</v>
      </c>
      <c r="I116" s="58">
        <f>'IGP2 Governance'!I43</f>
        <v>0</v>
      </c>
      <c r="J116" s="58">
        <f>'IGP2 Governance'!J43</f>
        <v>0</v>
      </c>
      <c r="K116" s="58">
        <f>'IGP2 Governance'!K43</f>
        <v>0</v>
      </c>
      <c r="L116" s="58">
        <f>'IGP2 Governance'!L43</f>
        <v>0</v>
      </c>
      <c r="M116" s="58">
        <f>'IGP2 Governance'!M43</f>
        <v>0</v>
      </c>
    </row>
    <row r="117" spans="1:17">
      <c r="A117" s="58">
        <f>'IGP2 Governance'!A44</f>
        <v>0</v>
      </c>
      <c r="B117" s="58">
        <f>'IGP2 Governance'!B44</f>
        <v>0</v>
      </c>
      <c r="C117" s="58">
        <f>'IGP2 Governance'!C44</f>
        <v>0</v>
      </c>
      <c r="D117" s="58" t="str">
        <f>'IGP2 Governance'!D44</f>
        <v>If G4.5 is Yes, are the budgets of field depts./units included as identifiable sub-organizations or budget units?</v>
      </c>
      <c r="E117" s="58" t="str">
        <f>'IGP2 Governance'!E44</f>
        <v>…</v>
      </c>
      <c r="F117" s="58" t="str">
        <f>'IGP2 Governance'!F44</f>
        <v>…</v>
      </c>
      <c r="G117" s="58" t="str">
        <f>'IGP2 Governance'!G44</f>
        <v>…</v>
      </c>
      <c r="H117" s="58" t="str">
        <f>'IGP2 Governance'!H44</f>
        <v>…</v>
      </c>
      <c r="I117" s="58">
        <f>'IGP2 Governance'!I44</f>
        <v>0</v>
      </c>
      <c r="J117" s="58">
        <f>'IGP2 Governance'!J44</f>
        <v>0</v>
      </c>
      <c r="K117" s="58">
        <f>'IGP2 Governance'!K44</f>
        <v>0</v>
      </c>
      <c r="L117" s="58">
        <f>'IGP2 Governance'!L44</f>
        <v>0</v>
      </c>
      <c r="M117" s="58">
        <f>'IGP2 Governance'!M44</f>
        <v>0</v>
      </c>
    </row>
    <row r="118" spans="1:17">
      <c r="A118" s="58">
        <f>'IGP2 Governance'!A45</f>
        <v>0</v>
      </c>
      <c r="B118" s="58">
        <f>'IGP2 Governance'!B45</f>
        <v>0</v>
      </c>
      <c r="C118" s="58">
        <f>'IGP2 Governance'!C45</f>
        <v>0</v>
      </c>
      <c r="D118" s="58" t="str">
        <f>'IGP2 Governance'!D45</f>
        <v>If G4.6 is Yes, are field departments' or units' budgets organized sectorally or territorially (or mixed)?</v>
      </c>
      <c r="E118" s="58" t="str">
        <f>'IGP2 Governance'!E45</f>
        <v>…</v>
      </c>
      <c r="F118" s="58" t="str">
        <f>'IGP2 Governance'!F45</f>
        <v>…</v>
      </c>
      <c r="G118" s="58" t="str">
        <f>'IGP2 Governance'!G45</f>
        <v>…</v>
      </c>
      <c r="H118" s="58" t="str">
        <f>'IGP2 Governance'!H45</f>
        <v>…</v>
      </c>
      <c r="I118" s="58">
        <f>'IGP2 Governance'!I45</f>
        <v>0</v>
      </c>
      <c r="J118" s="58">
        <f>'IGP2 Governance'!J45</f>
        <v>0</v>
      </c>
      <c r="K118" s="58">
        <f>'IGP2 Governance'!K45</f>
        <v>0</v>
      </c>
      <c r="L118" s="58">
        <f>'IGP2 Governance'!L45</f>
        <v>0</v>
      </c>
      <c r="M118" s="58">
        <f>'IGP2 Governance'!M45</f>
        <v>0</v>
      </c>
    </row>
    <row r="119" spans="1:17">
      <c r="A119" s="58">
        <f>'IGP2 Governance'!A46</f>
        <v>0</v>
      </c>
      <c r="B119" s="58">
        <f>'IGP2 Governance'!B46</f>
        <v>0</v>
      </c>
      <c r="C119" s="58">
        <f>'IGP2 Governance'!C46</f>
        <v>0</v>
      </c>
      <c r="D119" s="58">
        <f>'IGP2 Governance'!D46</f>
        <v>0</v>
      </c>
      <c r="E119" s="58">
        <f>'IGP2 Governance'!E46</f>
        <v>0</v>
      </c>
      <c r="F119" s="58">
        <f>'IGP2 Governance'!F46</f>
        <v>0</v>
      </c>
      <c r="G119" s="58">
        <f>'IGP2 Governance'!G46</f>
        <v>0</v>
      </c>
      <c r="H119" s="58">
        <f>'IGP2 Governance'!H46</f>
        <v>0</v>
      </c>
      <c r="I119" s="58">
        <f>'IGP2 Governance'!I46</f>
        <v>0</v>
      </c>
      <c r="J119" s="58">
        <f>'IGP2 Governance'!J46</f>
        <v>0</v>
      </c>
      <c r="K119" s="58">
        <f>'IGP2 Governance'!K46</f>
        <v>0</v>
      </c>
      <c r="L119" s="58">
        <f>'IGP2 Governance'!L46</f>
        <v>0</v>
      </c>
      <c r="M119" s="58">
        <f>'IGP2 Governance'!M46</f>
        <v>0</v>
      </c>
    </row>
    <row r="120" spans="1:17">
      <c r="A120" s="58">
        <f>'IGP2 Governance'!A47</f>
        <v>0</v>
      </c>
      <c r="B120" s="58">
        <f>'IGP2 Governance'!B47</f>
        <v>0</v>
      </c>
      <c r="C120" s="58" t="str">
        <f>'IGP2 Governance'!C47</f>
        <v>G6</v>
      </c>
      <c r="D120" s="58" t="str">
        <f>'IGP2 Governance'!D47</f>
        <v>Nature of subnational governance institutions (level/tier/type)</v>
      </c>
      <c r="E120" s="58">
        <f>'IGP2 Governance'!E47</f>
        <v>0</v>
      </c>
      <c r="F120" s="58">
        <f>'IGP2 Governance'!F47</f>
        <v>0</v>
      </c>
      <c r="G120" s="58">
        <f>'IGP2 Governance'!G47</f>
        <v>0</v>
      </c>
      <c r="H120" s="58">
        <f>'IGP2 Governance'!H47</f>
        <v>0</v>
      </c>
      <c r="I120" s="58">
        <f>'IGP2 Governance'!I47</f>
        <v>0</v>
      </c>
      <c r="J120" s="58">
        <f>'IGP2 Governance'!J47</f>
        <v>0</v>
      </c>
      <c r="K120" s="58">
        <f>'IGP2 Governance'!K47</f>
        <v>0</v>
      </c>
      <c r="L120" s="58">
        <f>'IGP2 Governance'!L47</f>
        <v>0</v>
      </c>
      <c r="M120" s="58">
        <f>'IGP2 Governance'!M47</f>
        <v>0</v>
      </c>
    </row>
    <row r="121" spans="1:17">
      <c r="A121" s="58">
        <f>'IGP2 Governance'!A48</f>
        <v>0</v>
      </c>
      <c r="B121" s="58">
        <f>'IGP2 Governance'!B48</f>
        <v>0</v>
      </c>
      <c r="C121" s="58" t="str">
        <f>'IGP2 Governance'!C48</f>
        <v>G6.1</v>
      </c>
      <c r="D121" s="58" t="str">
        <f>'IGP2 Governance'!D48</f>
        <v xml:space="preserve">Nature of subnational governance institutions (level/tier/type) </v>
      </c>
      <c r="E121" s="58" t="str">
        <f>'IGP2 Governance'!E48</f>
        <v>Devolution (extensive)</v>
      </c>
      <c r="F121" s="58" t="str">
        <f>'IGP2 Governance'!F48</f>
        <v>Devolution (extensive)</v>
      </c>
      <c r="G121" s="58" t="str">
        <f>'IGP2 Governance'!G48</f>
        <v>…</v>
      </c>
      <c r="H121" s="58" t="str">
        <f>'IGP2 Governance'!H48</f>
        <v>…</v>
      </c>
      <c r="I121" s="58">
        <f>'IGP2 Governance'!I48</f>
        <v>0</v>
      </c>
      <c r="J121" s="58">
        <f>'IGP2 Governance'!J48</f>
        <v>0</v>
      </c>
      <c r="K121" s="58">
        <f>'IGP2 Governance'!K48</f>
        <v>0</v>
      </c>
      <c r="L121" s="58">
        <f>'IGP2 Governance'!L48</f>
        <v>0</v>
      </c>
      <c r="M121" s="58">
        <f>'IGP2 Governance'!M48</f>
        <v>0</v>
      </c>
    </row>
    <row r="122" spans="1:17">
      <c r="A122" s="58">
        <f>'IGP2 Governance'!A49</f>
        <v>0</v>
      </c>
      <c r="B122" s="58">
        <f>'IGP2 Governance'!B49</f>
        <v>0</v>
      </c>
      <c r="C122" s="58" t="str">
        <f>'IGP2 Governance'!C49</f>
        <v>G6.2</v>
      </c>
      <c r="D122" s="58" t="str">
        <f>'IGP2 Governance'!D49</f>
        <v>Nature of subnational governance institutions (level/tier/type) - Detailed</v>
      </c>
      <c r="E122" s="58" t="str">
        <f>'IGP2 Governance'!E49</f>
        <v>…</v>
      </c>
      <c r="F122" s="58" t="str">
        <f>'IGP2 Governance'!F49</f>
        <v>…</v>
      </c>
      <c r="G122" s="58" t="str">
        <f>'IGP2 Governance'!G49</f>
        <v>…</v>
      </c>
      <c r="H122" s="58" t="str">
        <f>'IGP2 Governance'!H49</f>
        <v>…</v>
      </c>
      <c r="I122" s="58">
        <f>'IGP2 Governance'!I49</f>
        <v>0</v>
      </c>
      <c r="J122" s="58">
        <f>'IGP2 Governance'!J49</f>
        <v>0</v>
      </c>
      <c r="K122" s="58">
        <f>'IGP2 Governance'!K49</f>
        <v>0</v>
      </c>
      <c r="L122" s="58">
        <f>'IGP2 Governance'!L49</f>
        <v>0</v>
      </c>
      <c r="M122" s="58">
        <f>'IGP2 Governance'!M49</f>
        <v>0</v>
      </c>
    </row>
    <row r="123" spans="1:17">
      <c r="A123" s="58">
        <f>'IGP2 Governance'!A50</f>
        <v>0</v>
      </c>
      <c r="B123" s="58">
        <f>'IGP2 Governance'!B50</f>
        <v>0</v>
      </c>
      <c r="C123" s="58" t="str">
        <f>'IGP2 Governance'!C50</f>
        <v>G6.3</v>
      </c>
      <c r="D123" s="58" t="str">
        <f>'IGP2 Governance'!D50</f>
        <v>If non-devolved: with elected subnational council?</v>
      </c>
      <c r="E123" s="58" t="str">
        <f>'IGP2 Governance'!E50</f>
        <v>…</v>
      </c>
      <c r="F123" s="58" t="str">
        <f>'IGP2 Governance'!F50</f>
        <v>…</v>
      </c>
      <c r="G123" s="58" t="str">
        <f>'IGP2 Governance'!G50</f>
        <v>…</v>
      </c>
      <c r="H123" s="58" t="str">
        <f>'IGP2 Governance'!H50</f>
        <v>…</v>
      </c>
      <c r="I123" s="58">
        <f>'IGP2 Governance'!I50</f>
        <v>0</v>
      </c>
      <c r="J123" s="58">
        <f>'IGP2 Governance'!J50</f>
        <v>0</v>
      </c>
      <c r="K123" s="58">
        <f>'IGP2 Governance'!K50</f>
        <v>0</v>
      </c>
      <c r="L123" s="58">
        <f>'IGP2 Governance'!L50</f>
        <v>0</v>
      </c>
      <c r="M123" s="58">
        <f>'IGP2 Governance'!M50</f>
        <v>0</v>
      </c>
    </row>
    <row r="124" spans="1:17" s="199" customFormat="1" ht="12" thickBot="1">
      <c r="A124" s="199">
        <f>'IGP2 Governance'!A51</f>
        <v>0</v>
      </c>
      <c r="B124" s="199">
        <f>'IGP2 Governance'!B51</f>
        <v>0</v>
      </c>
      <c r="C124" s="199">
        <f>'IGP2 Governance'!C51</f>
        <v>0</v>
      </c>
      <c r="D124" s="199">
        <f>'IGP2 Governance'!D51</f>
        <v>0</v>
      </c>
      <c r="E124" s="199">
        <f>'IGP2 Governance'!E51</f>
        <v>0</v>
      </c>
      <c r="F124" s="199">
        <f>'IGP2 Governance'!F51</f>
        <v>0</v>
      </c>
      <c r="G124" s="199">
        <f>'IGP2 Governance'!G51</f>
        <v>0</v>
      </c>
      <c r="H124" s="199">
        <f>'IGP2 Governance'!H51</f>
        <v>0</v>
      </c>
      <c r="I124" s="199">
        <f>'IGP2 Governance'!I51</f>
        <v>0</v>
      </c>
      <c r="J124" s="199">
        <f>'IGP2 Governance'!J51</f>
        <v>0</v>
      </c>
      <c r="K124" s="199">
        <f>'IGP2 Governance'!K51</f>
        <v>0</v>
      </c>
      <c r="L124" s="199">
        <f>'IGP2 Governance'!L51</f>
        <v>0</v>
      </c>
      <c r="M124" s="199">
        <f>'IGP2 Governance'!M51</f>
        <v>0</v>
      </c>
      <c r="N124" s="200"/>
      <c r="O124" s="200"/>
      <c r="P124" s="200"/>
      <c r="Q124" s="200"/>
    </row>
    <row r="125" spans="1:17">
      <c r="A125" s="58">
        <f>'IGP3 Functions'!A1</f>
        <v>0</v>
      </c>
      <c r="B125" s="58">
        <f>'IGP3 Functions'!B1</f>
        <v>0</v>
      </c>
      <c r="C125" s="58">
        <f>'IGP3 Functions'!C1</f>
        <v>0</v>
      </c>
      <c r="D125" s="58">
        <f>'IGP3 Functions'!D1</f>
        <v>0</v>
      </c>
      <c r="E125" s="58">
        <f>'IGP3 Functions'!E1</f>
        <v>0</v>
      </c>
      <c r="F125" s="58">
        <f>'IGP3 Functions'!F1</f>
        <v>0</v>
      </c>
      <c r="G125" s="58">
        <f>'IGP3 Functions'!G1</f>
        <v>0</v>
      </c>
      <c r="H125" s="58">
        <f>'IGP3 Functions'!H1</f>
        <v>0</v>
      </c>
      <c r="I125" s="58">
        <f>'IGP3 Functions'!I1</f>
        <v>0</v>
      </c>
      <c r="J125" s="58">
        <f>'IGP3 Functions'!J1</f>
        <v>0</v>
      </c>
      <c r="K125" s="58">
        <f>'IGP3 Functions'!K1</f>
        <v>0</v>
      </c>
      <c r="L125" s="58"/>
    </row>
    <row r="126" spans="1:17">
      <c r="A126" s="58">
        <f>'IGP3 Functions'!A2</f>
        <v>0</v>
      </c>
      <c r="B126" s="58">
        <f>'IGP3 Functions'!B2</f>
        <v>0</v>
      </c>
      <c r="C126" s="58">
        <f>'IGP3 Functions'!C2</f>
        <v>0</v>
      </c>
      <c r="D126" s="58" t="str">
        <f>'IGP3 Functions'!D2</f>
        <v>LoGICA INTERGOVERNMENTAL PROFILE: DE FACTO FUNCTIONS AND RESPONSIBILITIES OF SUBNATIONAL GOVERNANCE INSTITUTIONS</v>
      </c>
      <c r="E126" s="58">
        <f>'IGP3 Functions'!E2</f>
        <v>0</v>
      </c>
      <c r="F126" s="58">
        <f>'IGP3 Functions'!F2</f>
        <v>0</v>
      </c>
      <c r="G126" s="58">
        <f>'IGP3 Functions'!G2</f>
        <v>0</v>
      </c>
      <c r="H126" s="58">
        <f>'IGP3 Functions'!H2</f>
        <v>0</v>
      </c>
      <c r="I126" s="58">
        <f>'IGP3 Functions'!I2</f>
        <v>0</v>
      </c>
      <c r="J126" s="58">
        <f>'IGP3 Functions'!J2</f>
        <v>0</v>
      </c>
      <c r="K126" s="58">
        <f>'IGP3 Functions'!K2</f>
        <v>0</v>
      </c>
    </row>
    <row r="127" spans="1:17">
      <c r="A127" s="58">
        <f>'IGP3 Functions'!A3</f>
        <v>0</v>
      </c>
      <c r="B127" s="58">
        <f>'IGP3 Functions'!B3</f>
        <v>0</v>
      </c>
      <c r="C127" s="58">
        <f>'IGP3 Functions'!C3</f>
        <v>0</v>
      </c>
      <c r="D127" s="58">
        <f>'IGP3 Functions'!D3</f>
        <v>0</v>
      </c>
      <c r="E127" s="58">
        <f>'IGP3 Functions'!E3</f>
        <v>0</v>
      </c>
      <c r="F127" s="58">
        <f>'IGP3 Functions'!F3</f>
        <v>0</v>
      </c>
      <c r="G127" s="58">
        <f>'IGP3 Functions'!G3</f>
        <v>0</v>
      </c>
      <c r="H127" s="58">
        <f>'IGP3 Functions'!H3</f>
        <v>0</v>
      </c>
      <c r="I127" s="58">
        <f>'IGP3 Functions'!I3</f>
        <v>0</v>
      </c>
      <c r="J127" s="58">
        <f>'IGP3 Functions'!J3</f>
        <v>0</v>
      </c>
      <c r="K127" s="58">
        <f>'IGP3 Functions'!K3</f>
        <v>0</v>
      </c>
    </row>
    <row r="128" spans="1:17">
      <c r="A128" s="58">
        <f>'IGP3 Functions'!A4</f>
        <v>0</v>
      </c>
      <c r="B128" s="58">
        <f>'IGP3 Functions'!B4</f>
        <v>0</v>
      </c>
      <c r="C128" s="58">
        <f>'IGP3 Functions'!C4</f>
        <v>0</v>
      </c>
      <c r="D128" s="58">
        <f>'IGP3 Functions'!D4</f>
        <v>0</v>
      </c>
      <c r="E128" s="58">
        <f>'IGP3 Functions'!E4</f>
        <v>0</v>
      </c>
      <c r="F128" s="58">
        <f>'IGP3 Functions'!F4</f>
        <v>0</v>
      </c>
      <c r="G128" s="58">
        <f>'IGP3 Functions'!G4</f>
        <v>0</v>
      </c>
      <c r="H128" s="58">
        <f>'IGP3 Functions'!H4</f>
        <v>0</v>
      </c>
      <c r="I128" s="58">
        <f>'IGP3 Functions'!I4</f>
        <v>0</v>
      </c>
      <c r="J128" s="58">
        <f>'IGP3 Functions'!J4</f>
        <v>0</v>
      </c>
      <c r="K128" s="58">
        <f>'IGP3 Functions'!K4</f>
        <v>0</v>
      </c>
    </row>
    <row r="129" spans="1:11">
      <c r="A129" s="58">
        <f>'IGP3 Functions'!A5</f>
        <v>0</v>
      </c>
      <c r="B129" s="58">
        <f>'IGP3 Functions'!B5</f>
        <v>0</v>
      </c>
      <c r="C129" s="58" t="str">
        <f>'IGP3 Functions'!C5</f>
        <v>R1</v>
      </c>
      <c r="D129" s="58" t="str">
        <f>'IGP3 Functions'!D5</f>
        <v>Identifying the de facto responsibility for provision of frontline public services</v>
      </c>
      <c r="E129" s="58">
        <f>'IGP3 Functions'!E5</f>
        <v>0</v>
      </c>
      <c r="F129" s="58" t="str">
        <f>'IGP3 Functions'!F5</f>
        <v>Primary responsibility</v>
      </c>
      <c r="G129" s="58">
        <f>'IGP3 Functions'!G5</f>
        <v>0</v>
      </c>
      <c r="H129" s="58">
        <f>'IGP3 Functions'!H5</f>
        <v>0</v>
      </c>
      <c r="I129" s="58" t="str">
        <f>'IGP3 Functions'!I5</f>
        <v>Role of PCEBIs?</v>
      </c>
      <c r="J129" s="58">
        <f>'IGP3 Functions'!J5</f>
        <v>0</v>
      </c>
      <c r="K129" s="58" t="str">
        <f>'IGP3 Functions'!K5</f>
        <v>Comments / Clarification</v>
      </c>
    </row>
    <row r="130" spans="1:11">
      <c r="A130" s="58">
        <f>'IGP3 Functions'!A6</f>
        <v>0</v>
      </c>
      <c r="B130" s="58">
        <f>'IGP3 Functions'!B6</f>
        <v>0</v>
      </c>
      <c r="C130" s="58">
        <f>'IGP3 Functions'!C6</f>
        <v>0</v>
      </c>
      <c r="D130" s="58">
        <f>'IGP3 Functions'!D6</f>
        <v>0</v>
      </c>
      <c r="E130" s="58">
        <f>'IGP3 Functions'!E6</f>
        <v>0</v>
      </c>
      <c r="F130" s="58" t="str">
        <f>'IGP3 Functions'!F6</f>
        <v>HR</v>
      </c>
      <c r="G130" s="58" t="str">
        <f>'IGP3 Functions'!G6</f>
        <v>Capital</v>
      </c>
      <c r="H130" s="58">
        <f>'IGP3 Functions'!H6</f>
        <v>0</v>
      </c>
      <c r="I130" s="58">
        <f>'IGP3 Functions'!I6</f>
        <v>0</v>
      </c>
      <c r="J130" s="58">
        <f>'IGP3 Functions'!J6</f>
        <v>0</v>
      </c>
      <c r="K130" s="58">
        <f>'IGP3 Functions'!K6</f>
        <v>0</v>
      </c>
    </row>
    <row r="131" spans="1:11">
      <c r="A131" s="58">
        <f>'IGP3 Functions'!A7</f>
        <v>0</v>
      </c>
      <c r="B131" s="58">
        <f>'IGP3 Functions'!B7</f>
        <v>0</v>
      </c>
      <c r="C131" s="58">
        <f>'IGP3 Functions'!C7</f>
        <v>0</v>
      </c>
      <c r="D131" s="58">
        <f>'IGP3 Functions'!D7</f>
        <v>0</v>
      </c>
      <c r="E131" s="58">
        <f>'IGP3 Functions'!E7</f>
        <v>0</v>
      </c>
      <c r="F131" s="58">
        <f>'IGP3 Functions'!F7</f>
        <v>0</v>
      </c>
      <c r="G131" s="58">
        <f>'IGP3 Functions'!G7</f>
        <v>0</v>
      </c>
      <c r="H131" s="58">
        <f>'IGP3 Functions'!H7</f>
        <v>0</v>
      </c>
      <c r="I131" s="58">
        <f>'IGP3 Functions'!I7</f>
        <v>0</v>
      </c>
      <c r="J131" s="58">
        <f>'IGP3 Functions'!J7</f>
        <v>0</v>
      </c>
      <c r="K131" s="58">
        <f>'IGP3 Functions'!K7</f>
        <v>0</v>
      </c>
    </row>
    <row r="132" spans="1:11">
      <c r="A132" s="58">
        <f>'IGP3 Functions'!A8</f>
        <v>0</v>
      </c>
      <c r="B132" s="58">
        <f>'IGP3 Functions'!B8</f>
        <v>0</v>
      </c>
      <c r="C132" s="58">
        <f>'IGP3 Functions'!C8</f>
        <v>0</v>
      </c>
      <c r="D132" s="58" t="str">
        <f>'IGP3 Functions'!D8</f>
        <v>General public services (701); Public Order and Safety (703)</v>
      </c>
      <c r="E132" s="58">
        <f>'IGP3 Functions'!E8</f>
        <v>0</v>
      </c>
      <c r="F132" s="58">
        <f>'IGP3 Functions'!F8</f>
        <v>0</v>
      </c>
      <c r="G132" s="58">
        <f>'IGP3 Functions'!G8</f>
        <v>0</v>
      </c>
      <c r="H132" s="58">
        <f>'IGP3 Functions'!H8</f>
        <v>0</v>
      </c>
      <c r="I132" s="58">
        <f>'IGP3 Functions'!I8</f>
        <v>0</v>
      </c>
      <c r="J132" s="58">
        <f>'IGP3 Functions'!J8</f>
        <v>0</v>
      </c>
      <c r="K132" s="58">
        <f>'IGP3 Functions'!K8</f>
        <v>0</v>
      </c>
    </row>
    <row r="133" spans="1:11">
      <c r="A133" s="58">
        <f>'IGP3 Functions'!A9</f>
        <v>0</v>
      </c>
      <c r="B133" s="58">
        <f>'IGP3 Functions'!B9</f>
        <v>0</v>
      </c>
      <c r="C133" s="58" t="str">
        <f>'IGP3 Functions'!C9</f>
        <v>R1.1</v>
      </c>
      <c r="D133" s="58" t="str">
        <f>'IGP3 Functions'!D9</f>
        <v>Civil administration (registration of births/marriages/deaths)*</v>
      </c>
      <c r="E133" s="58">
        <f>'IGP3 Functions'!E9</f>
        <v>0</v>
      </c>
      <c r="F133" s="58" t="str">
        <f>'IGP3 Functions'!F9</f>
        <v>…</v>
      </c>
      <c r="G133" s="58" t="str">
        <f>'IGP3 Functions'!G9</f>
        <v>XX</v>
      </c>
      <c r="H133" s="58">
        <f>'IGP3 Functions'!H9</f>
        <v>0</v>
      </c>
      <c r="I133" s="58" t="str">
        <f>'IGP3 Functions'!I9</f>
        <v>…</v>
      </c>
      <c r="J133" s="58">
        <f>'IGP3 Functions'!J9</f>
        <v>0</v>
      </c>
      <c r="K133" s="58">
        <f>'IGP3 Functions'!K9</f>
        <v>0</v>
      </c>
    </row>
    <row r="134" spans="1:11">
      <c r="A134" s="58">
        <f>'IGP3 Functions'!A10</f>
        <v>0</v>
      </c>
      <c r="B134" s="58">
        <f>'IGP3 Functions'!B10</f>
        <v>0</v>
      </c>
      <c r="C134" s="58" t="str">
        <f>'IGP3 Functions'!C10</f>
        <v>R1.3</v>
      </c>
      <c r="D134" s="58" t="str">
        <f>'IGP3 Functions'!D10</f>
        <v>Fire protection (7032)</v>
      </c>
      <c r="E134" s="58">
        <f>'IGP3 Functions'!E10</f>
        <v>0</v>
      </c>
      <c r="F134" s="58" t="str">
        <f>'IGP3 Functions'!F10</f>
        <v>…</v>
      </c>
      <c r="G134" s="58" t="str">
        <f>'IGP3 Functions'!G10</f>
        <v>XX</v>
      </c>
      <c r="H134" s="58">
        <f>'IGP3 Functions'!H10</f>
        <v>0</v>
      </c>
      <c r="I134" s="58" t="str">
        <f>'IGP3 Functions'!I10</f>
        <v>…</v>
      </c>
      <c r="J134" s="58">
        <f>'IGP3 Functions'!J10</f>
        <v>0</v>
      </c>
      <c r="K134" s="58">
        <f>'IGP3 Functions'!K10</f>
        <v>0</v>
      </c>
    </row>
    <row r="135" spans="1:11">
      <c r="A135" s="58">
        <f>'IGP3 Functions'!A11</f>
        <v>0</v>
      </c>
      <c r="B135" s="58">
        <f>'IGP3 Functions'!B11</f>
        <v>0</v>
      </c>
      <c r="C135" s="58">
        <f>'IGP3 Functions'!C11</f>
        <v>0</v>
      </c>
      <c r="D135" s="58" t="str">
        <f>'IGP3 Functions'!D11</f>
        <v>Economic Affairs (704)</v>
      </c>
      <c r="E135" s="58">
        <f>'IGP3 Functions'!E11</f>
        <v>0</v>
      </c>
      <c r="F135" s="58">
        <f>'IGP3 Functions'!F11</f>
        <v>0</v>
      </c>
      <c r="G135" s="58">
        <f>'IGP3 Functions'!G11</f>
        <v>0</v>
      </c>
      <c r="H135" s="58">
        <f>'IGP3 Functions'!H11</f>
        <v>0</v>
      </c>
      <c r="I135" s="58">
        <f>'IGP3 Functions'!I11</f>
        <v>0</v>
      </c>
      <c r="J135" s="58">
        <f>'IGP3 Functions'!J11</f>
        <v>0</v>
      </c>
      <c r="K135" s="58">
        <f>'IGP3 Functions'!K11</f>
        <v>0</v>
      </c>
    </row>
    <row r="136" spans="1:11">
      <c r="A136" s="58">
        <f>'IGP3 Functions'!A12</f>
        <v>0</v>
      </c>
      <c r="B136" s="58">
        <f>'IGP3 Functions'!B12</f>
        <v>0</v>
      </c>
      <c r="C136" s="58" t="str">
        <f>'IGP3 Functions'!C12</f>
        <v>R1.4</v>
      </c>
      <c r="D136" s="58" t="str">
        <f>'IGP3 Functions'!D12</f>
        <v>Agricultural extension / livestock services (70421*)</v>
      </c>
      <c r="E136" s="58">
        <f>'IGP3 Functions'!E12</f>
        <v>0</v>
      </c>
      <c r="F136" s="58" t="str">
        <f>'IGP3 Functions'!F12</f>
        <v>…</v>
      </c>
      <c r="G136" s="58" t="str">
        <f>'IGP3 Functions'!G12</f>
        <v>…</v>
      </c>
      <c r="H136" s="58">
        <f>'IGP3 Functions'!H12</f>
        <v>0</v>
      </c>
      <c r="I136" s="58" t="str">
        <f>'IGP3 Functions'!I12</f>
        <v>…</v>
      </c>
      <c r="J136" s="58">
        <f>'IGP3 Functions'!J12</f>
        <v>0</v>
      </c>
      <c r="K136" s="58">
        <f>'IGP3 Functions'!K12</f>
        <v>0</v>
      </c>
    </row>
    <row r="137" spans="1:11">
      <c r="A137" s="58">
        <f>'IGP3 Functions'!A13</f>
        <v>0</v>
      </c>
      <c r="B137" s="58">
        <f>'IGP3 Functions'!B13</f>
        <v>0</v>
      </c>
      <c r="C137" s="58" t="str">
        <f>'IGP3 Functions'!C13</f>
        <v>R1.8</v>
      </c>
      <c r="D137" s="58" t="str">
        <f>'IGP3 Functions'!D13</f>
        <v>Public transit (70456)</v>
      </c>
      <c r="E137" s="58">
        <f>'IGP3 Functions'!E13</f>
        <v>0</v>
      </c>
      <c r="F137" s="58" t="str">
        <f>'IGP3 Functions'!F13</f>
        <v>…</v>
      </c>
      <c r="G137" s="58" t="str">
        <f>'IGP3 Functions'!G13</f>
        <v>…</v>
      </c>
      <c r="H137" s="58">
        <f>'IGP3 Functions'!H13</f>
        <v>0</v>
      </c>
      <c r="I137" s="58" t="str">
        <f>'IGP3 Functions'!I13</f>
        <v>…</v>
      </c>
      <c r="J137" s="58">
        <f>'IGP3 Functions'!J13</f>
        <v>0</v>
      </c>
      <c r="K137" s="58">
        <f>'IGP3 Functions'!K13</f>
        <v>0</v>
      </c>
    </row>
    <row r="138" spans="1:11">
      <c r="A138" s="58">
        <f>'IGP3 Functions'!A14</f>
        <v>0</v>
      </c>
      <c r="B138" s="58">
        <f>'IGP3 Functions'!B14</f>
        <v>0</v>
      </c>
      <c r="C138" s="58">
        <f>'IGP3 Functions'!C14</f>
        <v>0</v>
      </c>
      <c r="D138" s="58" t="str">
        <f>'IGP3 Functions'!D14</f>
        <v>Environmental Protection (705)</v>
      </c>
      <c r="E138" s="58">
        <f>'IGP3 Functions'!E14</f>
        <v>0</v>
      </c>
      <c r="F138" s="58">
        <f>'IGP3 Functions'!F14</f>
        <v>0</v>
      </c>
      <c r="G138" s="58">
        <f>'IGP3 Functions'!G14</f>
        <v>0</v>
      </c>
      <c r="H138" s="58">
        <f>'IGP3 Functions'!H14</f>
        <v>0</v>
      </c>
      <c r="I138" s="58">
        <f>'IGP3 Functions'!I14</f>
        <v>0</v>
      </c>
      <c r="J138" s="58">
        <f>'IGP3 Functions'!J14</f>
        <v>0</v>
      </c>
      <c r="K138" s="58">
        <f>'IGP3 Functions'!K14</f>
        <v>0</v>
      </c>
    </row>
    <row r="139" spans="1:11">
      <c r="A139" s="58">
        <f>'IGP3 Functions'!A15</f>
        <v>0</v>
      </c>
      <c r="B139" s="58">
        <f>'IGP3 Functions'!B15</f>
        <v>0</v>
      </c>
      <c r="C139" s="58" t="str">
        <f>'IGP3 Functions'!C15</f>
        <v>R1.11</v>
      </c>
      <c r="D139" s="58" t="str">
        <f>'IGP3 Functions'!D15</f>
        <v>Waste management (7051)</v>
      </c>
      <c r="E139" s="58">
        <f>'IGP3 Functions'!E15</f>
        <v>0</v>
      </c>
      <c r="F139" s="58" t="str">
        <f>'IGP3 Functions'!F15</f>
        <v>…</v>
      </c>
      <c r="G139" s="58" t="str">
        <f>'IGP3 Functions'!G15</f>
        <v>…</v>
      </c>
      <c r="H139" s="58">
        <f>'IGP3 Functions'!H15</f>
        <v>0</v>
      </c>
      <c r="I139" s="58" t="str">
        <f>'IGP3 Functions'!I15</f>
        <v>…</v>
      </c>
      <c r="J139" s="58">
        <f>'IGP3 Functions'!J15</f>
        <v>0</v>
      </c>
      <c r="K139" s="58">
        <f>'IGP3 Functions'!K15</f>
        <v>0</v>
      </c>
    </row>
    <row r="140" spans="1:11">
      <c r="A140" s="58">
        <f>'IGP3 Functions'!A16</f>
        <v>0</v>
      </c>
      <c r="B140" s="58">
        <f>'IGP3 Functions'!B16</f>
        <v>0</v>
      </c>
      <c r="C140" s="58">
        <f>'IGP3 Functions'!C16</f>
        <v>0</v>
      </c>
      <c r="D140" s="58" t="str">
        <f>'IGP3 Functions'!D16</f>
        <v>Housing and Community Amenities (706)</v>
      </c>
      <c r="E140" s="58">
        <f>'IGP3 Functions'!E16</f>
        <v>0</v>
      </c>
      <c r="F140" s="58">
        <f>'IGP3 Functions'!F16</f>
        <v>0</v>
      </c>
      <c r="G140" s="58">
        <f>'IGP3 Functions'!G16</f>
        <v>0</v>
      </c>
      <c r="H140" s="58">
        <f>'IGP3 Functions'!H16</f>
        <v>0</v>
      </c>
      <c r="I140" s="58">
        <f>'IGP3 Functions'!I16</f>
        <v>0</v>
      </c>
      <c r="J140" s="58">
        <f>'IGP3 Functions'!J16</f>
        <v>0</v>
      </c>
      <c r="K140" s="58">
        <f>'IGP3 Functions'!K16</f>
        <v>0</v>
      </c>
    </row>
    <row r="141" spans="1:11">
      <c r="A141" s="58">
        <f>'IGP3 Functions'!A17</f>
        <v>0</v>
      </c>
      <c r="B141" s="58">
        <f>'IGP3 Functions'!B17</f>
        <v>0</v>
      </c>
      <c r="C141" s="58" t="str">
        <f>'IGP3 Functions'!C17</f>
        <v>R2.1</v>
      </c>
      <c r="D141" s="58" t="str">
        <f>'IGP3 Functions'!D17</f>
        <v xml:space="preserve">Land use planning and zoning </v>
      </c>
      <c r="E141" s="58">
        <f>'IGP3 Functions'!E17</f>
        <v>0</v>
      </c>
      <c r="F141" s="58" t="str">
        <f>'IGP3 Functions'!F17</f>
        <v>…</v>
      </c>
      <c r="G141" s="58" t="str">
        <f>'IGP3 Functions'!G17</f>
        <v>XX</v>
      </c>
      <c r="H141" s="58">
        <f>'IGP3 Functions'!H17</f>
        <v>0</v>
      </c>
      <c r="I141" s="58" t="str">
        <f>'IGP3 Functions'!I17</f>
        <v>…</v>
      </c>
      <c r="J141" s="58">
        <f>'IGP3 Functions'!J17</f>
        <v>0</v>
      </c>
      <c r="K141" s="58">
        <f>'IGP3 Functions'!K17</f>
        <v>0</v>
      </c>
    </row>
    <row r="142" spans="1:11">
      <c r="A142" s="58">
        <f>'IGP3 Functions'!A18</f>
        <v>0</v>
      </c>
      <c r="B142" s="58">
        <f>'IGP3 Functions'!B18</f>
        <v>0</v>
      </c>
      <c r="C142" s="58" t="str">
        <f>'IGP3 Functions'!C18</f>
        <v>R2.4</v>
      </c>
      <c r="D142" s="58" t="str">
        <f>'IGP3 Functions'!D18</f>
        <v>Building and construction regulation; building permits</v>
      </c>
      <c r="E142" s="58">
        <f>'IGP3 Functions'!E18</f>
        <v>0</v>
      </c>
      <c r="F142" s="58" t="str">
        <f>'IGP3 Functions'!F18</f>
        <v>…</v>
      </c>
      <c r="G142" s="58" t="str">
        <f>'IGP3 Functions'!G18</f>
        <v>XX</v>
      </c>
      <c r="H142" s="58">
        <f>'IGP3 Functions'!H18</f>
        <v>0</v>
      </c>
      <c r="I142" s="58" t="str">
        <f>'IGP3 Functions'!I18</f>
        <v>…</v>
      </c>
      <c r="J142" s="58">
        <f>'IGP3 Functions'!J18</f>
        <v>0</v>
      </c>
      <c r="K142" s="58">
        <f>'IGP3 Functions'!K18</f>
        <v>0</v>
      </c>
    </row>
    <row r="143" spans="1:11">
      <c r="A143" s="58">
        <f>'IGP3 Functions'!A19</f>
        <v>0</v>
      </c>
      <c r="B143" s="58">
        <f>'IGP3 Functions'!B19</f>
        <v>0</v>
      </c>
      <c r="C143" s="58" t="str">
        <f>'IGP3 Functions'!C19</f>
        <v>R1.16</v>
      </c>
      <c r="D143" s="58" t="str">
        <f>'IGP3 Functions'!D19</f>
        <v>Water supply (7063)</v>
      </c>
      <c r="E143" s="58">
        <f>'IGP3 Functions'!E19</f>
        <v>0</v>
      </c>
      <c r="F143" s="58" t="str">
        <f>'IGP3 Functions'!F19</f>
        <v>…</v>
      </c>
      <c r="G143" s="58" t="str">
        <f>'IGP3 Functions'!G19</f>
        <v>…</v>
      </c>
      <c r="H143" s="58">
        <f>'IGP3 Functions'!H19</f>
        <v>0</v>
      </c>
      <c r="I143" s="58" t="str">
        <f>'IGP3 Functions'!I19</f>
        <v>…</v>
      </c>
      <c r="J143" s="58">
        <f>'IGP3 Functions'!J19</f>
        <v>0</v>
      </c>
      <c r="K143" s="58">
        <f>'IGP3 Functions'!K19</f>
        <v>0</v>
      </c>
    </row>
    <row r="144" spans="1:11">
      <c r="A144" s="58">
        <f>'IGP3 Functions'!A20</f>
        <v>0</v>
      </c>
      <c r="B144" s="58">
        <f>'IGP3 Functions'!B20</f>
        <v>0</v>
      </c>
      <c r="C144" s="58" t="str">
        <f>'IGP3 Functions'!C20</f>
        <v>R1.17</v>
      </c>
      <c r="D144" s="58" t="str">
        <f>'IGP3 Functions'!D20</f>
        <v>Street lighting (7064)</v>
      </c>
      <c r="E144" s="58">
        <f>'IGP3 Functions'!E20</f>
        <v>0</v>
      </c>
      <c r="F144" s="58" t="str">
        <f>'IGP3 Functions'!F20</f>
        <v>…</v>
      </c>
      <c r="G144" s="58" t="str">
        <f>'IGP3 Functions'!G20</f>
        <v>…</v>
      </c>
      <c r="H144" s="58">
        <f>'IGP3 Functions'!H20</f>
        <v>0</v>
      </c>
      <c r="I144" s="58" t="str">
        <f>'IGP3 Functions'!I20</f>
        <v>…</v>
      </c>
      <c r="J144" s="58">
        <f>'IGP3 Functions'!J20</f>
        <v>0</v>
      </c>
      <c r="K144" s="58">
        <f>'IGP3 Functions'!K20</f>
        <v>0</v>
      </c>
    </row>
    <row r="145" spans="1:17">
      <c r="A145" s="58">
        <f>'IGP3 Functions'!A21</f>
        <v>0</v>
      </c>
      <c r="B145" s="58">
        <f>'IGP3 Functions'!B21</f>
        <v>0</v>
      </c>
      <c r="C145" s="58">
        <f>'IGP3 Functions'!C21</f>
        <v>0</v>
      </c>
      <c r="D145" s="58" t="str">
        <f>'IGP3 Functions'!D21</f>
        <v>Health (707)</v>
      </c>
      <c r="E145" s="58">
        <f>'IGP3 Functions'!E21</f>
        <v>0</v>
      </c>
      <c r="F145" s="58">
        <f>'IGP3 Functions'!F21</f>
        <v>0</v>
      </c>
      <c r="G145" s="58">
        <f>'IGP3 Functions'!G21</f>
        <v>0</v>
      </c>
      <c r="H145" s="58">
        <f>'IGP3 Functions'!H21</f>
        <v>0</v>
      </c>
      <c r="I145" s="58">
        <f>'IGP3 Functions'!I21</f>
        <v>0</v>
      </c>
      <c r="J145" s="58">
        <f>'IGP3 Functions'!J21</f>
        <v>0</v>
      </c>
      <c r="K145" s="58">
        <f>'IGP3 Functions'!K21</f>
        <v>0</v>
      </c>
    </row>
    <row r="146" spans="1:17">
      <c r="A146" s="58">
        <f>'IGP3 Functions'!A22</f>
        <v>0</v>
      </c>
      <c r="B146" s="58">
        <f>'IGP3 Functions'!B22</f>
        <v>0</v>
      </c>
      <c r="C146" s="58" t="str">
        <f>'IGP3 Functions'!C22</f>
        <v>R1.19</v>
      </c>
      <c r="D146" s="58" t="str">
        <f>'IGP3 Functions'!D22</f>
        <v>Public health and outpatient services (7072,7074)</v>
      </c>
      <c r="E146" s="58">
        <f>'IGP3 Functions'!E22</f>
        <v>0</v>
      </c>
      <c r="F146" s="58" t="str">
        <f>'IGP3 Functions'!F22</f>
        <v>…</v>
      </c>
      <c r="G146" s="58" t="str">
        <f>'IGP3 Functions'!G22</f>
        <v>…</v>
      </c>
      <c r="H146" s="58">
        <f>'IGP3 Functions'!H22</f>
        <v>0</v>
      </c>
      <c r="I146" s="58" t="str">
        <f>'IGP3 Functions'!I22</f>
        <v>…</v>
      </c>
      <c r="J146" s="58">
        <f>'IGP3 Functions'!J22</f>
        <v>0</v>
      </c>
      <c r="K146" s="58">
        <f>'IGP3 Functions'!K22</f>
        <v>0</v>
      </c>
    </row>
    <row r="147" spans="1:17">
      <c r="A147" s="58">
        <f>'IGP3 Functions'!A23</f>
        <v>0</v>
      </c>
      <c r="B147" s="58">
        <f>'IGP3 Functions'!B23</f>
        <v>0</v>
      </c>
      <c r="C147" s="58">
        <f>'IGP3 Functions'!C23</f>
        <v>0</v>
      </c>
      <c r="D147" s="58" t="str">
        <f>'IGP3 Functions'!D23</f>
        <v>Recreation, culture, and religion (708)</v>
      </c>
      <c r="E147" s="58">
        <f>'IGP3 Functions'!E23</f>
        <v>0</v>
      </c>
      <c r="F147" s="58">
        <f>'IGP3 Functions'!F23</f>
        <v>0</v>
      </c>
      <c r="G147" s="58">
        <f>'IGP3 Functions'!G23</f>
        <v>0</v>
      </c>
      <c r="H147" s="58">
        <f>'IGP3 Functions'!H23</f>
        <v>0</v>
      </c>
      <c r="I147" s="58">
        <f>'IGP3 Functions'!I23</f>
        <v>0</v>
      </c>
      <c r="J147" s="58">
        <f>'IGP3 Functions'!J23</f>
        <v>0</v>
      </c>
      <c r="K147" s="58">
        <f>'IGP3 Functions'!K23</f>
        <v>0</v>
      </c>
    </row>
    <row r="148" spans="1:17">
      <c r="A148" s="58">
        <f>'IGP3 Functions'!A24</f>
        <v>0</v>
      </c>
      <c r="B148" s="58">
        <f>'IGP3 Functions'!B24</f>
        <v>0</v>
      </c>
      <c r="C148" s="58" t="str">
        <f>'IGP3 Functions'!C24</f>
        <v>R1.20</v>
      </c>
      <c r="D148" s="58" t="str">
        <f>'IGP3 Functions'!D24</f>
        <v>Recreation and sporting services (7081) – includes parks</v>
      </c>
      <c r="E148" s="58">
        <f>'IGP3 Functions'!E24</f>
        <v>0</v>
      </c>
      <c r="F148" s="58" t="str">
        <f>'IGP3 Functions'!F24</f>
        <v>…</v>
      </c>
      <c r="G148" s="58" t="str">
        <f>'IGP3 Functions'!G24</f>
        <v>…</v>
      </c>
      <c r="H148" s="58">
        <f>'IGP3 Functions'!H24</f>
        <v>0</v>
      </c>
      <c r="I148" s="58" t="str">
        <f>'IGP3 Functions'!I24</f>
        <v>…</v>
      </c>
      <c r="J148" s="58">
        <f>'IGP3 Functions'!J24</f>
        <v>0</v>
      </c>
      <c r="K148" s="58">
        <f>'IGP3 Functions'!K24</f>
        <v>0</v>
      </c>
    </row>
    <row r="149" spans="1:17">
      <c r="A149" s="58">
        <f>'IGP3 Functions'!A25</f>
        <v>0</v>
      </c>
      <c r="B149" s="58">
        <f>'IGP3 Functions'!B25</f>
        <v>0</v>
      </c>
      <c r="C149" s="58">
        <f>'IGP3 Functions'!C25</f>
        <v>0</v>
      </c>
      <c r="D149" s="58" t="str">
        <f>'IGP3 Functions'!D25</f>
        <v>Education (709)</v>
      </c>
      <c r="E149" s="58">
        <f>'IGP3 Functions'!E25</f>
        <v>0</v>
      </c>
      <c r="F149" s="58">
        <f>'IGP3 Functions'!F25</f>
        <v>0</v>
      </c>
      <c r="G149" s="58">
        <f>'IGP3 Functions'!G25</f>
        <v>0</v>
      </c>
      <c r="H149" s="58">
        <f>'IGP3 Functions'!H25</f>
        <v>0</v>
      </c>
      <c r="I149" s="58">
        <f>'IGP3 Functions'!I25</f>
        <v>0</v>
      </c>
      <c r="J149" s="58">
        <f>'IGP3 Functions'!J25</f>
        <v>0</v>
      </c>
      <c r="K149" s="58">
        <f>'IGP3 Functions'!K25</f>
        <v>0</v>
      </c>
    </row>
    <row r="150" spans="1:17">
      <c r="A150" s="58">
        <f>'IGP3 Functions'!A26</f>
        <v>0</v>
      </c>
      <c r="B150" s="58">
        <f>'IGP3 Functions'!B26</f>
        <v>0</v>
      </c>
      <c r="C150" s="58" t="str">
        <f>'IGP3 Functions'!C26</f>
        <v>R1.23</v>
      </c>
      <c r="D150" s="58" t="str">
        <f>'IGP3 Functions'!D26</f>
        <v>Primary Education (70912)</v>
      </c>
      <c r="E150" s="58">
        <f>'IGP3 Functions'!E26</f>
        <v>0</v>
      </c>
      <c r="F150" s="58" t="str">
        <f>'IGP3 Functions'!F26</f>
        <v>…</v>
      </c>
      <c r="G150" s="58" t="str">
        <f>'IGP3 Functions'!G26</f>
        <v>…</v>
      </c>
      <c r="H150" s="58">
        <f>'IGP3 Functions'!H26</f>
        <v>0</v>
      </c>
      <c r="I150" s="58" t="str">
        <f>'IGP3 Functions'!I26</f>
        <v>…</v>
      </c>
      <c r="J150" s="58">
        <f>'IGP3 Functions'!J26</f>
        <v>0</v>
      </c>
      <c r="K150" s="58">
        <f>'IGP3 Functions'!K26</f>
        <v>0</v>
      </c>
    </row>
    <row r="151" spans="1:17" s="199" customFormat="1" ht="12" thickBot="1">
      <c r="A151" s="199">
        <f>'IGP3 Functions'!A27</f>
        <v>0</v>
      </c>
      <c r="B151" s="199">
        <f>'IGP3 Functions'!B27</f>
        <v>0</v>
      </c>
      <c r="C151" s="199">
        <f>'IGP3 Functions'!C27</f>
        <v>0</v>
      </c>
      <c r="D151" s="199">
        <f>'IGP3 Functions'!D27</f>
        <v>0</v>
      </c>
      <c r="E151" s="199">
        <f>'IGP3 Functions'!E27</f>
        <v>0</v>
      </c>
      <c r="F151" s="199">
        <f>'IGP3 Functions'!F27</f>
        <v>0</v>
      </c>
      <c r="G151" s="199">
        <f>'IGP3 Functions'!G27</f>
        <v>0</v>
      </c>
      <c r="H151" s="199">
        <f>'IGP3 Functions'!H27</f>
        <v>0</v>
      </c>
      <c r="I151" s="199">
        <f>'IGP3 Functions'!I27</f>
        <v>0</v>
      </c>
      <c r="J151" s="199">
        <f>'IGP3 Functions'!J27</f>
        <v>0</v>
      </c>
      <c r="K151" s="199">
        <f>'IGP3 Functions'!K27</f>
        <v>0</v>
      </c>
      <c r="L151" s="198"/>
      <c r="N151" s="200"/>
      <c r="O151" s="200"/>
      <c r="P151" s="200"/>
      <c r="Q151" s="200"/>
    </row>
    <row r="152" spans="1:17">
      <c r="A152" s="58">
        <f>'IGP Info'!A1</f>
        <v>0</v>
      </c>
      <c r="B152" s="58">
        <f>'IGP Info'!B1</f>
        <v>0</v>
      </c>
      <c r="C152" s="58">
        <f>'IGP Info'!C1</f>
        <v>0</v>
      </c>
      <c r="D152" s="58">
        <f>'IGP Info'!D1</f>
        <v>0</v>
      </c>
      <c r="E152" s="58">
        <f>'IGP Info'!E1</f>
        <v>0</v>
      </c>
    </row>
    <row r="153" spans="1:17">
      <c r="A153" s="58">
        <f>'IGP Info'!A2</f>
        <v>0</v>
      </c>
      <c r="B153" s="58">
        <f>'IGP Info'!B2</f>
        <v>0</v>
      </c>
      <c r="C153" s="58">
        <f>'IGP Info'!C2</f>
        <v>0</v>
      </c>
      <c r="D153" s="58" t="str">
        <f>'IGP Info'!D2</f>
        <v>LOCAL GOVERNANCE INSTITUTIONS COMPARATIVE ASSESSMENT (LoGICA) PROFILE: PROFILE COMPLETION INFORMATION</v>
      </c>
      <c r="E153" s="58">
        <f>'IGP Info'!E2</f>
        <v>0</v>
      </c>
    </row>
    <row r="154" spans="1:17">
      <c r="A154" s="58">
        <f>'IGP Info'!A3</f>
        <v>0</v>
      </c>
      <c r="B154" s="58">
        <f>'IGP Info'!B3</f>
        <v>0</v>
      </c>
      <c r="C154" s="58">
        <f>'IGP Info'!C3</f>
        <v>0</v>
      </c>
      <c r="D154" s="58">
        <f>'IGP Info'!D3</f>
        <v>0</v>
      </c>
      <c r="E154" s="58">
        <f>'IGP Info'!E3</f>
        <v>0</v>
      </c>
    </row>
    <row r="155" spans="1:17">
      <c r="A155" s="58">
        <f>'IGP Info'!A4</f>
        <v>0</v>
      </c>
      <c r="B155" s="58">
        <f>'IGP Info'!B4</f>
        <v>0</v>
      </c>
      <c r="C155" s="58">
        <f>'IGP Info'!C4</f>
        <v>0</v>
      </c>
      <c r="D155" s="58">
        <f>'IGP Info'!D4</f>
        <v>0</v>
      </c>
      <c r="E155" s="58">
        <f>'IGP Info'!E4</f>
        <v>0</v>
      </c>
    </row>
    <row r="156" spans="1:17">
      <c r="A156" s="58">
        <f>'IGP Info'!A5</f>
        <v>0</v>
      </c>
      <c r="B156" s="58">
        <f>'IGP Info'!B5</f>
        <v>0</v>
      </c>
      <c r="C156" s="58" t="str">
        <f>'IGP Info'!C5</f>
        <v>Z1</v>
      </c>
      <c r="D156" s="58" t="str">
        <f>'IGP Info'!D5</f>
        <v>Completion of LoGICA Assessment and Profile</v>
      </c>
      <c r="E156" s="58">
        <f>'IGP Info'!E5</f>
        <v>0</v>
      </c>
    </row>
    <row r="157" spans="1:17">
      <c r="A157" s="58">
        <f>'IGP Info'!A6</f>
        <v>0</v>
      </c>
      <c r="B157" s="58">
        <f>'IGP Info'!B6</f>
        <v>0</v>
      </c>
      <c r="C157" s="58" t="str">
        <f>'IGP Info'!C6</f>
        <v>Z1.1</v>
      </c>
      <c r="D157" s="58" t="str">
        <f>'IGP Info'!D6</f>
        <v>Name(s) of researcher(s) completing IGP</v>
      </c>
      <c r="E157" s="58" t="str">
        <f>'IGP Info'!E6</f>
        <v>Jamie Boex</v>
      </c>
    </row>
    <row r="158" spans="1:17">
      <c r="A158" s="58">
        <f>'IGP Info'!A7</f>
        <v>0</v>
      </c>
      <c r="B158" s="58">
        <f>'IGP Info'!B7</f>
        <v>0</v>
      </c>
      <c r="C158" s="58" t="str">
        <f>'IGP Info'!C7</f>
        <v>Z1.2</v>
      </c>
      <c r="D158" s="58" t="str">
        <f>'IGP Info'!D7</f>
        <v>Name of peer reviewer(s) / country expert(s) (if any)</v>
      </c>
      <c r="E158" s="58">
        <f>'IGP Info'!E7</f>
        <v>0</v>
      </c>
    </row>
    <row r="159" spans="1:17">
      <c r="A159" s="58">
        <f>'IGP Info'!A8</f>
        <v>0</v>
      </c>
      <c r="B159" s="58">
        <f>'IGP Info'!B8</f>
        <v>0</v>
      </c>
      <c r="C159" s="58" t="str">
        <f>'IGP Info'!C8</f>
        <v>Z1.3</v>
      </c>
      <c r="D159" s="58" t="str">
        <f>'IGP Info'!D8</f>
        <v>Name of LPSA Reviewer</v>
      </c>
      <c r="E159" s="58" t="str">
        <f>'IGP Info'!E8</f>
        <v>Jamie Boex</v>
      </c>
    </row>
    <row r="160" spans="1:17">
      <c r="A160" s="58">
        <f>'IGP Info'!A9</f>
        <v>0</v>
      </c>
      <c r="B160" s="58">
        <f>'IGP Info'!B9</f>
        <v>0</v>
      </c>
      <c r="C160" s="58">
        <f>'IGP Info'!C9</f>
        <v>0</v>
      </c>
      <c r="D160" s="58">
        <f>'IGP Info'!D9</f>
        <v>0</v>
      </c>
      <c r="E160" s="58">
        <f>'IGP Info'!E9</f>
        <v>0</v>
      </c>
    </row>
    <row r="161" spans="1:5">
      <c r="A161" s="58">
        <f>'IGP Info'!A10</f>
        <v>0</v>
      </c>
      <c r="B161" s="58">
        <f>'IGP Info'!B10</f>
        <v>0</v>
      </c>
      <c r="C161" s="58" t="str">
        <f>'IGP Info'!C10</f>
        <v>Z4</v>
      </c>
      <c r="D161" s="58" t="str">
        <f>'IGP Info'!D10</f>
        <v>LoGICA Assessment Abstract</v>
      </c>
      <c r="E161" s="58">
        <f>'IGP Info'!E10</f>
        <v>0</v>
      </c>
    </row>
    <row r="162" spans="1:5">
      <c r="A162" s="58">
        <f>'IGP Info'!A11</f>
        <v>0</v>
      </c>
      <c r="B162" s="58">
        <f>'IGP Info'!B11</f>
        <v>0</v>
      </c>
      <c r="C162" s="58">
        <f>'IGP Info'!C11</f>
        <v>0</v>
      </c>
      <c r="D162" s="58">
        <f>'IGP Info'!D11</f>
        <v>0</v>
      </c>
      <c r="E162" s="58">
        <f>'IGP Info'!E11</f>
        <v>0</v>
      </c>
    </row>
    <row r="163" spans="1:5">
      <c r="A163" s="58">
        <f>'IGP Info'!A12</f>
        <v>0</v>
      </c>
      <c r="B163" s="58">
        <f>'IGP Info'!B12</f>
        <v>0</v>
      </c>
      <c r="C163" s="58" t="str">
        <f>'IGP Info'!C12</f>
        <v>Z4.1</v>
      </c>
      <c r="D163" s="58" t="str">
        <f>'IGP Info'!D12</f>
        <v>General Intergovernmental Context - One paragraph</v>
      </c>
      <c r="E163" s="58">
        <f>'IGP Info'!E12</f>
        <v>0</v>
      </c>
    </row>
    <row r="164" spans="1:5">
      <c r="A164" s="58">
        <f>'IGP Info'!A13</f>
        <v>0</v>
      </c>
      <c r="B164" s="58">
        <f>'IGP Info'!B13</f>
        <v>0</v>
      </c>
      <c r="C164" s="58">
        <f>'IGP Info'!C13</f>
        <v>0</v>
      </c>
      <c r="D164" s="58" t="str">
        <f>'IGP Info'!D13</f>
        <v>Australia is a federal parliamentary democracy and constitutional monarchy composed of three levels of government: the Commonwealth (federal) government, six states, two self-governing territories, and 537 local governments. The Australian Constitution establishes a federal system in which legislative powers are divided between the Commonwealth and the states, while residual powers remain with the states. Since Federation in 1901, Australia has evolved into one of the world's most decentralized federal systems in constitutional terms, although fiscal relations are characterized by a significant degree of vertical fiscal imbalance, with the Commonwealth government raising a larger share of public revenues than it directly spends. Intergovernmental relations are shaped by extensive cooperation and coordination among governments through a range of formal and informal mechanisms, including National Cabinet and intergovernmental agreements. Australia's multilevel governance system combines constitutionally protected state governments with a strong tradition of local self-government operating under state legislation.</v>
      </c>
      <c r="E164" s="58">
        <f>'IGP Info'!E13</f>
        <v>0</v>
      </c>
    </row>
    <row r="165" spans="1:5">
      <c r="A165" s="58">
        <f>'IGP Info'!A14</f>
        <v>0</v>
      </c>
      <c r="B165" s="58">
        <f>'IGP Info'!B14</f>
        <v>0</v>
      </c>
      <c r="C165" s="58">
        <f>'IGP Info'!C14</f>
        <v>0</v>
      </c>
      <c r="D165" s="58">
        <f>'IGP Info'!D14</f>
        <v>0</v>
      </c>
      <c r="E165" s="58">
        <f>'IGP Info'!E14</f>
        <v>0</v>
      </c>
    </row>
    <row r="166" spans="1:5">
      <c r="A166" s="58">
        <f>'IGP Info'!A15</f>
        <v>0</v>
      </c>
      <c r="B166" s="58">
        <f>'IGP Info'!B15</f>
        <v>0</v>
      </c>
      <c r="C166" s="58" t="str">
        <f>'IGP Info'!C15</f>
        <v>Z4.2</v>
      </c>
      <c r="D166" s="58" t="str">
        <f>'IGP Info'!D15</f>
        <v>Subnational governance structure - One paragraph</v>
      </c>
      <c r="E166" s="58">
        <f>'IGP Info'!E15</f>
        <v>0</v>
      </c>
    </row>
    <row r="167" spans="1:5">
      <c r="A167" s="58">
        <f>'IGP Info'!A16</f>
        <v>0</v>
      </c>
      <c r="B167" s="58">
        <f>'IGP Info'!B16</f>
        <v>0</v>
      </c>
      <c r="C167" s="58">
        <f>'IGP Info'!C16</f>
        <v>0</v>
      </c>
      <c r="D167" s="58" t="str">
        <f>'IGP Info'!D16</f>
        <v>Australia's subnational governance system consists of two principal levels below the federal government. The regional (state) level comprises six states—New South Wales, Victoria, Queensland, Western Australia, South Australia, and Tasmania—as well as the self-governing territories (the Australian Capital Territory and the Northern Territory). Before federation in 1901, the six states existed as separate British self-governing colonies. These states possess their own constitutions, elected legislatures, executives, and judicial systems, and exercise substantial legislative and administrative authority across a wide range of policy areas. In addition, Australia administers seven external territories located in the Indian Ocean, the Pacific Ocean, and Antarctica. These offshore dependencies are directly managed by the Australian federal government.
Below the state level are 537 local government areas (LGAs), generally organized as cities, municipalities, shires, regional councils, or districts.  The different titles are primarily historical, demographic, or geographic classifications rather than reflecting differences in their legal status. Unlike the states, local governments are not recognized in the Australian Constitution and derive their authority entirely from state and territory legislation. 
With a few structural exceptions, Australia operates with a single-tier system of local government. The two exceptions include New South Wales, which utilizes county councils in some regions (special-purpose authorities formed by two or more LGAs) to manage specific regional issues (like weed management, flood mitigation, or water supply); and Unincorporated Areas: Vast, sparsely populated regions in the Northern Territory, South Australia, and all of the Australian Capital Territory (ACT), which do not have LGAs. In these areas, state or territory governments directly administer services.</v>
      </c>
      <c r="E167" s="58">
        <f>'IGP Info'!E16</f>
        <v>0</v>
      </c>
    </row>
    <row r="168" spans="1:5">
      <c r="A168" s="58">
        <f>'IGP Info'!A17</f>
        <v>0</v>
      </c>
      <c r="B168" s="58">
        <f>'IGP Info'!B17</f>
        <v>0</v>
      </c>
      <c r="C168" s="58">
        <f>'IGP Info'!C17</f>
        <v>0</v>
      </c>
      <c r="D168" s="58">
        <f>'IGP Info'!D17</f>
        <v>0</v>
      </c>
      <c r="E168" s="58">
        <f>'IGP Info'!E17</f>
        <v>0</v>
      </c>
    </row>
    <row r="169" spans="1:5">
      <c r="A169" s="58">
        <f>'IGP Info'!A18</f>
        <v>0</v>
      </c>
      <c r="B169" s="58">
        <f>'IGP Info'!B18</f>
        <v>0</v>
      </c>
      <c r="C169" s="58" t="str">
        <f>'IGP Info'!C18</f>
        <v>Z4.3</v>
      </c>
      <c r="D169" s="58" t="str">
        <f>'IGP Info'!D18</f>
        <v>Nature of subnational governance institutions - One paragraph</v>
      </c>
      <c r="E169" s="58">
        <f>'IGP Info'!E18</f>
        <v>0</v>
      </c>
    </row>
    <row r="170" spans="1:5">
      <c r="A170" s="58">
        <f>'IGP Info'!A19</f>
        <v>0</v>
      </c>
      <c r="B170" s="58">
        <f>'IGP Info'!B19</f>
        <v>0</v>
      </c>
      <c r="C170" s="58">
        <f>'IGP Info'!C19</f>
        <v>0</v>
      </c>
      <c r="D170" s="58" t="str">
        <f>'IGP Info'!D19</f>
        <v>Australia's states and territories are full-fledged regional (state) governments possessing constitutionally or statutorily protected legislative, executive, and administrative authority. State and territorial governments are elected through direct elections and exercise broad authority in the management of public affairs within their jurisdictions as per the constitutional assignment of functions.  
Local governments are also governed by directly elected councils and enjoy a significant degree of administrative and political discretion in local matters; however, they remain legally subordinate to state and territory governments, which retain the authority to establish, modify, amalgamate, or abolish local governments. As a result, Australia combines a strong federal system at the regional level with a comparatively robust system of local self-government that, despite lacking constitutional recognition at the federal level, plays an important role in community governance, local infrastructure, planning, and service delivery. Although the degree of local autonomy varies across states and territories according to the respective local government legislation and intergovernmental arrangements, the institutional nature of local governments is consistently fully devolved.</v>
      </c>
      <c r="E170" s="58">
        <f>'IGP Info'!E19</f>
        <v>0</v>
      </c>
    </row>
    <row r="171" spans="1:5">
      <c r="A171" s="58">
        <f>'IGP Info'!A20</f>
        <v>0</v>
      </c>
      <c r="B171" s="58">
        <f>'IGP Info'!B20</f>
        <v>0</v>
      </c>
      <c r="C171" s="58">
        <f>'IGP Info'!C20</f>
        <v>0</v>
      </c>
      <c r="D171" s="58">
        <f>'IGP Info'!D20</f>
        <v>0</v>
      </c>
      <c r="E171" s="58">
        <f>'IGP Info'!E20</f>
        <v>0</v>
      </c>
    </row>
    <row r="172" spans="1:5">
      <c r="A172" s="58">
        <f>'IGP Info'!A21</f>
        <v>0</v>
      </c>
      <c r="B172" s="58">
        <f>'IGP Info'!B21</f>
        <v>0</v>
      </c>
      <c r="C172" s="58" t="str">
        <f>'IGP Info'!C21</f>
        <v>Z4.4</v>
      </c>
      <c r="D172" s="58" t="str">
        <f>'IGP Info'!D21</f>
        <v>Assignment of functions and responsibilities - One paragraph (Optional)</v>
      </c>
      <c r="E172" s="58">
        <f>'IGP Info'!E21</f>
        <v>0</v>
      </c>
    </row>
    <row r="173" spans="1:5">
      <c r="A173" s="58">
        <f>'IGP Info'!A22</f>
        <v>0</v>
      </c>
      <c r="B173" s="58">
        <f>'IGP Info'!B22</f>
        <v>0</v>
      </c>
      <c r="C173" s="58">
        <f>'IGP Info'!C22</f>
        <v>0</v>
      </c>
      <c r="D173" s="58" t="str">
        <f>'IGP Info'!D22</f>
        <v>The assignment of public functions in Australia reflects the country's federal structure. The Commonwealth government is primarily responsible for national and international matters, including defense, foreign affairs, immigration, trade, macroeconomic policy, social security, and national taxation. 
State and territory governments are responsible for most major public services, including public education, hospitals and health services, policing, justice, public transport, land administration, environmental regulation, and regional infrastructure. 
Local governments perform a range of local functions delegated under state legislation, including local roads, waste management, community facilities, local planning and development control, environmental health, recreation services, libraries, and various regulatory functions. 
While constitutional responsibilities are divided among the three spheres, many policy sectors involve shared responsibilities and co-financing arrangements, particularly in health, education, infrastructure, housing, environmental management, and social services. Consequently, effective governance in Australia depends heavily on intergovernmental coordination and fiscal transfers between levels of government.</v>
      </c>
      <c r="E173" s="58">
        <f>'IGP Info'!E22</f>
        <v>0</v>
      </c>
    </row>
    <row r="174" spans="1:5">
      <c r="A174" s="58">
        <f>'IGP Info'!A23</f>
        <v>0</v>
      </c>
      <c r="B174" s="58">
        <f>'IGP Info'!B23</f>
        <v>0</v>
      </c>
      <c r="C174" s="58">
        <f>'IGP Info'!C23</f>
        <v>0</v>
      </c>
      <c r="D174" s="58">
        <f>'IGP Info'!D23</f>
        <v>0</v>
      </c>
      <c r="E174" s="58">
        <f>'IGP Info'!E23</f>
        <v>0</v>
      </c>
    </row>
    <row r="175" spans="1:5">
      <c r="A175" s="58">
        <f>'IGP Info'!A24</f>
        <v>0</v>
      </c>
      <c r="B175" s="58">
        <f>'IGP Info'!B24</f>
        <v>0</v>
      </c>
      <c r="C175" s="58" t="str">
        <f>'IGP Info'!C24</f>
        <v>Z4.10</v>
      </c>
      <c r="D175" s="58" t="str">
        <f>'IGP Info'!D24</f>
        <v>References and Resources - List</v>
      </c>
      <c r="E175" s="58">
        <f>'IGP Info'!E24</f>
        <v>0</v>
      </c>
    </row>
    <row r="176" spans="1:5">
      <c r="A176" s="58">
        <f>'IGP Info'!A25</f>
        <v>0</v>
      </c>
      <c r="B176" s="58">
        <f>'IGP Info'!B25</f>
        <v>0</v>
      </c>
      <c r="C176" s="58">
        <f>'IGP Info'!C25</f>
        <v>0</v>
      </c>
      <c r="D176" s="58" t="str">
        <f>'IGP Info'!D25</f>
        <v>https://peo.gov.au/understand-our-parliament/how-parliament-works/three-levels-of-government/three-levels-of-government-governing-australia</v>
      </c>
      <c r="E176" s="58">
        <f>'IGP Info'!E25</f>
        <v>0</v>
      </c>
    </row>
    <row r="177" spans="1:17">
      <c r="A177" s="58">
        <f>'IGP Info'!A26</f>
        <v>0</v>
      </c>
      <c r="B177" s="58">
        <f>'IGP Info'!B26</f>
        <v>0</v>
      </c>
      <c r="C177" s="58">
        <f>'IGP Info'!C26</f>
        <v>0</v>
      </c>
      <c r="D177" s="58" t="str">
        <f>'IGP Info'!D26</f>
        <v xml:space="preserve">https://peo.gov.au/understand-our-parliament/how-parliament-works/three-levels-of-government/the-responsibilities-of-the-three-levels-of-government </v>
      </c>
      <c r="E177" s="58">
        <f>'IGP Info'!E26</f>
        <v>0</v>
      </c>
    </row>
    <row r="178" spans="1:17">
      <c r="A178" s="58">
        <f>'IGP Info'!A27</f>
        <v>0</v>
      </c>
      <c r="B178" s="58">
        <f>'IGP Info'!B27</f>
        <v>0</v>
      </c>
      <c r="C178" s="58">
        <f>'IGP Info'!C27</f>
        <v>0</v>
      </c>
      <c r="D178" s="58">
        <f>'IGP Info'!D27</f>
        <v>0</v>
      </c>
      <c r="E178" s="58">
        <f>'IGP Info'!E27</f>
        <v>0</v>
      </c>
    </row>
    <row r="179" spans="1:17">
      <c r="A179" s="58">
        <f>'IGP Info'!A28</f>
        <v>0</v>
      </c>
      <c r="B179" s="58">
        <f>'IGP Info'!B28</f>
        <v>0</v>
      </c>
      <c r="C179" s="58">
        <f>'IGP Info'!C28</f>
        <v>0</v>
      </c>
      <c r="D179" s="58">
        <f>'IGP Info'!D28</f>
        <v>0</v>
      </c>
      <c r="E179" s="58">
        <f>'IGP Info'!E28</f>
        <v>0</v>
      </c>
    </row>
    <row r="180" spans="1:17">
      <c r="A180" s="58">
        <f>'IGP Info'!A29</f>
        <v>0</v>
      </c>
      <c r="B180" s="58">
        <f>'IGP Info'!B29</f>
        <v>0</v>
      </c>
      <c r="C180" s="58">
        <f>'IGP Info'!C29</f>
        <v>0</v>
      </c>
      <c r="D180" s="58">
        <f>'IGP Info'!D29</f>
        <v>0</v>
      </c>
      <c r="E180" s="58">
        <f>'IGP Info'!E29</f>
        <v>0</v>
      </c>
    </row>
    <row r="181" spans="1:17">
      <c r="A181" s="58">
        <f>'IGP Info'!A30</f>
        <v>0</v>
      </c>
      <c r="B181" s="58">
        <f>'IGP Info'!B30</f>
        <v>0</v>
      </c>
      <c r="C181" s="58">
        <f>'IGP Info'!C30</f>
        <v>0</v>
      </c>
      <c r="D181" s="58">
        <f>'IGP Info'!D30</f>
        <v>0</v>
      </c>
      <c r="E181" s="58">
        <f>'IGP Info'!E30</f>
        <v>0</v>
      </c>
    </row>
    <row r="182" spans="1:17">
      <c r="A182" s="58">
        <f>'IGP Info'!A31</f>
        <v>0</v>
      </c>
      <c r="B182" s="58">
        <f>'IGP Info'!B31</f>
        <v>0</v>
      </c>
      <c r="C182" s="58">
        <f>'IGP Info'!C31</f>
        <v>0</v>
      </c>
      <c r="D182" s="58">
        <f>'IGP Info'!D31</f>
        <v>0</v>
      </c>
      <c r="E182" s="58">
        <f>'IGP Info'!E31</f>
        <v>0</v>
      </c>
    </row>
    <row r="183" spans="1:17" s="199" customFormat="1" ht="12" thickBot="1">
      <c r="A183" s="199">
        <f>'IGP Info'!A32</f>
        <v>0</v>
      </c>
      <c r="B183" s="199">
        <f>'IGP Info'!B32</f>
        <v>0</v>
      </c>
      <c r="C183" s="199">
        <f>'IGP Info'!C32</f>
        <v>0</v>
      </c>
      <c r="D183" s="199">
        <f>'IGP Info'!D32</f>
        <v>0</v>
      </c>
      <c r="E183" s="199">
        <f>'IGP Info'!E32</f>
        <v>0</v>
      </c>
      <c r="F183" s="201"/>
      <c r="G183" s="202"/>
      <c r="I183" s="198"/>
      <c r="J183" s="198"/>
      <c r="K183" s="198"/>
      <c r="L183" s="198"/>
      <c r="N183" s="200"/>
      <c r="O183" s="200"/>
      <c r="P183" s="200"/>
      <c r="Q183" s="200"/>
    </row>
  </sheetData>
  <sheetProtection sheet="1" objects="1" scenarios="1"/>
  <mergeCells count="4">
    <mergeCell ref="E4:G4"/>
    <mergeCell ref="I4:L4"/>
    <mergeCell ref="E27:R27"/>
    <mergeCell ref="C2:Q2"/>
  </mergeCells>
  <pageMargins left="0.7" right="0.7" top="0.75" bottom="0.75" header="0.3" footer="0.3"/>
  <pageSetup orientation="portrait" horizontalDpi="200" verticalDpi="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514FC72B15E0448363FF47C2DE3DEB" ma:contentTypeVersion="16" ma:contentTypeDescription="Create a new document." ma:contentTypeScope="" ma:versionID="d955db5568b1c875e62f5c8b89c7489e">
  <xsd:schema xmlns:xsd="http://www.w3.org/2001/XMLSchema" xmlns:xs="http://www.w3.org/2001/XMLSchema" xmlns:p="http://schemas.microsoft.com/office/2006/metadata/properties" xmlns:ns2="960ecaf0-7151-4a2b-a5a2-34de11608dbf" xmlns:ns3="b59d2d6f-7a66-4016-b850-8ad664ddea89" targetNamespace="http://schemas.microsoft.com/office/2006/metadata/properties" ma:root="true" ma:fieldsID="0b491d040dec9be8f5d79d93728cabb3" ns2:_="" ns3:_="">
    <xsd:import namespace="960ecaf0-7151-4a2b-a5a2-34de11608dbf"/>
    <xsd:import namespace="b59d2d6f-7a66-4016-b850-8ad664ddea8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0ecaf0-7151-4a2b-a5a2-34de11608d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84d8a0f-8552-4c0d-a454-42b2ccdb029b"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59d2d6f-7a66-4016-b850-8ad664ddea8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2" nillable="true" ma:displayName="Taxonomy Catch All Column" ma:hidden="true" ma:list="{087ee1be-5a49-465d-93f7-85d5832e39f2}" ma:internalName="TaxCatchAll" ma:showField="CatchAllData" ma:web="b59d2d6f-7a66-4016-b850-8ad664ddea8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0ecaf0-7151-4a2b-a5a2-34de11608dbf">
      <Terms xmlns="http://schemas.microsoft.com/office/infopath/2007/PartnerControls"/>
    </lcf76f155ced4ddcb4097134ff3c332f>
    <TaxCatchAll xmlns="b59d2d6f-7a66-4016-b850-8ad664ddea89" xsi:nil="true"/>
    <SharedWithUsers xmlns="b59d2d6f-7a66-4016-b850-8ad664ddea89">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82B9F8-6D44-4625-8166-927BCD4B6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0ecaf0-7151-4a2b-a5a2-34de11608dbf"/>
    <ds:schemaRef ds:uri="b59d2d6f-7a66-4016-b850-8ad664ddea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A44863-20C1-46A5-9976-E0C188E6850C}">
  <ds:schemaRefs>
    <ds:schemaRef ds:uri="http://schemas.microsoft.com/office/infopath/2007/PartnerControls"/>
    <ds:schemaRef ds:uri="http://purl.org/dc/elements/1.1/"/>
    <ds:schemaRef ds:uri="http://schemas.microsoft.com/office/2006/metadata/properties"/>
    <ds:schemaRef ds:uri="960ecaf0-7151-4a2b-a5a2-34de11608dbf"/>
    <ds:schemaRef ds:uri="http://purl.org/dc/terms/"/>
    <ds:schemaRef ds:uri="b59d2d6f-7a66-4016-b850-8ad664ddea89"/>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3389CE87-FD7B-4D8A-8752-69BB31C5A4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IGP1 Structure</vt:lpstr>
      <vt:lpstr>IGP2 Governance</vt:lpstr>
      <vt:lpstr>IGP3 Functions</vt:lpstr>
      <vt:lpstr>IGP Info</vt:lpstr>
      <vt:lpstr>IGP Country Notes </vt:lpstr>
      <vt:lpstr>IGP Extract</vt:lpstr>
      <vt:lpstr>'IGP Info'!Print_Area</vt:lpstr>
      <vt:lpstr>'IGP3 Functions'!Print_Area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Jamie</dc:creator>
  <cp:lastModifiedBy>Jamie Boex</cp:lastModifiedBy>
  <cp:lastPrinted>2023-08-21T18:29:22Z</cp:lastPrinted>
  <dcterms:created xsi:type="dcterms:W3CDTF">2014-03-28T01:38:34Z</dcterms:created>
  <dcterms:modified xsi:type="dcterms:W3CDTF">2026-06-22T15:33:45Z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0x010100DF514FC72B15E0448363FF47C2DE3DEB</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