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C:\Users\jamie\Desktop\Laos Final\"/>
    </mc:Choice>
  </mc:AlternateContent>
  <xr:revisionPtr revIDLastSave="0" documentId="13_ncr:1_{78DFE626-21BE-42CE-96DE-6133E82B84AA}" xr6:coauthVersionLast="47" xr6:coauthVersionMax="47" xr10:uidLastSave="{00000000-0000-0000-0000-000000000000}"/>
  <bookViews>
    <workbookView xWindow="-96" yWindow="-96" windowWidth="19392" windowHeight="10272" tabRatio="770" xr2:uid="{00000000-000D-0000-FFFF-FFFF00000000}"/>
  </bookViews>
  <sheets>
    <sheet name="IGP1 Structure" sheetId="31" r:id="rId1"/>
    <sheet name="IGP2 Governance" sheetId="53" r:id="rId2"/>
    <sheet name="IGP3 Functions" sheetId="34" state="hidden" r:id="rId3"/>
    <sheet name="IGP Info" sheetId="40" r:id="rId4"/>
    <sheet name="IGP Country Notes " sheetId="56" state="hidden" r:id="rId5"/>
    <sheet name="IGP Extract" sheetId="55" state="hidden" r:id="rId6"/>
  </sheets>
  <definedNames>
    <definedName name="_xlnm.Print_Area" localSheetId="3">'IGP Info'!$A$1:$G$32</definedName>
    <definedName name="_xlnm.Print_Area" localSheetId="2">'IGP3 Functions'!$A$1:$L$28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3" i="53" l="1"/>
  <c r="L73" i="53"/>
  <c r="K73" i="53"/>
  <c r="J73" i="53"/>
  <c r="H60" i="53"/>
  <c r="G60" i="53"/>
  <c r="F60" i="53"/>
  <c r="E60" i="53"/>
  <c r="C74" i="56"/>
  <c r="C73" i="56"/>
  <c r="B77" i="56"/>
  <c r="C77" i="56" s="1"/>
  <c r="B76" i="56"/>
  <c r="C76" i="56" s="1"/>
  <c r="B75" i="56"/>
  <c r="C75" i="56" s="1"/>
  <c r="B74" i="56"/>
  <c r="B73" i="56"/>
  <c r="B72" i="56"/>
  <c r="C72" i="56" s="1"/>
  <c r="C2" i="56"/>
  <c r="N13" i="34"/>
  <c r="N12" i="34"/>
  <c r="N11" i="34"/>
  <c r="N10" i="34"/>
  <c r="N9" i="34"/>
  <c r="B64" i="56"/>
  <c r="B66" i="56" s="1"/>
  <c r="B65" i="56"/>
  <c r="C65" i="56" s="1"/>
  <c r="M74" i="53"/>
  <c r="L74" i="53"/>
  <c r="K74" i="53"/>
  <c r="J74" i="53"/>
  <c r="M72" i="53"/>
  <c r="L72" i="53"/>
  <c r="K72" i="53"/>
  <c r="J72" i="53"/>
  <c r="M71" i="53"/>
  <c r="L71" i="53"/>
  <c r="K71" i="53"/>
  <c r="J71" i="53"/>
  <c r="H72" i="53"/>
  <c r="H73" i="53" s="1"/>
  <c r="G72" i="53"/>
  <c r="G73" i="53" s="1"/>
  <c r="F72" i="53"/>
  <c r="F73" i="53" s="1"/>
  <c r="E72" i="53"/>
  <c r="E73" i="53" s="1"/>
  <c r="B25" i="56"/>
  <c r="C25" i="56" s="1"/>
  <c r="B7" i="56"/>
  <c r="C7" i="56" s="1"/>
  <c r="B6" i="56"/>
  <c r="D204" i="31"/>
  <c r="F204" i="31" s="1"/>
  <c r="B15" i="56"/>
  <c r="C15" i="56" s="1"/>
  <c r="B14" i="56"/>
  <c r="C14" i="56" s="1"/>
  <c r="B13" i="56"/>
  <c r="C13" i="56" s="1"/>
  <c r="B12" i="56"/>
  <c r="C12" i="56" s="1"/>
  <c r="B11" i="56"/>
  <c r="C11" i="56" s="1"/>
  <c r="E183" i="55"/>
  <c r="D183" i="55"/>
  <c r="C183" i="55"/>
  <c r="B183" i="55"/>
  <c r="A183" i="55"/>
  <c r="E182" i="55"/>
  <c r="D182" i="55"/>
  <c r="C182" i="55"/>
  <c r="B182" i="55"/>
  <c r="A182" i="55"/>
  <c r="E181" i="55"/>
  <c r="D181" i="55"/>
  <c r="C181" i="55"/>
  <c r="B181" i="55"/>
  <c r="A181" i="55"/>
  <c r="E180" i="55"/>
  <c r="D180" i="55"/>
  <c r="C180" i="55"/>
  <c r="B180" i="55"/>
  <c r="A180" i="55"/>
  <c r="E179" i="55"/>
  <c r="D179" i="55"/>
  <c r="C179" i="55"/>
  <c r="B179" i="55"/>
  <c r="A179" i="55"/>
  <c r="E178" i="55"/>
  <c r="D178" i="55"/>
  <c r="C178" i="55"/>
  <c r="B178" i="55"/>
  <c r="A178" i="55"/>
  <c r="E177" i="55"/>
  <c r="D177" i="55"/>
  <c r="C177" i="55"/>
  <c r="B177" i="55"/>
  <c r="A177" i="55"/>
  <c r="E176" i="55"/>
  <c r="D176" i="55"/>
  <c r="C176" i="55"/>
  <c r="B176" i="55"/>
  <c r="A176" i="55"/>
  <c r="E175" i="55"/>
  <c r="D175" i="55"/>
  <c r="C175" i="55"/>
  <c r="B175" i="55"/>
  <c r="A175" i="55"/>
  <c r="E174" i="55"/>
  <c r="D174" i="55"/>
  <c r="C174" i="55"/>
  <c r="B174" i="55"/>
  <c r="A174" i="55"/>
  <c r="E173" i="55"/>
  <c r="D173" i="55"/>
  <c r="C173" i="55"/>
  <c r="B173" i="55"/>
  <c r="A173" i="55"/>
  <c r="E172" i="55"/>
  <c r="D172" i="55"/>
  <c r="C172" i="55"/>
  <c r="B172" i="55"/>
  <c r="A172" i="55"/>
  <c r="E171" i="55"/>
  <c r="D171" i="55"/>
  <c r="C171" i="55"/>
  <c r="B171" i="55"/>
  <c r="A171" i="55"/>
  <c r="E170" i="55"/>
  <c r="D170" i="55"/>
  <c r="C170" i="55"/>
  <c r="B170" i="55"/>
  <c r="A170" i="55"/>
  <c r="E169" i="55"/>
  <c r="D169" i="55"/>
  <c r="C169" i="55"/>
  <c r="B169" i="55"/>
  <c r="A169" i="55"/>
  <c r="E168" i="55"/>
  <c r="D168" i="55"/>
  <c r="C168" i="55"/>
  <c r="B168" i="55"/>
  <c r="A168" i="55"/>
  <c r="E167" i="55"/>
  <c r="D167" i="55"/>
  <c r="C167" i="55"/>
  <c r="B167" i="55"/>
  <c r="A167" i="55"/>
  <c r="E166" i="55"/>
  <c r="D166" i="55"/>
  <c r="C166" i="55"/>
  <c r="B166" i="55"/>
  <c r="A166" i="55"/>
  <c r="E165" i="55"/>
  <c r="D165" i="55"/>
  <c r="C165" i="55"/>
  <c r="B165" i="55"/>
  <c r="A165" i="55"/>
  <c r="E164" i="55"/>
  <c r="D164" i="55"/>
  <c r="C164" i="55"/>
  <c r="B164" i="55"/>
  <c r="A164" i="55"/>
  <c r="E163" i="55"/>
  <c r="D163" i="55"/>
  <c r="C163" i="55"/>
  <c r="B163" i="55"/>
  <c r="A163" i="55"/>
  <c r="E162" i="55"/>
  <c r="D162" i="55"/>
  <c r="C162" i="55"/>
  <c r="B162" i="55"/>
  <c r="A162" i="55"/>
  <c r="E161" i="55"/>
  <c r="D161" i="55"/>
  <c r="C161" i="55"/>
  <c r="B161" i="55"/>
  <c r="A161" i="55"/>
  <c r="E160" i="55"/>
  <c r="D160" i="55"/>
  <c r="C160" i="55"/>
  <c r="B160" i="55"/>
  <c r="A160" i="55"/>
  <c r="E159" i="55"/>
  <c r="D159" i="55"/>
  <c r="C159" i="55"/>
  <c r="B159" i="55"/>
  <c r="A159" i="55"/>
  <c r="E158" i="55"/>
  <c r="D158" i="55"/>
  <c r="C158" i="55"/>
  <c r="B158" i="55"/>
  <c r="A158" i="55"/>
  <c r="E157" i="55"/>
  <c r="D157" i="55"/>
  <c r="C157" i="55"/>
  <c r="B157" i="55"/>
  <c r="A157" i="55"/>
  <c r="E156" i="55"/>
  <c r="D156" i="55"/>
  <c r="C156" i="55"/>
  <c r="B156" i="55"/>
  <c r="A156" i="55"/>
  <c r="E155" i="55"/>
  <c r="D155" i="55"/>
  <c r="C155" i="55"/>
  <c r="B155" i="55"/>
  <c r="A155" i="55"/>
  <c r="E154" i="55"/>
  <c r="D154" i="55"/>
  <c r="C154" i="55"/>
  <c r="B154" i="55"/>
  <c r="A154" i="55"/>
  <c r="E153" i="55"/>
  <c r="D153" i="55"/>
  <c r="C153" i="55"/>
  <c r="B153" i="55"/>
  <c r="A153" i="55"/>
  <c r="E152" i="55"/>
  <c r="D152" i="55"/>
  <c r="C152" i="55"/>
  <c r="B152" i="55"/>
  <c r="A152" i="55"/>
  <c r="K151" i="55"/>
  <c r="J151" i="55"/>
  <c r="I151" i="55"/>
  <c r="H151" i="55"/>
  <c r="G151" i="55"/>
  <c r="F151" i="55"/>
  <c r="E151" i="55"/>
  <c r="D151" i="55"/>
  <c r="C151" i="55"/>
  <c r="B151" i="55"/>
  <c r="A151" i="55"/>
  <c r="K150" i="55"/>
  <c r="J150" i="55"/>
  <c r="I150" i="55"/>
  <c r="H150" i="55"/>
  <c r="G150" i="55"/>
  <c r="F150" i="55"/>
  <c r="E150" i="55"/>
  <c r="D150" i="55"/>
  <c r="C150" i="55"/>
  <c r="B150" i="55"/>
  <c r="A150" i="55"/>
  <c r="K149" i="55"/>
  <c r="J149" i="55"/>
  <c r="I149" i="55"/>
  <c r="H149" i="55"/>
  <c r="G149" i="55"/>
  <c r="F149" i="55"/>
  <c r="E149" i="55"/>
  <c r="D149" i="55"/>
  <c r="C149" i="55"/>
  <c r="B149" i="55"/>
  <c r="A149" i="55"/>
  <c r="K148" i="55"/>
  <c r="J148" i="55"/>
  <c r="I148" i="55"/>
  <c r="H148" i="55"/>
  <c r="G148" i="55"/>
  <c r="F148" i="55"/>
  <c r="E148" i="55"/>
  <c r="D148" i="55"/>
  <c r="C148" i="55"/>
  <c r="B148" i="55"/>
  <c r="A148" i="55"/>
  <c r="K147" i="55"/>
  <c r="J147" i="55"/>
  <c r="I147" i="55"/>
  <c r="H147" i="55"/>
  <c r="G147" i="55"/>
  <c r="F147" i="55"/>
  <c r="E147" i="55"/>
  <c r="D147" i="55"/>
  <c r="C147" i="55"/>
  <c r="B147" i="55"/>
  <c r="A147" i="55"/>
  <c r="K146" i="55"/>
  <c r="J146" i="55"/>
  <c r="I146" i="55"/>
  <c r="H146" i="55"/>
  <c r="G146" i="55"/>
  <c r="F146" i="55"/>
  <c r="E146" i="55"/>
  <c r="D146" i="55"/>
  <c r="C146" i="55"/>
  <c r="B146" i="55"/>
  <c r="A146" i="55"/>
  <c r="K145" i="55"/>
  <c r="J145" i="55"/>
  <c r="I145" i="55"/>
  <c r="H145" i="55"/>
  <c r="G145" i="55"/>
  <c r="F145" i="55"/>
  <c r="E145" i="55"/>
  <c r="D145" i="55"/>
  <c r="C145" i="55"/>
  <c r="B145" i="55"/>
  <c r="A145" i="55"/>
  <c r="K144" i="55"/>
  <c r="J144" i="55"/>
  <c r="I144" i="55"/>
  <c r="H144" i="55"/>
  <c r="G144" i="55"/>
  <c r="F144" i="55"/>
  <c r="E144" i="55"/>
  <c r="D144" i="55"/>
  <c r="C144" i="55"/>
  <c r="B144" i="55"/>
  <c r="A144" i="55"/>
  <c r="K143" i="55"/>
  <c r="J143" i="55"/>
  <c r="I143" i="55"/>
  <c r="H143" i="55"/>
  <c r="G143" i="55"/>
  <c r="F143" i="55"/>
  <c r="E143" i="55"/>
  <c r="D143" i="55"/>
  <c r="C143" i="55"/>
  <c r="B143" i="55"/>
  <c r="A143" i="55"/>
  <c r="K142" i="55"/>
  <c r="J142" i="55"/>
  <c r="I142" i="55"/>
  <c r="H142" i="55"/>
  <c r="G142" i="55"/>
  <c r="F142" i="55"/>
  <c r="E142" i="55"/>
  <c r="D142" i="55"/>
  <c r="C142" i="55"/>
  <c r="B142" i="55"/>
  <c r="A142" i="55"/>
  <c r="K141" i="55"/>
  <c r="J141" i="55"/>
  <c r="I141" i="55"/>
  <c r="H141" i="55"/>
  <c r="G141" i="55"/>
  <c r="F141" i="55"/>
  <c r="E141" i="55"/>
  <c r="D141" i="55"/>
  <c r="C141" i="55"/>
  <c r="B141" i="55"/>
  <c r="A141" i="55"/>
  <c r="K140" i="55"/>
  <c r="J140" i="55"/>
  <c r="I140" i="55"/>
  <c r="H140" i="55"/>
  <c r="G140" i="55"/>
  <c r="F140" i="55"/>
  <c r="E140" i="55"/>
  <c r="D140" i="55"/>
  <c r="C140" i="55"/>
  <c r="B140" i="55"/>
  <c r="A140" i="55"/>
  <c r="K139" i="55"/>
  <c r="J139" i="55"/>
  <c r="I139" i="55"/>
  <c r="H139" i="55"/>
  <c r="G139" i="55"/>
  <c r="F139" i="55"/>
  <c r="E139" i="55"/>
  <c r="D139" i="55"/>
  <c r="C139" i="55"/>
  <c r="B139" i="55"/>
  <c r="A139" i="55"/>
  <c r="K138" i="55"/>
  <c r="J138" i="55"/>
  <c r="I138" i="55"/>
  <c r="H138" i="55"/>
  <c r="G138" i="55"/>
  <c r="F138" i="55"/>
  <c r="E138" i="55"/>
  <c r="D138" i="55"/>
  <c r="C138" i="55"/>
  <c r="B138" i="55"/>
  <c r="A138" i="55"/>
  <c r="K137" i="55"/>
  <c r="J137" i="55"/>
  <c r="I137" i="55"/>
  <c r="H137" i="55"/>
  <c r="G137" i="55"/>
  <c r="F137" i="55"/>
  <c r="E137" i="55"/>
  <c r="D137" i="55"/>
  <c r="C137" i="55"/>
  <c r="B137" i="55"/>
  <c r="A137" i="55"/>
  <c r="K136" i="55"/>
  <c r="J136" i="55"/>
  <c r="I136" i="55"/>
  <c r="H136" i="55"/>
  <c r="G136" i="55"/>
  <c r="F136" i="55"/>
  <c r="E136" i="55"/>
  <c r="D136" i="55"/>
  <c r="C136" i="55"/>
  <c r="B136" i="55"/>
  <c r="A136" i="55"/>
  <c r="K135" i="55"/>
  <c r="J135" i="55"/>
  <c r="I135" i="55"/>
  <c r="H135" i="55"/>
  <c r="G135" i="55"/>
  <c r="F135" i="55"/>
  <c r="E135" i="55"/>
  <c r="D135" i="55"/>
  <c r="C135" i="55"/>
  <c r="B135" i="55"/>
  <c r="A135" i="55"/>
  <c r="K134" i="55"/>
  <c r="J134" i="55"/>
  <c r="I134" i="55"/>
  <c r="H134" i="55"/>
  <c r="G134" i="55"/>
  <c r="F134" i="55"/>
  <c r="E134" i="55"/>
  <c r="D134" i="55"/>
  <c r="C134" i="55"/>
  <c r="B134" i="55"/>
  <c r="A134" i="55"/>
  <c r="K133" i="55"/>
  <c r="J133" i="55"/>
  <c r="I133" i="55"/>
  <c r="H133" i="55"/>
  <c r="G133" i="55"/>
  <c r="F133" i="55"/>
  <c r="E133" i="55"/>
  <c r="D133" i="55"/>
  <c r="C133" i="55"/>
  <c r="B133" i="55"/>
  <c r="A133" i="55"/>
  <c r="K132" i="55"/>
  <c r="J132" i="55"/>
  <c r="I132" i="55"/>
  <c r="H132" i="55"/>
  <c r="G132" i="55"/>
  <c r="F132" i="55"/>
  <c r="E132" i="55"/>
  <c r="D132" i="55"/>
  <c r="C132" i="55"/>
  <c r="B132" i="55"/>
  <c r="A132" i="55"/>
  <c r="K131" i="55"/>
  <c r="J131" i="55"/>
  <c r="I131" i="55"/>
  <c r="H131" i="55"/>
  <c r="G131" i="55"/>
  <c r="F131" i="55"/>
  <c r="E131" i="55"/>
  <c r="D131" i="55"/>
  <c r="C131" i="55"/>
  <c r="B131" i="55"/>
  <c r="A131" i="55"/>
  <c r="K130" i="55"/>
  <c r="J130" i="55"/>
  <c r="I130" i="55"/>
  <c r="H130" i="55"/>
  <c r="G130" i="55"/>
  <c r="F130" i="55"/>
  <c r="E130" i="55"/>
  <c r="D130" i="55"/>
  <c r="C130" i="55"/>
  <c r="B130" i="55"/>
  <c r="A130" i="55"/>
  <c r="K129" i="55"/>
  <c r="J129" i="55"/>
  <c r="I129" i="55"/>
  <c r="H129" i="55"/>
  <c r="G129" i="55"/>
  <c r="F129" i="55"/>
  <c r="E129" i="55"/>
  <c r="D129" i="55"/>
  <c r="C129" i="55"/>
  <c r="B129" i="55"/>
  <c r="A129" i="55"/>
  <c r="K128" i="55"/>
  <c r="J128" i="55"/>
  <c r="I128" i="55"/>
  <c r="H128" i="55"/>
  <c r="G128" i="55"/>
  <c r="F128" i="55"/>
  <c r="E128" i="55"/>
  <c r="D128" i="55"/>
  <c r="C128" i="55"/>
  <c r="B128" i="55"/>
  <c r="A128" i="55"/>
  <c r="K127" i="55"/>
  <c r="J127" i="55"/>
  <c r="I127" i="55"/>
  <c r="H127" i="55"/>
  <c r="G127" i="55"/>
  <c r="F127" i="55"/>
  <c r="E127" i="55"/>
  <c r="D127" i="55"/>
  <c r="C127" i="55"/>
  <c r="B127" i="55"/>
  <c r="A127" i="55"/>
  <c r="K126" i="55"/>
  <c r="J126" i="55"/>
  <c r="I126" i="55"/>
  <c r="H126" i="55"/>
  <c r="G126" i="55"/>
  <c r="F126" i="55"/>
  <c r="E126" i="55"/>
  <c r="D126" i="55"/>
  <c r="C126" i="55"/>
  <c r="B126" i="55"/>
  <c r="A126" i="55"/>
  <c r="K125" i="55"/>
  <c r="J125" i="55"/>
  <c r="I125" i="55"/>
  <c r="H125" i="55"/>
  <c r="G125" i="55"/>
  <c r="F125" i="55"/>
  <c r="E125" i="55"/>
  <c r="D125" i="55"/>
  <c r="C125" i="55"/>
  <c r="B125" i="55"/>
  <c r="A125" i="55"/>
  <c r="M124" i="55"/>
  <c r="L124" i="55"/>
  <c r="K124" i="55"/>
  <c r="J124" i="55"/>
  <c r="I124" i="55"/>
  <c r="H124" i="55"/>
  <c r="G124" i="55"/>
  <c r="F124" i="55"/>
  <c r="E124" i="55"/>
  <c r="D124" i="55"/>
  <c r="C124" i="55"/>
  <c r="B124" i="55"/>
  <c r="A124" i="55"/>
  <c r="M123" i="55"/>
  <c r="L123" i="55"/>
  <c r="K123" i="55"/>
  <c r="J123" i="55"/>
  <c r="I123" i="55"/>
  <c r="H123" i="55"/>
  <c r="G123" i="55"/>
  <c r="F123" i="55"/>
  <c r="E123" i="55"/>
  <c r="D123" i="55"/>
  <c r="C123" i="55"/>
  <c r="B123" i="55"/>
  <c r="A123" i="55"/>
  <c r="M122" i="55"/>
  <c r="L122" i="55"/>
  <c r="K122" i="55"/>
  <c r="J122" i="55"/>
  <c r="I122" i="55"/>
  <c r="H122" i="55"/>
  <c r="G122" i="55"/>
  <c r="F122" i="55"/>
  <c r="E122" i="55"/>
  <c r="D122" i="55"/>
  <c r="C122" i="55"/>
  <c r="B122" i="55"/>
  <c r="A122" i="55"/>
  <c r="M121" i="55"/>
  <c r="L121" i="55"/>
  <c r="K121" i="55"/>
  <c r="J121" i="55"/>
  <c r="I121" i="55"/>
  <c r="H121" i="55"/>
  <c r="G121" i="55"/>
  <c r="F121" i="55"/>
  <c r="E121" i="55"/>
  <c r="D121" i="55"/>
  <c r="C121" i="55"/>
  <c r="B121" i="55"/>
  <c r="A121" i="55"/>
  <c r="M120" i="55"/>
  <c r="L120" i="55"/>
  <c r="K120" i="55"/>
  <c r="J120" i="55"/>
  <c r="I120" i="55"/>
  <c r="H120" i="55"/>
  <c r="G120" i="55"/>
  <c r="F120" i="55"/>
  <c r="E120" i="55"/>
  <c r="D120" i="55"/>
  <c r="C120" i="55"/>
  <c r="B120" i="55"/>
  <c r="A120" i="55"/>
  <c r="M119" i="55"/>
  <c r="L119" i="55"/>
  <c r="K119" i="55"/>
  <c r="J119" i="55"/>
  <c r="I119" i="55"/>
  <c r="H119" i="55"/>
  <c r="G119" i="55"/>
  <c r="F119" i="55"/>
  <c r="E119" i="55"/>
  <c r="D119" i="55"/>
  <c r="C119" i="55"/>
  <c r="B119" i="55"/>
  <c r="A119" i="55"/>
  <c r="M118" i="55"/>
  <c r="L118" i="55"/>
  <c r="K118" i="55"/>
  <c r="J118" i="55"/>
  <c r="I118" i="55"/>
  <c r="H118" i="55"/>
  <c r="G118" i="55"/>
  <c r="F118" i="55"/>
  <c r="E118" i="55"/>
  <c r="D118" i="55"/>
  <c r="C118" i="55"/>
  <c r="B118" i="55"/>
  <c r="A118" i="55"/>
  <c r="M117" i="55"/>
  <c r="L117" i="55"/>
  <c r="K117" i="55"/>
  <c r="J117" i="55"/>
  <c r="I117" i="55"/>
  <c r="H117" i="55"/>
  <c r="G117" i="55"/>
  <c r="F117" i="55"/>
  <c r="E117" i="55"/>
  <c r="D117" i="55"/>
  <c r="C117" i="55"/>
  <c r="B117" i="55"/>
  <c r="A117" i="55"/>
  <c r="M116" i="55"/>
  <c r="L116" i="55"/>
  <c r="K116" i="55"/>
  <c r="J116" i="55"/>
  <c r="I116" i="55"/>
  <c r="H116" i="55"/>
  <c r="G116" i="55"/>
  <c r="F116" i="55"/>
  <c r="E116" i="55"/>
  <c r="D116" i="55"/>
  <c r="C116" i="55"/>
  <c r="B116" i="55"/>
  <c r="A116" i="55"/>
  <c r="M115" i="55"/>
  <c r="L115" i="55"/>
  <c r="K115" i="55"/>
  <c r="J115" i="55"/>
  <c r="I115" i="55"/>
  <c r="H115" i="55"/>
  <c r="G115" i="55"/>
  <c r="F115" i="55"/>
  <c r="E115" i="55"/>
  <c r="D115" i="55"/>
  <c r="C115" i="55"/>
  <c r="B115" i="55"/>
  <c r="A115" i="55"/>
  <c r="M114" i="55"/>
  <c r="L114" i="55"/>
  <c r="K114" i="55"/>
  <c r="J114" i="55"/>
  <c r="I114" i="55"/>
  <c r="H114" i="55"/>
  <c r="G114" i="55"/>
  <c r="F114" i="55"/>
  <c r="E114" i="55"/>
  <c r="D114" i="55"/>
  <c r="C114" i="55"/>
  <c r="B114" i="55"/>
  <c r="A114" i="55"/>
  <c r="M113" i="55"/>
  <c r="L113" i="55"/>
  <c r="K113" i="55"/>
  <c r="J113" i="55"/>
  <c r="I113" i="55"/>
  <c r="H113" i="55"/>
  <c r="G113" i="55"/>
  <c r="F113" i="55"/>
  <c r="E113" i="55"/>
  <c r="D113" i="55"/>
  <c r="C113" i="55"/>
  <c r="B113" i="55"/>
  <c r="A113" i="55"/>
  <c r="M112" i="55"/>
  <c r="L112" i="55"/>
  <c r="K112" i="55"/>
  <c r="J112" i="55"/>
  <c r="I112" i="55"/>
  <c r="H112" i="55"/>
  <c r="G112" i="55"/>
  <c r="F112" i="55"/>
  <c r="E112" i="55"/>
  <c r="D112" i="55"/>
  <c r="C112" i="55"/>
  <c r="B112" i="55"/>
  <c r="A112" i="55"/>
  <c r="M111" i="55"/>
  <c r="L111" i="55"/>
  <c r="K111" i="55"/>
  <c r="J111" i="55"/>
  <c r="I111" i="55"/>
  <c r="H111" i="55"/>
  <c r="G111" i="55"/>
  <c r="F111" i="55"/>
  <c r="E111" i="55"/>
  <c r="D111" i="55"/>
  <c r="C111" i="55"/>
  <c r="B111" i="55"/>
  <c r="A111" i="55"/>
  <c r="M110" i="55"/>
  <c r="L110" i="55"/>
  <c r="K110" i="55"/>
  <c r="J110" i="55"/>
  <c r="I110" i="55"/>
  <c r="H110" i="55"/>
  <c r="G110" i="55"/>
  <c r="F110" i="55"/>
  <c r="E110" i="55"/>
  <c r="D110" i="55"/>
  <c r="C110" i="55"/>
  <c r="B110" i="55"/>
  <c r="A110" i="55"/>
  <c r="M109" i="55"/>
  <c r="L109" i="55"/>
  <c r="K109" i="55"/>
  <c r="J109" i="55"/>
  <c r="I109" i="55"/>
  <c r="H109" i="55"/>
  <c r="G109" i="55"/>
  <c r="F109" i="55"/>
  <c r="E109" i="55"/>
  <c r="D109" i="55"/>
  <c r="C109" i="55"/>
  <c r="B109" i="55"/>
  <c r="A109" i="55"/>
  <c r="M108" i="55"/>
  <c r="L108" i="55"/>
  <c r="K108" i="55"/>
  <c r="J108" i="55"/>
  <c r="I108" i="55"/>
  <c r="H108" i="55"/>
  <c r="G108" i="55"/>
  <c r="F108" i="55"/>
  <c r="E108" i="55"/>
  <c r="D108" i="55"/>
  <c r="C108" i="55"/>
  <c r="B108" i="55"/>
  <c r="A108" i="55"/>
  <c r="M107" i="55"/>
  <c r="L107" i="55"/>
  <c r="K107" i="55"/>
  <c r="J107" i="55"/>
  <c r="I107" i="55"/>
  <c r="H107" i="55"/>
  <c r="G107" i="55"/>
  <c r="F107" i="55"/>
  <c r="E107" i="55"/>
  <c r="D107" i="55"/>
  <c r="C107" i="55"/>
  <c r="B107" i="55"/>
  <c r="A107" i="55"/>
  <c r="M106" i="55"/>
  <c r="L106" i="55"/>
  <c r="K106" i="55"/>
  <c r="J106" i="55"/>
  <c r="I106" i="55"/>
  <c r="H106" i="55"/>
  <c r="G106" i="55"/>
  <c r="F106" i="55"/>
  <c r="E106" i="55"/>
  <c r="D106" i="55"/>
  <c r="C106" i="55"/>
  <c r="B106" i="55"/>
  <c r="A106" i="55"/>
  <c r="M105" i="55"/>
  <c r="L105" i="55"/>
  <c r="K105" i="55"/>
  <c r="J105" i="55"/>
  <c r="I105" i="55"/>
  <c r="H105" i="55"/>
  <c r="G105" i="55"/>
  <c r="F105" i="55"/>
  <c r="E105" i="55"/>
  <c r="D105" i="55"/>
  <c r="C105" i="55"/>
  <c r="B105" i="55"/>
  <c r="A105" i="55"/>
  <c r="M104" i="55"/>
  <c r="L104" i="55"/>
  <c r="K104" i="55"/>
  <c r="J104" i="55"/>
  <c r="I104" i="55"/>
  <c r="H104" i="55"/>
  <c r="G104" i="55"/>
  <c r="F104" i="55"/>
  <c r="E104" i="55"/>
  <c r="D104" i="55"/>
  <c r="C104" i="55"/>
  <c r="B104" i="55"/>
  <c r="A104" i="55"/>
  <c r="M103" i="55"/>
  <c r="L103" i="55"/>
  <c r="K103" i="55"/>
  <c r="J103" i="55"/>
  <c r="I103" i="55"/>
  <c r="H103" i="55"/>
  <c r="G103" i="55"/>
  <c r="F103" i="55"/>
  <c r="E103" i="55"/>
  <c r="D103" i="55"/>
  <c r="C103" i="55"/>
  <c r="B103" i="55"/>
  <c r="A103" i="55"/>
  <c r="M102" i="55"/>
  <c r="L102" i="55"/>
  <c r="K102" i="55"/>
  <c r="J102" i="55"/>
  <c r="I102" i="55"/>
  <c r="H102" i="55"/>
  <c r="G102" i="55"/>
  <c r="F102" i="55"/>
  <c r="E102" i="55"/>
  <c r="D102" i="55"/>
  <c r="C102" i="55"/>
  <c r="B102" i="55"/>
  <c r="A102" i="55"/>
  <c r="M101" i="55"/>
  <c r="L101" i="55"/>
  <c r="K101" i="55"/>
  <c r="J101" i="55"/>
  <c r="I101" i="55"/>
  <c r="H101" i="55"/>
  <c r="G101" i="55"/>
  <c r="F101" i="55"/>
  <c r="E101" i="55"/>
  <c r="D101" i="55"/>
  <c r="C101" i="55"/>
  <c r="B101" i="55"/>
  <c r="A101" i="55"/>
  <c r="M100" i="55"/>
  <c r="L100" i="55"/>
  <c r="K100" i="55"/>
  <c r="J100" i="55"/>
  <c r="I100" i="55"/>
  <c r="H100" i="55"/>
  <c r="G100" i="55"/>
  <c r="F100" i="55"/>
  <c r="E100" i="55"/>
  <c r="D100" i="55"/>
  <c r="C100" i="55"/>
  <c r="B100" i="55"/>
  <c r="A100" i="55"/>
  <c r="M99" i="55"/>
  <c r="L99" i="55"/>
  <c r="K99" i="55"/>
  <c r="J99" i="55"/>
  <c r="I99" i="55"/>
  <c r="H99" i="55"/>
  <c r="G99" i="55"/>
  <c r="F99" i="55"/>
  <c r="E99" i="55"/>
  <c r="D99" i="55"/>
  <c r="C99" i="55"/>
  <c r="B99" i="55"/>
  <c r="A99" i="55"/>
  <c r="M98" i="55"/>
  <c r="L98" i="55"/>
  <c r="K98" i="55"/>
  <c r="J98" i="55"/>
  <c r="I98" i="55"/>
  <c r="H98" i="55"/>
  <c r="G98" i="55"/>
  <c r="F98" i="55"/>
  <c r="E98" i="55"/>
  <c r="D98" i="55"/>
  <c r="C98" i="55"/>
  <c r="B98" i="55"/>
  <c r="A98" i="55"/>
  <c r="M97" i="55"/>
  <c r="L97" i="55"/>
  <c r="K97" i="55"/>
  <c r="J97" i="55"/>
  <c r="I97" i="55"/>
  <c r="H97" i="55"/>
  <c r="G97" i="55"/>
  <c r="F97" i="55"/>
  <c r="E97" i="55"/>
  <c r="D97" i="55"/>
  <c r="C97" i="55"/>
  <c r="B97" i="55"/>
  <c r="A97" i="55"/>
  <c r="M96" i="55"/>
  <c r="L96" i="55"/>
  <c r="K96" i="55"/>
  <c r="J96" i="55"/>
  <c r="I96" i="55"/>
  <c r="H96" i="55"/>
  <c r="G96" i="55"/>
  <c r="F96" i="55"/>
  <c r="E96" i="55"/>
  <c r="D96" i="55"/>
  <c r="C96" i="55"/>
  <c r="B96" i="55"/>
  <c r="A96" i="55"/>
  <c r="M94" i="55"/>
  <c r="L94" i="55"/>
  <c r="K94" i="55"/>
  <c r="J94" i="55"/>
  <c r="I94" i="55"/>
  <c r="H94" i="55"/>
  <c r="G94" i="55"/>
  <c r="F94" i="55"/>
  <c r="E94" i="55"/>
  <c r="D94" i="55"/>
  <c r="C94" i="55"/>
  <c r="B94" i="55"/>
  <c r="A94" i="55"/>
  <c r="M93" i="55"/>
  <c r="L93" i="55"/>
  <c r="K93" i="55"/>
  <c r="J93" i="55"/>
  <c r="I93" i="55"/>
  <c r="H93" i="55"/>
  <c r="G93" i="55"/>
  <c r="F93" i="55"/>
  <c r="E93" i="55"/>
  <c r="D93" i="55"/>
  <c r="C93" i="55"/>
  <c r="B93" i="55"/>
  <c r="A93" i="55"/>
  <c r="M92" i="55"/>
  <c r="L92" i="55"/>
  <c r="K92" i="55"/>
  <c r="J92" i="55"/>
  <c r="I92" i="55"/>
  <c r="H92" i="55"/>
  <c r="G92" i="55"/>
  <c r="F92" i="55"/>
  <c r="E92" i="55"/>
  <c r="D92" i="55"/>
  <c r="C92" i="55"/>
  <c r="B92" i="55"/>
  <c r="A92" i="55"/>
  <c r="M91" i="55"/>
  <c r="L91" i="55"/>
  <c r="K91" i="55"/>
  <c r="J91" i="55"/>
  <c r="I91" i="55"/>
  <c r="H91" i="55"/>
  <c r="G91" i="55"/>
  <c r="F91" i="55"/>
  <c r="E91" i="55"/>
  <c r="D91" i="55"/>
  <c r="C91" i="55"/>
  <c r="B91" i="55"/>
  <c r="A91" i="55"/>
  <c r="M90" i="55"/>
  <c r="L90" i="55"/>
  <c r="K90" i="55"/>
  <c r="J90" i="55"/>
  <c r="I90" i="55"/>
  <c r="H90" i="55"/>
  <c r="G90" i="55"/>
  <c r="F90" i="55"/>
  <c r="E90" i="55"/>
  <c r="D90" i="55"/>
  <c r="C90" i="55"/>
  <c r="B90" i="55"/>
  <c r="A90" i="55"/>
  <c r="M89" i="55"/>
  <c r="L89" i="55"/>
  <c r="K89" i="55"/>
  <c r="J89" i="55"/>
  <c r="I89" i="55"/>
  <c r="H89" i="55"/>
  <c r="G89" i="55"/>
  <c r="F89" i="55"/>
  <c r="E89" i="55"/>
  <c r="D89" i="55"/>
  <c r="C89" i="55"/>
  <c r="B89" i="55"/>
  <c r="A89" i="55"/>
  <c r="M88" i="55"/>
  <c r="L88" i="55"/>
  <c r="K88" i="55"/>
  <c r="J88" i="55"/>
  <c r="I88" i="55"/>
  <c r="H88" i="55"/>
  <c r="G88" i="55"/>
  <c r="F88" i="55"/>
  <c r="E88" i="55"/>
  <c r="D88" i="55"/>
  <c r="C88" i="55"/>
  <c r="B88" i="55"/>
  <c r="A88" i="55"/>
  <c r="M87" i="55"/>
  <c r="L87" i="55"/>
  <c r="K87" i="55"/>
  <c r="J87" i="55"/>
  <c r="I87" i="55"/>
  <c r="H87" i="55"/>
  <c r="G87" i="55"/>
  <c r="F87" i="55"/>
  <c r="E87" i="55"/>
  <c r="D87" i="55"/>
  <c r="C87" i="55"/>
  <c r="B87" i="55"/>
  <c r="A87" i="55"/>
  <c r="M86" i="55"/>
  <c r="L86" i="55"/>
  <c r="K86" i="55"/>
  <c r="J86" i="55"/>
  <c r="I86" i="55"/>
  <c r="H86" i="55"/>
  <c r="G86" i="55"/>
  <c r="F86" i="55"/>
  <c r="E86" i="55"/>
  <c r="D86" i="55"/>
  <c r="C86" i="55"/>
  <c r="B86" i="55"/>
  <c r="A86" i="55"/>
  <c r="M85" i="55"/>
  <c r="L85" i="55"/>
  <c r="K85" i="55"/>
  <c r="J85" i="55"/>
  <c r="I85" i="55"/>
  <c r="H85" i="55"/>
  <c r="G85" i="55"/>
  <c r="F85" i="55"/>
  <c r="E85" i="55"/>
  <c r="D85" i="55"/>
  <c r="C85" i="55"/>
  <c r="B85" i="55"/>
  <c r="A85" i="55"/>
  <c r="M84" i="55"/>
  <c r="L84" i="55"/>
  <c r="K84" i="55"/>
  <c r="J84" i="55"/>
  <c r="I84" i="55"/>
  <c r="H84" i="55"/>
  <c r="G84" i="55"/>
  <c r="F84" i="55"/>
  <c r="E84" i="55"/>
  <c r="D84" i="55"/>
  <c r="C84" i="55"/>
  <c r="B84" i="55"/>
  <c r="A84" i="55"/>
  <c r="M83" i="55"/>
  <c r="L83" i="55"/>
  <c r="K83" i="55"/>
  <c r="J83" i="55"/>
  <c r="I83" i="55"/>
  <c r="H83" i="55"/>
  <c r="G83" i="55"/>
  <c r="F83" i="55"/>
  <c r="E83" i="55"/>
  <c r="D83" i="55"/>
  <c r="C83" i="55"/>
  <c r="B83" i="55"/>
  <c r="A83" i="55"/>
  <c r="M82" i="55"/>
  <c r="L82" i="55"/>
  <c r="K82" i="55"/>
  <c r="J82" i="55"/>
  <c r="I82" i="55"/>
  <c r="H82" i="55"/>
  <c r="G82" i="55"/>
  <c r="F82" i="55"/>
  <c r="E82" i="55"/>
  <c r="D82" i="55"/>
  <c r="C82" i="55"/>
  <c r="B82" i="55"/>
  <c r="A82" i="55"/>
  <c r="M81" i="55"/>
  <c r="L81" i="55"/>
  <c r="K81" i="55"/>
  <c r="J81" i="55"/>
  <c r="I81" i="55"/>
  <c r="H81" i="55"/>
  <c r="G81" i="55"/>
  <c r="F81" i="55"/>
  <c r="E81" i="55"/>
  <c r="D81" i="55"/>
  <c r="C81" i="55"/>
  <c r="B81" i="55"/>
  <c r="A81" i="55"/>
  <c r="M80" i="55"/>
  <c r="L80" i="55"/>
  <c r="K80" i="55"/>
  <c r="J80" i="55"/>
  <c r="I80" i="55"/>
  <c r="H80" i="55"/>
  <c r="G80" i="55"/>
  <c r="F80" i="55"/>
  <c r="E80" i="55"/>
  <c r="D80" i="55"/>
  <c r="C80" i="55"/>
  <c r="B80" i="55"/>
  <c r="A80" i="55"/>
  <c r="M79" i="55"/>
  <c r="L79" i="55"/>
  <c r="K79" i="55"/>
  <c r="J79" i="55"/>
  <c r="I79" i="55"/>
  <c r="H79" i="55"/>
  <c r="G79" i="55"/>
  <c r="F79" i="55"/>
  <c r="E79" i="55"/>
  <c r="D79" i="55"/>
  <c r="C79" i="55"/>
  <c r="B79" i="55"/>
  <c r="A79" i="55"/>
  <c r="M78" i="55"/>
  <c r="L78" i="55"/>
  <c r="K78" i="55"/>
  <c r="J78" i="55"/>
  <c r="I78" i="55"/>
  <c r="H78" i="55"/>
  <c r="G78" i="55"/>
  <c r="F78" i="55"/>
  <c r="E78" i="55"/>
  <c r="D78" i="55"/>
  <c r="C78" i="55"/>
  <c r="B78" i="55"/>
  <c r="A78" i="55"/>
  <c r="I77" i="55"/>
  <c r="D77" i="55"/>
  <c r="C77" i="55"/>
  <c r="B77" i="55"/>
  <c r="A77" i="55"/>
  <c r="M76" i="55"/>
  <c r="L76" i="55"/>
  <c r="K76" i="55"/>
  <c r="J76" i="55"/>
  <c r="I76" i="55"/>
  <c r="H76" i="55"/>
  <c r="G76" i="55"/>
  <c r="F76" i="55"/>
  <c r="E76" i="55"/>
  <c r="D76" i="55"/>
  <c r="C76" i="55"/>
  <c r="B76" i="55"/>
  <c r="A76" i="55"/>
  <c r="M75" i="55"/>
  <c r="L75" i="55"/>
  <c r="K75" i="55"/>
  <c r="J75" i="55"/>
  <c r="I75" i="55"/>
  <c r="H75" i="55"/>
  <c r="G75" i="55"/>
  <c r="F75" i="55"/>
  <c r="E75" i="55"/>
  <c r="D75" i="55"/>
  <c r="C75" i="55"/>
  <c r="B75" i="55"/>
  <c r="A75" i="55"/>
  <c r="M74" i="55"/>
  <c r="L74" i="55"/>
  <c r="K74" i="55"/>
  <c r="J74" i="55"/>
  <c r="I74" i="55"/>
  <c r="H74" i="55"/>
  <c r="G74" i="55"/>
  <c r="F74" i="55"/>
  <c r="E74" i="55"/>
  <c r="D74" i="55"/>
  <c r="C74" i="55"/>
  <c r="B74" i="55"/>
  <c r="A74" i="55"/>
  <c r="M73" i="55"/>
  <c r="L73" i="55"/>
  <c r="K73" i="55"/>
  <c r="J73" i="55"/>
  <c r="I73" i="55"/>
  <c r="H73" i="55"/>
  <c r="G73" i="55"/>
  <c r="F73" i="55"/>
  <c r="E73" i="55"/>
  <c r="D73" i="55"/>
  <c r="C73" i="55"/>
  <c r="B73" i="55"/>
  <c r="A73" i="55"/>
  <c r="L72" i="55"/>
  <c r="K72" i="55"/>
  <c r="J72" i="55"/>
  <c r="I72" i="55"/>
  <c r="H72" i="55"/>
  <c r="G72" i="55"/>
  <c r="F72" i="55"/>
  <c r="E72" i="55"/>
  <c r="D72" i="55"/>
  <c r="C72" i="55"/>
  <c r="B72" i="55"/>
  <c r="A72" i="55"/>
  <c r="L71" i="55"/>
  <c r="K71" i="55"/>
  <c r="J71" i="55"/>
  <c r="I71" i="55"/>
  <c r="H71" i="55"/>
  <c r="G71" i="55"/>
  <c r="F71" i="55"/>
  <c r="E71" i="55"/>
  <c r="D71" i="55"/>
  <c r="C71" i="55"/>
  <c r="B71" i="55"/>
  <c r="A71" i="55"/>
  <c r="L70" i="55"/>
  <c r="K70" i="55"/>
  <c r="J70" i="55"/>
  <c r="I70" i="55"/>
  <c r="H70" i="55"/>
  <c r="G70" i="55"/>
  <c r="F70" i="55"/>
  <c r="E70" i="55"/>
  <c r="D70" i="55"/>
  <c r="C70" i="55"/>
  <c r="B70" i="55"/>
  <c r="A70" i="55"/>
  <c r="L69" i="55"/>
  <c r="K69" i="55"/>
  <c r="J69" i="55"/>
  <c r="I69" i="55"/>
  <c r="H69" i="55"/>
  <c r="G69" i="55"/>
  <c r="F69" i="55"/>
  <c r="E69" i="55"/>
  <c r="D69" i="55"/>
  <c r="C69" i="55"/>
  <c r="B69" i="55"/>
  <c r="A69" i="55"/>
  <c r="L68" i="55"/>
  <c r="K68" i="55"/>
  <c r="J68" i="55"/>
  <c r="I68" i="55"/>
  <c r="H68" i="55"/>
  <c r="G68" i="55"/>
  <c r="F68" i="55"/>
  <c r="E68" i="55"/>
  <c r="D68" i="55"/>
  <c r="C68" i="55"/>
  <c r="B68" i="55"/>
  <c r="A68" i="55"/>
  <c r="L67" i="55"/>
  <c r="K67" i="55"/>
  <c r="J67" i="55"/>
  <c r="I67" i="55"/>
  <c r="H67" i="55"/>
  <c r="G67" i="55"/>
  <c r="F67" i="55"/>
  <c r="E67" i="55"/>
  <c r="D67" i="55"/>
  <c r="C67" i="55"/>
  <c r="B67" i="55"/>
  <c r="A67" i="55"/>
  <c r="L66" i="55"/>
  <c r="K66" i="55"/>
  <c r="I66" i="55"/>
  <c r="H66" i="55"/>
  <c r="G66" i="55"/>
  <c r="F66" i="55"/>
  <c r="E66" i="55"/>
  <c r="D66" i="55"/>
  <c r="C66" i="55"/>
  <c r="B66" i="55"/>
  <c r="A66" i="55"/>
  <c r="L65" i="55"/>
  <c r="K65" i="55"/>
  <c r="J65" i="55"/>
  <c r="I65" i="55"/>
  <c r="H65" i="55"/>
  <c r="G65" i="55"/>
  <c r="F65" i="55"/>
  <c r="E65" i="55"/>
  <c r="D65" i="55"/>
  <c r="C65" i="55"/>
  <c r="B65" i="55"/>
  <c r="A65" i="55"/>
  <c r="L64" i="55"/>
  <c r="K64" i="55"/>
  <c r="J64" i="55"/>
  <c r="I64" i="55"/>
  <c r="H64" i="55"/>
  <c r="G64" i="55"/>
  <c r="F64" i="55"/>
  <c r="E64" i="55"/>
  <c r="D64" i="55"/>
  <c r="C64" i="55"/>
  <c r="B64" i="55"/>
  <c r="A64" i="55"/>
  <c r="L63" i="55"/>
  <c r="K63" i="55"/>
  <c r="J63" i="55"/>
  <c r="I63" i="55"/>
  <c r="H63" i="55"/>
  <c r="G63" i="55"/>
  <c r="F63" i="55"/>
  <c r="E63" i="55"/>
  <c r="D63" i="55"/>
  <c r="C63" i="55"/>
  <c r="B63" i="55"/>
  <c r="A63" i="55"/>
  <c r="L62" i="55"/>
  <c r="K62" i="55"/>
  <c r="J62" i="55"/>
  <c r="I62" i="55"/>
  <c r="H62" i="55"/>
  <c r="G62" i="55"/>
  <c r="F62" i="55"/>
  <c r="E62" i="55"/>
  <c r="D62" i="55"/>
  <c r="C62" i="55"/>
  <c r="B62" i="55"/>
  <c r="A62" i="55"/>
  <c r="L61" i="55"/>
  <c r="K61" i="55"/>
  <c r="J61" i="55"/>
  <c r="I61" i="55"/>
  <c r="H61" i="55"/>
  <c r="G61" i="55"/>
  <c r="F61" i="55"/>
  <c r="E61" i="55"/>
  <c r="D61" i="55"/>
  <c r="C61" i="55"/>
  <c r="B61" i="55"/>
  <c r="A61" i="55"/>
  <c r="L60" i="55"/>
  <c r="K60" i="55"/>
  <c r="J60" i="55"/>
  <c r="I60" i="55"/>
  <c r="H60" i="55"/>
  <c r="G60" i="55"/>
  <c r="F60" i="55"/>
  <c r="E60" i="55"/>
  <c r="D60" i="55"/>
  <c r="C60" i="55"/>
  <c r="B60" i="55"/>
  <c r="A60" i="55"/>
  <c r="L59" i="55"/>
  <c r="K59" i="55"/>
  <c r="J59" i="55"/>
  <c r="I59" i="55"/>
  <c r="H59" i="55"/>
  <c r="G59" i="55"/>
  <c r="F59" i="55"/>
  <c r="E59" i="55"/>
  <c r="D59" i="55"/>
  <c r="C59" i="55"/>
  <c r="B59" i="55"/>
  <c r="A59" i="55"/>
  <c r="L58" i="55"/>
  <c r="K58" i="55"/>
  <c r="J58" i="55"/>
  <c r="I58" i="55"/>
  <c r="H58" i="55"/>
  <c r="G58" i="55"/>
  <c r="F58" i="55"/>
  <c r="E58" i="55"/>
  <c r="D58" i="55"/>
  <c r="C58" i="55"/>
  <c r="B58" i="55"/>
  <c r="A58" i="55"/>
  <c r="L57" i="55"/>
  <c r="K57" i="55"/>
  <c r="J57" i="55"/>
  <c r="I57" i="55"/>
  <c r="H57" i="55"/>
  <c r="G57" i="55"/>
  <c r="F57" i="55"/>
  <c r="E57" i="55"/>
  <c r="D57" i="55"/>
  <c r="C57" i="55"/>
  <c r="B57" i="55"/>
  <c r="A57" i="55"/>
  <c r="L56" i="55"/>
  <c r="K56" i="55"/>
  <c r="J56" i="55"/>
  <c r="I56" i="55"/>
  <c r="H56" i="55"/>
  <c r="G56" i="55"/>
  <c r="F56" i="55"/>
  <c r="E56" i="55"/>
  <c r="D56" i="55"/>
  <c r="C56" i="55"/>
  <c r="B56" i="55"/>
  <c r="A56" i="55"/>
  <c r="L55" i="55"/>
  <c r="K55" i="55"/>
  <c r="J55" i="55"/>
  <c r="I55" i="55"/>
  <c r="H55" i="55"/>
  <c r="G55" i="55"/>
  <c r="F55" i="55"/>
  <c r="E55" i="55"/>
  <c r="D55" i="55"/>
  <c r="C55" i="55"/>
  <c r="B55" i="55"/>
  <c r="A55" i="55"/>
  <c r="L54" i="55"/>
  <c r="K54" i="55"/>
  <c r="J54" i="55"/>
  <c r="I54" i="55"/>
  <c r="H54" i="55"/>
  <c r="G54" i="55"/>
  <c r="F54" i="55"/>
  <c r="E54" i="55"/>
  <c r="D54" i="55"/>
  <c r="C54" i="55"/>
  <c r="B54" i="55"/>
  <c r="A54" i="55"/>
  <c r="L53" i="55"/>
  <c r="K53" i="55"/>
  <c r="J53" i="55"/>
  <c r="I53" i="55"/>
  <c r="H53" i="55"/>
  <c r="G53" i="55"/>
  <c r="F53" i="55"/>
  <c r="E53" i="55"/>
  <c r="D53" i="55"/>
  <c r="C53" i="55"/>
  <c r="B53" i="55"/>
  <c r="A53" i="55"/>
  <c r="L52" i="55"/>
  <c r="K52" i="55"/>
  <c r="J52" i="55"/>
  <c r="I52" i="55"/>
  <c r="H52" i="55"/>
  <c r="G52" i="55"/>
  <c r="F52" i="55"/>
  <c r="E52" i="55"/>
  <c r="D52" i="55"/>
  <c r="C52" i="55"/>
  <c r="B52" i="55"/>
  <c r="A52" i="55"/>
  <c r="L51" i="55"/>
  <c r="K51" i="55"/>
  <c r="J51" i="55"/>
  <c r="I51" i="55"/>
  <c r="H51" i="55"/>
  <c r="G51" i="55"/>
  <c r="F51" i="55"/>
  <c r="E51" i="55"/>
  <c r="D51" i="55"/>
  <c r="C51" i="55"/>
  <c r="B51" i="55"/>
  <c r="A51" i="55"/>
  <c r="L50" i="55"/>
  <c r="K50" i="55"/>
  <c r="J50" i="55"/>
  <c r="I50" i="55"/>
  <c r="H50" i="55"/>
  <c r="G50" i="55"/>
  <c r="F50" i="55"/>
  <c r="E50" i="55"/>
  <c r="D50" i="55"/>
  <c r="C50" i="55"/>
  <c r="B50" i="55"/>
  <c r="A50" i="55"/>
  <c r="L49" i="55"/>
  <c r="K49" i="55"/>
  <c r="J49" i="55"/>
  <c r="I49" i="55"/>
  <c r="H49" i="55"/>
  <c r="G49" i="55"/>
  <c r="F49" i="55"/>
  <c r="E49" i="55"/>
  <c r="D49" i="55"/>
  <c r="C49" i="55"/>
  <c r="B49" i="55"/>
  <c r="A49" i="55"/>
  <c r="L48" i="55"/>
  <c r="K48" i="55"/>
  <c r="J48" i="55"/>
  <c r="I48" i="55"/>
  <c r="H48" i="55"/>
  <c r="G48" i="55"/>
  <c r="F48" i="55"/>
  <c r="E48" i="55"/>
  <c r="D48" i="55"/>
  <c r="C48" i="55"/>
  <c r="B48" i="55"/>
  <c r="A48" i="55"/>
  <c r="L47" i="55"/>
  <c r="K47" i="55"/>
  <c r="J47" i="55"/>
  <c r="I47" i="55"/>
  <c r="H47" i="55"/>
  <c r="G47" i="55"/>
  <c r="F47" i="55"/>
  <c r="E47" i="55"/>
  <c r="D47" i="55"/>
  <c r="C47" i="55"/>
  <c r="B47" i="55"/>
  <c r="A47" i="55"/>
  <c r="L46" i="55"/>
  <c r="K46" i="55"/>
  <c r="J46" i="55"/>
  <c r="I46" i="55"/>
  <c r="H46" i="55"/>
  <c r="G46" i="55"/>
  <c r="F46" i="55"/>
  <c r="E46" i="55"/>
  <c r="D46" i="55"/>
  <c r="C46" i="55"/>
  <c r="B46" i="55"/>
  <c r="A46" i="55"/>
  <c r="C5" i="56"/>
  <c r="Q36" i="55"/>
  <c r="P36" i="55"/>
  <c r="O36" i="55"/>
  <c r="N36" i="55"/>
  <c r="M36" i="55"/>
  <c r="L36" i="55"/>
  <c r="K36" i="55"/>
  <c r="J36" i="55"/>
  <c r="I36" i="55"/>
  <c r="H36" i="55"/>
  <c r="G36" i="55"/>
  <c r="F36" i="55"/>
  <c r="Q35" i="55"/>
  <c r="P35" i="55"/>
  <c r="O35" i="55"/>
  <c r="N35" i="55"/>
  <c r="M35" i="55"/>
  <c r="L35" i="55"/>
  <c r="K35" i="55"/>
  <c r="J35" i="55"/>
  <c r="I35" i="55"/>
  <c r="H35" i="55"/>
  <c r="G35" i="55"/>
  <c r="F35" i="55"/>
  <c r="Q34" i="55"/>
  <c r="P34" i="55"/>
  <c r="O34" i="55"/>
  <c r="N34" i="55"/>
  <c r="M34" i="55"/>
  <c r="L34" i="55"/>
  <c r="K34" i="55"/>
  <c r="J34" i="55"/>
  <c r="I34" i="55"/>
  <c r="H34" i="55"/>
  <c r="G34" i="55"/>
  <c r="F34" i="55"/>
  <c r="Q33" i="55"/>
  <c r="P33" i="55"/>
  <c r="O33" i="55"/>
  <c r="N33" i="55"/>
  <c r="M33" i="55"/>
  <c r="L33" i="55"/>
  <c r="K33" i="55"/>
  <c r="J33" i="55"/>
  <c r="I33" i="55"/>
  <c r="H33" i="55"/>
  <c r="G33" i="55"/>
  <c r="F33" i="55"/>
  <c r="Q32" i="55"/>
  <c r="P32" i="55"/>
  <c r="O32" i="55"/>
  <c r="N32" i="55"/>
  <c r="M32" i="55"/>
  <c r="L32" i="55"/>
  <c r="K32" i="55"/>
  <c r="J32" i="55"/>
  <c r="I32" i="55"/>
  <c r="H32" i="55"/>
  <c r="G32" i="55"/>
  <c r="F32" i="55"/>
  <c r="Q31" i="55"/>
  <c r="P31" i="55"/>
  <c r="O31" i="55"/>
  <c r="N31" i="55"/>
  <c r="M31" i="55"/>
  <c r="L31" i="55"/>
  <c r="K31" i="55"/>
  <c r="J31" i="55"/>
  <c r="I31" i="55"/>
  <c r="H31" i="55"/>
  <c r="G31" i="55"/>
  <c r="F31" i="55"/>
  <c r="Q30" i="55"/>
  <c r="P30" i="55"/>
  <c r="O30" i="55"/>
  <c r="N30" i="55"/>
  <c r="M30" i="55"/>
  <c r="L30" i="55"/>
  <c r="K30" i="55"/>
  <c r="J30" i="55"/>
  <c r="I30" i="55"/>
  <c r="H30" i="55"/>
  <c r="G30" i="55"/>
  <c r="F30" i="55"/>
  <c r="E27" i="55"/>
  <c r="M13" i="34"/>
  <c r="M12" i="34"/>
  <c r="E30" i="55"/>
  <c r="M11" i="34"/>
  <c r="M10" i="34"/>
  <c r="F71" i="53" l="1"/>
  <c r="G71" i="53"/>
  <c r="H71" i="53"/>
  <c r="E71" i="53"/>
  <c r="B67" i="56"/>
  <c r="E204" i="31"/>
  <c r="C6" i="56" s="1"/>
  <c r="C64" i="56"/>
  <c r="R35" i="55"/>
  <c r="R36" i="55"/>
  <c r="R32" i="55"/>
  <c r="R31" i="55"/>
  <c r="R33" i="55"/>
  <c r="R34" i="55"/>
  <c r="R30" i="55"/>
  <c r="C2" i="55"/>
  <c r="D8" i="55"/>
  <c r="D11" i="55" s="1"/>
  <c r="D14" i="55" s="1"/>
  <c r="D17" i="55" s="1"/>
  <c r="C8" i="55"/>
  <c r="C11" i="55" s="1"/>
  <c r="C14" i="55" s="1"/>
  <c r="C17" i="55" s="1"/>
  <c r="T25" i="31"/>
  <c r="T24" i="31"/>
  <c r="T23" i="31"/>
  <c r="T22" i="31"/>
  <c r="T21" i="31"/>
  <c r="H65" i="53"/>
  <c r="G65" i="53"/>
  <c r="F65" i="53"/>
  <c r="H64" i="53"/>
  <c r="G64" i="53"/>
  <c r="F64" i="53"/>
  <c r="H63" i="53"/>
  <c r="G63" i="53"/>
  <c r="F63" i="53"/>
  <c r="H62" i="53"/>
  <c r="G62" i="53"/>
  <c r="F62" i="53"/>
  <c r="H61" i="53"/>
  <c r="G61" i="53"/>
  <c r="F61" i="53"/>
  <c r="H59" i="53"/>
  <c r="G59" i="53"/>
  <c r="F59" i="53"/>
  <c r="H58" i="53"/>
  <c r="G58" i="53"/>
  <c r="F58" i="53"/>
  <c r="H57" i="53"/>
  <c r="G57" i="53"/>
  <c r="F57" i="53"/>
  <c r="H56" i="53"/>
  <c r="G56" i="53"/>
  <c r="F56" i="53"/>
  <c r="H55" i="53"/>
  <c r="G55" i="53"/>
  <c r="F55" i="53"/>
  <c r="H54" i="53"/>
  <c r="G54" i="53"/>
  <c r="F54" i="53"/>
  <c r="E65" i="53"/>
  <c r="E64" i="53"/>
  <c r="E63" i="53"/>
  <c r="E62" i="53"/>
  <c r="E61" i="53"/>
  <c r="E59" i="53"/>
  <c r="E58" i="53"/>
  <c r="E57" i="53"/>
  <c r="E56" i="53"/>
  <c r="E55" i="53"/>
  <c r="E54" i="53"/>
  <c r="C3" i="56" l="1"/>
  <c r="C67" i="56"/>
  <c r="B69" i="56"/>
  <c r="C10" i="56"/>
  <c r="C4" i="56"/>
  <c r="C63" i="56" s="1"/>
  <c r="E67" i="53"/>
  <c r="E68" i="53"/>
  <c r="H66" i="53"/>
  <c r="G67" i="53"/>
  <c r="H67" i="53"/>
  <c r="G68" i="53"/>
  <c r="F69" i="53"/>
  <c r="F68" i="53"/>
  <c r="E66" i="53"/>
  <c r="H68" i="53"/>
  <c r="G69" i="53"/>
  <c r="E69" i="53"/>
  <c r="F66" i="53"/>
  <c r="G66" i="53"/>
  <c r="F67" i="53"/>
  <c r="H69" i="53"/>
  <c r="R25" i="31"/>
  <c r="R24" i="31"/>
  <c r="R23" i="31"/>
  <c r="R22" i="31"/>
  <c r="S25" i="31"/>
  <c r="S24" i="31"/>
  <c r="S23" i="31"/>
  <c r="S21" i="31"/>
  <c r="S22" i="31"/>
  <c r="Q25" i="31"/>
  <c r="E34" i="55" s="1"/>
  <c r="Q24" i="31"/>
  <c r="E33" i="55" s="1"/>
  <c r="Q23" i="31"/>
  <c r="Q22" i="31"/>
  <c r="J19" i="31"/>
  <c r="J21" i="31"/>
  <c r="J66" i="55" s="1"/>
  <c r="H5" i="53"/>
  <c r="G5" i="53"/>
  <c r="G77" i="55" s="1"/>
  <c r="F5" i="53"/>
  <c r="F77" i="55" s="1"/>
  <c r="E5" i="53"/>
  <c r="E77" i="55" s="1"/>
  <c r="F22" i="55" l="1"/>
  <c r="B43" i="56"/>
  <c r="B22" i="56"/>
  <c r="B30" i="56" s="1"/>
  <c r="C30" i="56" s="1"/>
  <c r="C46" i="56" s="1"/>
  <c r="E22" i="55"/>
  <c r="B42" i="56"/>
  <c r="B44" i="56"/>
  <c r="B41" i="56"/>
  <c r="B45" i="56"/>
  <c r="B46" i="56"/>
  <c r="E32" i="55"/>
  <c r="B37" i="56"/>
  <c r="B21" i="56"/>
  <c r="B29" i="56" s="1"/>
  <c r="C29" i="56" s="1"/>
  <c r="B35" i="56"/>
  <c r="B38" i="56"/>
  <c r="F21" i="55"/>
  <c r="B34" i="56"/>
  <c r="E31" i="55"/>
  <c r="B36" i="56"/>
  <c r="E21" i="55"/>
  <c r="B39" i="56"/>
  <c r="E24" i="55"/>
  <c r="F24" i="55"/>
  <c r="E23" i="55"/>
  <c r="F23" i="55"/>
  <c r="B57" i="56"/>
  <c r="B56" i="56"/>
  <c r="B55" i="56"/>
  <c r="B24" i="56"/>
  <c r="B32" i="56" s="1"/>
  <c r="C32" i="56" s="1"/>
  <c r="B60" i="56"/>
  <c r="B59" i="56"/>
  <c r="B58" i="56"/>
  <c r="B49" i="56"/>
  <c r="B48" i="56"/>
  <c r="B23" i="56"/>
  <c r="B31" i="56" s="1"/>
  <c r="C31" i="56" s="1"/>
  <c r="B53" i="56"/>
  <c r="B52" i="56"/>
  <c r="B51" i="56"/>
  <c r="B50" i="56"/>
  <c r="E70" i="53"/>
  <c r="H70" i="53"/>
  <c r="H53" i="53"/>
  <c r="M53" i="53" s="1"/>
  <c r="H77" i="55"/>
  <c r="C21" i="56"/>
  <c r="U32" i="55"/>
  <c r="C22" i="56"/>
  <c r="U33" i="55"/>
  <c r="C23" i="56"/>
  <c r="U34" i="55"/>
  <c r="C24" i="56"/>
  <c r="U31" i="55"/>
  <c r="G37" i="55" s="1"/>
  <c r="Q26" i="31"/>
  <c r="C20" i="56" s="1"/>
  <c r="C41" i="56"/>
  <c r="F53" i="53"/>
  <c r="K53" i="53" s="1"/>
  <c r="C48" i="56"/>
  <c r="G53" i="53"/>
  <c r="L53" i="53" s="1"/>
  <c r="J68" i="53"/>
  <c r="E53" i="53"/>
  <c r="J53" i="53" s="1"/>
  <c r="F14" i="55"/>
  <c r="E8" i="55"/>
  <c r="E14" i="55"/>
  <c r="F8" i="55"/>
  <c r="E11" i="55"/>
  <c r="F17" i="55"/>
  <c r="E17" i="55"/>
  <c r="F11" i="55"/>
  <c r="U25" i="31"/>
  <c r="G24" i="55" s="1"/>
  <c r="U24" i="31"/>
  <c r="G23" i="55" s="1"/>
  <c r="U23" i="31"/>
  <c r="G22" i="55" s="1"/>
  <c r="U22" i="31"/>
  <c r="G21" i="55" s="1"/>
  <c r="U21" i="31"/>
  <c r="M5" i="53"/>
  <c r="M77" i="55" s="1"/>
  <c r="C55" i="56"/>
  <c r="L68" i="53"/>
  <c r="L66" i="53"/>
  <c r="G70" i="53"/>
  <c r="L5" i="53"/>
  <c r="L77" i="55" s="1"/>
  <c r="J67" i="53"/>
  <c r="C36" i="56" s="1"/>
  <c r="L69" i="53"/>
  <c r="J66" i="53"/>
  <c r="K68" i="53"/>
  <c r="K69" i="53"/>
  <c r="K66" i="53"/>
  <c r="F70" i="53"/>
  <c r="K5" i="53"/>
  <c r="K77" i="55" s="1"/>
  <c r="M66" i="53"/>
  <c r="J5" i="53"/>
  <c r="J77" i="55" s="1"/>
  <c r="C34" i="56"/>
  <c r="M69" i="53"/>
  <c r="M67" i="53"/>
  <c r="M68" i="53"/>
  <c r="K67" i="53"/>
  <c r="C43" i="56" s="1"/>
  <c r="J69" i="53"/>
  <c r="L67" i="53"/>
  <c r="M9" i="34"/>
  <c r="C42" i="56" l="1"/>
  <c r="C37" i="56"/>
  <c r="C44" i="56"/>
  <c r="C38" i="56"/>
  <c r="K22" i="55"/>
  <c r="L22" i="55"/>
  <c r="J21" i="55"/>
  <c r="I22" i="55"/>
  <c r="N21" i="55"/>
  <c r="J22" i="55"/>
  <c r="N22" i="55"/>
  <c r="C39" i="56"/>
  <c r="I21" i="55"/>
  <c r="K21" i="55"/>
  <c r="C45" i="56"/>
  <c r="C35" i="56"/>
  <c r="L21" i="55"/>
  <c r="J23" i="55"/>
  <c r="I23" i="55"/>
  <c r="K23" i="55"/>
  <c r="L23" i="55"/>
  <c r="N23" i="55"/>
  <c r="N24" i="55"/>
  <c r="L24" i="55"/>
  <c r="K24" i="55"/>
  <c r="J24" i="55"/>
  <c r="I24" i="55"/>
  <c r="C49" i="56"/>
  <c r="C58" i="56"/>
  <c r="C50" i="56"/>
  <c r="G14" i="55"/>
  <c r="C51" i="56"/>
  <c r="C59" i="56"/>
  <c r="C52" i="56"/>
  <c r="C56" i="56"/>
  <c r="C57" i="56"/>
  <c r="C60" i="56"/>
  <c r="C53" i="56"/>
  <c r="M39" i="55"/>
  <c r="L38" i="55"/>
  <c r="G38" i="55"/>
  <c r="F38" i="55"/>
  <c r="H38" i="55"/>
  <c r="P38" i="55"/>
  <c r="M38" i="55"/>
  <c r="L39" i="55"/>
  <c r="O38" i="55"/>
  <c r="L37" i="55"/>
  <c r="H37" i="55"/>
  <c r="N39" i="55"/>
  <c r="I39" i="55"/>
  <c r="J37" i="55"/>
  <c r="K39" i="55"/>
  <c r="Q38" i="55"/>
  <c r="P37" i="55"/>
  <c r="I37" i="55"/>
  <c r="N38" i="55"/>
  <c r="O37" i="55"/>
  <c r="J39" i="55"/>
  <c r="N37" i="55"/>
  <c r="K38" i="55"/>
  <c r="I38" i="55"/>
  <c r="H39" i="55"/>
  <c r="M37" i="55"/>
  <c r="J38" i="55"/>
  <c r="G39" i="55"/>
  <c r="Q37" i="55"/>
  <c r="K37" i="55"/>
  <c r="F39" i="55"/>
  <c r="O39" i="55"/>
  <c r="Q39" i="55"/>
  <c r="F37" i="55"/>
  <c r="P39" i="55"/>
  <c r="G11" i="55"/>
  <c r="G17" i="55"/>
  <c r="G8" i="55"/>
  <c r="K11" i="55"/>
  <c r="L11" i="55"/>
  <c r="J11" i="55"/>
  <c r="I11" i="55"/>
  <c r="N11" i="55"/>
  <c r="L14" i="55"/>
  <c r="I14" i="55"/>
  <c r="K14" i="55"/>
  <c r="J14" i="55"/>
  <c r="N14" i="55"/>
  <c r="L8" i="55"/>
  <c r="K8" i="55"/>
  <c r="J8" i="55"/>
  <c r="I8" i="55"/>
  <c r="N8" i="55"/>
  <c r="K17" i="55"/>
  <c r="J17" i="55"/>
  <c r="I17" i="55"/>
  <c r="L17" i="55"/>
  <c r="N17" i="55"/>
  <c r="K40" i="55" l="1"/>
  <c r="J40" i="55"/>
  <c r="N40" i="55"/>
  <c r="H40" i="55"/>
  <c r="O40" i="55"/>
  <c r="G40" i="55"/>
  <c r="R37" i="55"/>
  <c r="M40" i="55"/>
  <c r="I40" i="55"/>
  <c r="L40" i="55"/>
  <c r="R38" i="55"/>
  <c r="Q40" i="55"/>
  <c r="F40" i="55"/>
  <c r="R39" i="55"/>
  <c r="P40" i="55"/>
  <c r="R40" i="55" l="1"/>
  <c r="C66" i="56" s="1"/>
</calcChain>
</file>

<file path=xl/sharedStrings.xml><?xml version="1.0" encoding="utf-8"?>
<sst xmlns="http://schemas.openxmlformats.org/spreadsheetml/2006/main" count="1185" uniqueCount="853">
  <si>
    <t>C1</t>
  </si>
  <si>
    <t>No</t>
  </si>
  <si>
    <t>Yes</t>
  </si>
  <si>
    <t>…</t>
  </si>
  <si>
    <t>Basic Country Information</t>
  </si>
  <si>
    <t>C1.1</t>
  </si>
  <si>
    <t>C1.2</t>
  </si>
  <si>
    <t>[Country Name]</t>
  </si>
  <si>
    <t>Health (707)</t>
  </si>
  <si>
    <t>Public health and outpatient services (7072,7074)</t>
  </si>
  <si>
    <t>Education (709)</t>
  </si>
  <si>
    <t>Waste management (7051)</t>
  </si>
  <si>
    <t>Water supply (7063)</t>
  </si>
  <si>
    <t>Street lighting (7064)</t>
  </si>
  <si>
    <t>Number of units</t>
  </si>
  <si>
    <t>Country Name</t>
  </si>
  <si>
    <t>Information/Data for Year</t>
  </si>
  <si>
    <t>Comments / Clarification</t>
  </si>
  <si>
    <t>Recreation, culture, and religion (708)</t>
  </si>
  <si>
    <t>Fire protection (7032)</t>
  </si>
  <si>
    <t>Economic Affairs (704)</t>
  </si>
  <si>
    <t>Environmental Protection (705)</t>
  </si>
  <si>
    <t>Housing and Community Amenities (706)</t>
  </si>
  <si>
    <t>Recreation and sporting services (7081) – includes parks</t>
  </si>
  <si>
    <t>None</t>
  </si>
  <si>
    <t>Primary responsibility</t>
  </si>
  <si>
    <t>National level</t>
  </si>
  <si>
    <t>Complete territorial coverage?</t>
  </si>
  <si>
    <t>Level / tier / type</t>
  </si>
  <si>
    <t>First level / tier / type</t>
  </si>
  <si>
    <t>Second level / tier  / type</t>
  </si>
  <si>
    <t>Third level / tier / type</t>
  </si>
  <si>
    <t>Uniform structure ?</t>
  </si>
  <si>
    <t>...</t>
  </si>
  <si>
    <t>Government level / tier / type</t>
  </si>
  <si>
    <t>G1.2</t>
  </si>
  <si>
    <t>G1.3</t>
  </si>
  <si>
    <t>Sectoral</t>
  </si>
  <si>
    <t>Territorial</t>
  </si>
  <si>
    <t>General Country Information</t>
  </si>
  <si>
    <t>Primary Education (70912)</t>
  </si>
  <si>
    <t>S1</t>
  </si>
  <si>
    <t>S2</t>
  </si>
  <si>
    <t>S3</t>
  </si>
  <si>
    <t>S4</t>
  </si>
  <si>
    <t xml:space="preserve">Land use planning and zoning </t>
  </si>
  <si>
    <t>Building and construction regulation; building permits</t>
  </si>
  <si>
    <t>Z1</t>
  </si>
  <si>
    <t>Z1.1</t>
  </si>
  <si>
    <t>Z1.3</t>
  </si>
  <si>
    <t>Total National Population</t>
  </si>
  <si>
    <t>C1.3</t>
  </si>
  <si>
    <t>Institutional level/tier/type (name)</t>
  </si>
  <si>
    <t>Public transit (70456)</t>
  </si>
  <si>
    <t>Civil administration (registration of births/marriages/deaths)*</t>
  </si>
  <si>
    <t>R1.1</t>
  </si>
  <si>
    <t>R1.3</t>
  </si>
  <si>
    <t>R1.4</t>
  </si>
  <si>
    <t>R1.8</t>
  </si>
  <si>
    <t>R1.11</t>
  </si>
  <si>
    <t>R1.16</t>
  </si>
  <si>
    <t>R1.17</t>
  </si>
  <si>
    <t>R1.19</t>
  </si>
  <si>
    <t>R1.20</t>
  </si>
  <si>
    <t>R1.23</t>
  </si>
  <si>
    <t>R2.1</t>
  </si>
  <si>
    <t>R2.4</t>
  </si>
  <si>
    <t>R1</t>
  </si>
  <si>
    <t>LOCAL GOVERNANCE INSTITUTIONS COMPARATIVE ASSESSMENT (LoGICA) PROFILE: PROFILE COMPLETION INFORMATION</t>
  </si>
  <si>
    <t>Z1.2</t>
  </si>
  <si>
    <t>Name of LPSA Reviewer</t>
  </si>
  <si>
    <t>R</t>
  </si>
  <si>
    <t>Nature of subnational governance institutions (level/tier/type)</t>
  </si>
  <si>
    <t>C</t>
  </si>
  <si>
    <t>Capital</t>
  </si>
  <si>
    <t>HR</t>
  </si>
  <si>
    <t>Identifying the de facto responsibility for provision of frontline public services</t>
  </si>
  <si>
    <t>Role of PCEBIs?</t>
  </si>
  <si>
    <t>Agricultural extension / livestock services (70421*)</t>
  </si>
  <si>
    <t>Partially/Mixed/Other</t>
  </si>
  <si>
    <t>0 - None</t>
  </si>
  <si>
    <t>Z4.1</t>
  </si>
  <si>
    <t>Z4.2</t>
  </si>
  <si>
    <t>Z4.3</t>
  </si>
  <si>
    <t>Z4.4</t>
  </si>
  <si>
    <r>
      <t>Nature of subnational governance institutions</t>
    </r>
    <r>
      <rPr>
        <sz val="11"/>
        <color theme="1"/>
        <rFont val="Calibri"/>
        <family val="2"/>
        <scheme val="minor"/>
      </rPr>
      <t xml:space="preserve"> - One paragraph</t>
    </r>
  </si>
  <si>
    <t>Z4</t>
  </si>
  <si>
    <t>LoGICA Assessment Abstract</t>
  </si>
  <si>
    <t>Completion of LoGICA Assessment and Profile</t>
  </si>
  <si>
    <r>
      <t xml:space="preserve">Are subnational entities at this level/tier/type </t>
    </r>
    <r>
      <rPr>
        <i/>
        <sz val="11"/>
        <color theme="1"/>
        <rFont val="Calibri"/>
        <family val="2"/>
        <scheme val="minor"/>
      </rPr>
      <t>de jure</t>
    </r>
    <r>
      <rPr>
        <sz val="11"/>
        <color theme="1"/>
        <rFont val="Calibri"/>
        <family val="2"/>
        <scheme val="minor"/>
      </rPr>
      <t xml:space="preserve"> corporate bodies (institutional units)?</t>
    </r>
  </si>
  <si>
    <t>Do subnational entities at this level/tier/type engage in public sector functions?</t>
  </si>
  <si>
    <t>Do subnational entities at this level/tier/type prepare and adopt their own budgets?</t>
  </si>
  <si>
    <t>Do subnational entities at this level/tier/type have (employ) their own officers?</t>
  </si>
  <si>
    <t>Is the subnational political leadership, at least in part, (directly or indirectly) elected?</t>
  </si>
  <si>
    <t>Is the subnational political leadership (at least in part) directly elected?</t>
  </si>
  <si>
    <t>G4.3</t>
  </si>
  <si>
    <t>Governance of non-devolved subnational entities (empowered field administration?)</t>
  </si>
  <si>
    <t>Do subnational entities have, and authoritatively manage, their CEO and most/all of their own officers?</t>
  </si>
  <si>
    <t>Do subnational entities have, select, and authoritatively manage, their CEO and all of their own officers?</t>
  </si>
  <si>
    <t>Do subnational entities at this level/tier/type have their own (political/elected) leadership?</t>
  </si>
  <si>
    <t>Do subnational entities at this level/tier/type have their own budget?</t>
  </si>
  <si>
    <t>Do subnational entities at this level/tier/type own assets and raise funds in own name?</t>
  </si>
  <si>
    <t>Do subnational entities have extensive autonomy and authoritative power over political decisions?</t>
  </si>
  <si>
    <t>Do subnational entities have extensive autonomy and authoritative power over admin. decisions?</t>
  </si>
  <si>
    <t>Do subnational entities hold and manage their own funds outside of the higher-level treasury?</t>
  </si>
  <si>
    <t>Do subnational entities have (de jure / de facto) autonomy and authoritative power over political decisions?</t>
  </si>
  <si>
    <t>Do subnational entities have (de jure / de facto) autonomy and authoritative power over admin. decisions?</t>
  </si>
  <si>
    <t>Do subnational entities have  (de jure / de facto) autonomy and authoritative power over fiscal decisions?</t>
  </si>
  <si>
    <t>Do subnational entities have extensive autonomy and authoritative power over budget/fiscal decisions?</t>
  </si>
  <si>
    <t xml:space="preserve">Do subnational entities administratively form a hierarchical part of the higher-level government?  </t>
  </si>
  <si>
    <t>If G4.1 is Yes, do field administration departments or units form administrative units or sub-units?</t>
  </si>
  <si>
    <t>If G4.2 is Yes, are field administration departments or units planned and managed as integrated units?</t>
  </si>
  <si>
    <t>If G4.3 is Yes, are subnational field admin. departments or units organized sectorally or territorially (or mixed)?</t>
  </si>
  <si>
    <t>Do subnational entities budgetarily form a hierarchical part of the higher-level government?</t>
  </si>
  <si>
    <t>If G4.5 is Yes, are the budgets of field depts./units included as identifiable sub-organizations or budget units?</t>
  </si>
  <si>
    <t>If G4.6 is Yes, are field departments' or units' budgets organized sectorally or territorially (or mixed)?</t>
  </si>
  <si>
    <t xml:space="preserve">Nature of subnational governance institutions (level/tier/type) </t>
  </si>
  <si>
    <t>Nature of subnational governance institutions (level/tier/type) - Detailed</t>
  </si>
  <si>
    <t>6 - Extensive devolution</t>
  </si>
  <si>
    <t>5 - Limited devolution</t>
  </si>
  <si>
    <t>4 - Hybrid institution</t>
  </si>
  <si>
    <t>3 - Horizontal deconcentration</t>
  </si>
  <si>
    <t>2 - Vertical deconcentration</t>
  </si>
  <si>
    <t>1 - Other institution</t>
  </si>
  <si>
    <t>Does the political leadership have a degree of autonomy and authoritative decision-making power?</t>
  </si>
  <si>
    <r>
      <t>Subnational governance structure</t>
    </r>
    <r>
      <rPr>
        <sz val="11"/>
        <color theme="1"/>
        <rFont val="Calibri"/>
        <family val="2"/>
        <scheme val="minor"/>
      </rPr>
      <t xml:space="preserve"> - One paragraph</t>
    </r>
  </si>
  <si>
    <t>Institutional</t>
  </si>
  <si>
    <t>Political</t>
  </si>
  <si>
    <t>Admin.</t>
  </si>
  <si>
    <t>Fiscal</t>
  </si>
  <si>
    <t>Subnational autonomy and authority (0-3)</t>
  </si>
  <si>
    <t>Devolution (limited)</t>
  </si>
  <si>
    <t>Hybrid institution</t>
  </si>
  <si>
    <t>Non-devolved institution</t>
  </si>
  <si>
    <t>If non-devolved: with elected subnational council?</t>
  </si>
  <si>
    <t>Code</t>
  </si>
  <si>
    <t>Country</t>
  </si>
  <si>
    <t>BLZ</t>
  </si>
  <si>
    <t>Belize</t>
  </si>
  <si>
    <t>CRI</t>
  </si>
  <si>
    <t>Costa Rica</t>
  </si>
  <si>
    <t>GTM</t>
  </si>
  <si>
    <t>Guatemala</t>
  </si>
  <si>
    <t>HND</t>
  </si>
  <si>
    <t>Honduras</t>
  </si>
  <si>
    <t>MEX</t>
  </si>
  <si>
    <t>Mexico</t>
  </si>
  <si>
    <t>NIC</t>
  </si>
  <si>
    <t>Nicaragua</t>
  </si>
  <si>
    <t>PAN</t>
  </si>
  <si>
    <t>Panama</t>
  </si>
  <si>
    <t>SLV</t>
  </si>
  <si>
    <t>El Salvador</t>
  </si>
  <si>
    <t>ARG</t>
  </si>
  <si>
    <t>Argentina</t>
  </si>
  <si>
    <t>BOL</t>
  </si>
  <si>
    <t>Bolivia</t>
  </si>
  <si>
    <t>BRA</t>
  </si>
  <si>
    <t>Brazil</t>
  </si>
  <si>
    <t>CHL</t>
  </si>
  <si>
    <t>Chile</t>
  </si>
  <si>
    <t>COL</t>
  </si>
  <si>
    <t>Colombia</t>
  </si>
  <si>
    <t>ECU</t>
  </si>
  <si>
    <t>Ecuador</t>
  </si>
  <si>
    <t>GUY</t>
  </si>
  <si>
    <t>Guyana</t>
  </si>
  <si>
    <t>PER</t>
  </si>
  <si>
    <t>Peru</t>
  </si>
  <si>
    <t>PRY</t>
  </si>
  <si>
    <t>Paraguay</t>
  </si>
  <si>
    <t>SUR</t>
  </si>
  <si>
    <t>Suriname</t>
  </si>
  <si>
    <t>URY</t>
  </si>
  <si>
    <t>Uruguay</t>
  </si>
  <si>
    <t>VEN</t>
  </si>
  <si>
    <t>Venezuela</t>
  </si>
  <si>
    <t>CUB</t>
  </si>
  <si>
    <t>Cuba</t>
  </si>
  <si>
    <t>DOM</t>
  </si>
  <si>
    <t>HTI</t>
  </si>
  <si>
    <t>Haiti</t>
  </si>
  <si>
    <t>JAM</t>
  </si>
  <si>
    <t>Jamaica</t>
  </si>
  <si>
    <t>TTO</t>
  </si>
  <si>
    <t>Trinidad and Tobago</t>
  </si>
  <si>
    <t>Number</t>
  </si>
  <si>
    <t>Avg. Pop.</t>
  </si>
  <si>
    <t>Name</t>
  </si>
  <si>
    <t>Devolution (extensive)</t>
  </si>
  <si>
    <t>Subnat. Institutional Type</t>
  </si>
  <si>
    <t>Fourth level / tier / type</t>
  </si>
  <si>
    <t>G1.1A</t>
  </si>
  <si>
    <t>G1.1B</t>
  </si>
  <si>
    <t>G2.1A</t>
  </si>
  <si>
    <t>G2.1B</t>
  </si>
  <si>
    <t>G2.2A</t>
  </si>
  <si>
    <t>G2.2B</t>
  </si>
  <si>
    <t>G2.3A</t>
  </si>
  <si>
    <t>G2.3B</t>
  </si>
  <si>
    <t>G3.2A</t>
  </si>
  <si>
    <t>G3.2B</t>
  </si>
  <si>
    <t>G3.2C</t>
  </si>
  <si>
    <t>G3.3A</t>
  </si>
  <si>
    <t>G3.3B</t>
  </si>
  <si>
    <t>G3.3C</t>
  </si>
  <si>
    <t>G4.1A</t>
  </si>
  <si>
    <t>G4.1B</t>
  </si>
  <si>
    <t>G4.1C</t>
  </si>
  <si>
    <t>G4.2A</t>
  </si>
  <si>
    <t>G4.2B</t>
  </si>
  <si>
    <t>Afghanistan (AFG)</t>
  </si>
  <si>
    <t>Albania (ALB)</t>
  </si>
  <si>
    <t>Algeria (DZA)</t>
  </si>
  <si>
    <t>Angola (AGO)</t>
  </si>
  <si>
    <t>Argentina (ARG)</t>
  </si>
  <si>
    <t>Armenia (ARM)</t>
  </si>
  <si>
    <t>Australia (AUS)</t>
  </si>
  <si>
    <t>Austria (AUT)</t>
  </si>
  <si>
    <t>Azerbaijan (AZE)</t>
  </si>
  <si>
    <t>Bahamas (BHS)</t>
  </si>
  <si>
    <t>Bahrain (BHR)</t>
  </si>
  <si>
    <t>Bangladesh (BGD)</t>
  </si>
  <si>
    <t>Belarus (BLR)</t>
  </si>
  <si>
    <t>Belgium (BEL)</t>
  </si>
  <si>
    <t>Belize (BLZ)</t>
  </si>
  <si>
    <t>Benin (BEN)</t>
  </si>
  <si>
    <t>Bhutan (BTN)</t>
  </si>
  <si>
    <t>Bolivia (BOL)</t>
  </si>
  <si>
    <t>Bosnia and Herzegovina (BIH)</t>
  </si>
  <si>
    <t>Botswana (BWA)</t>
  </si>
  <si>
    <t>Brazil (BRA)</t>
  </si>
  <si>
    <t>Brunei Darussalam (BRN)</t>
  </si>
  <si>
    <t>Bulgaria (BGR)</t>
  </si>
  <si>
    <t>Burkina Faso (BFA)</t>
  </si>
  <si>
    <t>Burundi (BDI)</t>
  </si>
  <si>
    <t>Cabo Verde (CPV)</t>
  </si>
  <si>
    <t>Cambodia (KHM)</t>
  </si>
  <si>
    <t>Cameroon (CMR)</t>
  </si>
  <si>
    <t>Canada (CAN)</t>
  </si>
  <si>
    <t>Central African Republic (CAF)</t>
  </si>
  <si>
    <t>Chad (TCD)</t>
  </si>
  <si>
    <t>Chile (CHL)</t>
  </si>
  <si>
    <t>China (CHN)</t>
  </si>
  <si>
    <t>Colombia (COL)</t>
  </si>
  <si>
    <t>Comoros (COM)</t>
  </si>
  <si>
    <t>Congo (COG)</t>
  </si>
  <si>
    <t>Costa Rica (CRI)</t>
  </si>
  <si>
    <t>Côte d'Ivoire (CIV)</t>
  </si>
  <si>
    <t>Croatia (HRV)</t>
  </si>
  <si>
    <t>Cuba (CUB)</t>
  </si>
  <si>
    <t>Cyprus (CYP)</t>
  </si>
  <si>
    <t>Czechia (CZE)</t>
  </si>
  <si>
    <t>Democratic Republic of the Congo (DRC) (COD)</t>
  </si>
  <si>
    <t>Denmark (DNK)</t>
  </si>
  <si>
    <t>Djibouti (DJI)</t>
  </si>
  <si>
    <t>Dominican Republic  (DOM)</t>
  </si>
  <si>
    <t>Ecuador (ECU)</t>
  </si>
  <si>
    <t>Egypt (EGY)</t>
  </si>
  <si>
    <t>El Salvador (SLV)</t>
  </si>
  <si>
    <t>Equatorial Guinea (GNQ)</t>
  </si>
  <si>
    <t>Eritrea (ERI)</t>
  </si>
  <si>
    <t>Estonia (EST)</t>
  </si>
  <si>
    <t>Eswatini (SWZ)</t>
  </si>
  <si>
    <t>Ethiopia (ETH)</t>
  </si>
  <si>
    <t>Fiji (FJI)</t>
  </si>
  <si>
    <t>Finland (FIN)</t>
  </si>
  <si>
    <t>France (FRA)</t>
  </si>
  <si>
    <t>Gabon (GAB)</t>
  </si>
  <si>
    <t>Gambia (GMB)</t>
  </si>
  <si>
    <t>Georgia (GEO)</t>
  </si>
  <si>
    <t>Germany (DEU)</t>
  </si>
  <si>
    <t>Ghana (GHA)</t>
  </si>
  <si>
    <t>Greece (GRC)</t>
  </si>
  <si>
    <t>Guatemala (GTM)</t>
  </si>
  <si>
    <t>Guinea (GIN)</t>
  </si>
  <si>
    <t>Guinea-Bissau (GNB)</t>
  </si>
  <si>
    <t>Guyana (GUY)</t>
  </si>
  <si>
    <t>Haiti (HTI)</t>
  </si>
  <si>
    <t>Honduras (HND)</t>
  </si>
  <si>
    <t>Hungary (HUN)</t>
  </si>
  <si>
    <t>Iceland (ISL)</t>
  </si>
  <si>
    <t>India (IND)</t>
  </si>
  <si>
    <t>Indonesia (IDN)</t>
  </si>
  <si>
    <t>Iran (IRN)</t>
  </si>
  <si>
    <t>Iraq (IRQ)</t>
  </si>
  <si>
    <t>Ireland (IRL)</t>
  </si>
  <si>
    <t>Israel (ISR)</t>
  </si>
  <si>
    <t>Italy (ITA)</t>
  </si>
  <si>
    <t>Jamaica (JAM)</t>
  </si>
  <si>
    <t>Japan (JPN)</t>
  </si>
  <si>
    <t>Jordan (JOR)</t>
  </si>
  <si>
    <t>Kazakhstan (KAZ)</t>
  </si>
  <si>
    <t>Kenya (KEN)</t>
  </si>
  <si>
    <t>Kiribati (KIR)</t>
  </si>
  <si>
    <t>Kuwait (KWT)</t>
  </si>
  <si>
    <t>Kyrgyzstan (KGZ)</t>
  </si>
  <si>
    <t>Laos (LPDR) (LAO)</t>
  </si>
  <si>
    <t>Latvia (LVA)</t>
  </si>
  <si>
    <t>Lebanon (LBN)</t>
  </si>
  <si>
    <t>Lesotho (LSO)</t>
  </si>
  <si>
    <t>Liberia (LBR)</t>
  </si>
  <si>
    <t>Libya (LBY)</t>
  </si>
  <si>
    <t>Lithuania (LTU)</t>
  </si>
  <si>
    <t>Luxembourg (LUX)</t>
  </si>
  <si>
    <t>Madagascar (MDG)</t>
  </si>
  <si>
    <t>Malawi (MWI)</t>
  </si>
  <si>
    <t>Malaysia (MYS)</t>
  </si>
  <si>
    <t>Maldives (MDV)</t>
  </si>
  <si>
    <t>Mali (MLI)</t>
  </si>
  <si>
    <t>Marshall Islands  (MHL)</t>
  </si>
  <si>
    <t>Mauritania (MRT)</t>
  </si>
  <si>
    <t>Mauritius (MUS)</t>
  </si>
  <si>
    <t>Mexico (MEX)</t>
  </si>
  <si>
    <t>Micronesia (FSM)</t>
  </si>
  <si>
    <t>Moldova (MDA)</t>
  </si>
  <si>
    <t>Mongolia (MNG)</t>
  </si>
  <si>
    <t>Morocco (MAR)</t>
  </si>
  <si>
    <t>Mozambique (MOZ)</t>
  </si>
  <si>
    <t>Myanmar (MMR)</t>
  </si>
  <si>
    <t>Namibia (NAM)</t>
  </si>
  <si>
    <t>Nepal (NPL)</t>
  </si>
  <si>
    <t>Netherlands (NLD)</t>
  </si>
  <si>
    <t>New Zealand (NZL)</t>
  </si>
  <si>
    <t>Nicaragua (NIC)</t>
  </si>
  <si>
    <t>Niger (NER)</t>
  </si>
  <si>
    <t>Nigeria (NGA)</t>
  </si>
  <si>
    <t>North Korea (DPRK) (PRK)</t>
  </si>
  <si>
    <t>Norway (NOR)</t>
  </si>
  <si>
    <t>Oman (OMN)</t>
  </si>
  <si>
    <t>Pakistan (PAK)</t>
  </si>
  <si>
    <t>Panama (PAN)</t>
  </si>
  <si>
    <t>Papua New Guinea (PNG)</t>
  </si>
  <si>
    <t>Paraguay (PRY)</t>
  </si>
  <si>
    <t>Peru (PER)</t>
  </si>
  <si>
    <t>Philippines (PHL)</t>
  </si>
  <si>
    <t>Poland (POL)</t>
  </si>
  <si>
    <t>Portugal (PRT)</t>
  </si>
  <si>
    <t>Qatar (QAT)</t>
  </si>
  <si>
    <t>Romania (ROU)</t>
  </si>
  <si>
    <t>Russian Federation (RUS)</t>
  </si>
  <si>
    <t>Rwanda (RWA)</t>
  </si>
  <si>
    <t>Saint Helena (SHN)</t>
  </si>
  <si>
    <t>Samoa (WSM)</t>
  </si>
  <si>
    <t>Sao Tome and Principe (STP)</t>
  </si>
  <si>
    <t>Saudi Arabia (SAU)</t>
  </si>
  <si>
    <t>Senegal (SEN)</t>
  </si>
  <si>
    <t>Sierra Leone (SLE)</t>
  </si>
  <si>
    <t>Slovakia (SVK)</t>
  </si>
  <si>
    <t>Slovenia (SVN)</t>
  </si>
  <si>
    <t>Solomon Islands (SLB)</t>
  </si>
  <si>
    <t>Somalia (SOM)</t>
  </si>
  <si>
    <t>South Africa (ZAF)</t>
  </si>
  <si>
    <t>South Korea (RoK) (KOR)</t>
  </si>
  <si>
    <t>Spain (ESP)</t>
  </si>
  <si>
    <t>Sri Lanka (LKA)</t>
  </si>
  <si>
    <t>Sudan (SDN)</t>
  </si>
  <si>
    <t>Suriname (SUR)</t>
  </si>
  <si>
    <t>Sweden (SWE)</t>
  </si>
  <si>
    <t>Switzerland (CHE)</t>
  </si>
  <si>
    <t>Syria (SYR)</t>
  </si>
  <si>
    <t>Taiwan  (TWN)</t>
  </si>
  <si>
    <t>Tajikistan (TJK)</t>
  </si>
  <si>
    <t>Tanzania (TZA)</t>
  </si>
  <si>
    <t>Thailand (THA)</t>
  </si>
  <si>
    <t>Timor-Leste (TLS)</t>
  </si>
  <si>
    <t>Togo (TGO)</t>
  </si>
  <si>
    <t>Trinidad and Tobago (TTO)</t>
  </si>
  <si>
    <t>Tunisia (TUN)</t>
  </si>
  <si>
    <t>Türkiye (TUR)</t>
  </si>
  <si>
    <t>Turkmenistan (TKM)</t>
  </si>
  <si>
    <t>Uganda (UGA)</t>
  </si>
  <si>
    <t>Ukraine (UKR)</t>
  </si>
  <si>
    <t>United Arab Emirates (ARE)</t>
  </si>
  <si>
    <t>United States of America  (USA)</t>
  </si>
  <si>
    <t>Uruguay (URY)</t>
  </si>
  <si>
    <t>Uzbekistan (UZB)</t>
  </si>
  <si>
    <t>Vanuatu (VUT)</t>
  </si>
  <si>
    <t>Venezuela (VEN)</t>
  </si>
  <si>
    <t>Viet Nam (VNM)</t>
  </si>
  <si>
    <t>Yemen (YEM)</t>
  </si>
  <si>
    <t>Zambia (ZMB)</t>
  </si>
  <si>
    <t>Zimbabwe (ZWE)</t>
  </si>
  <si>
    <t>G1. SIT Institutional Score</t>
  </si>
  <si>
    <t>G2. SIT Political Score</t>
  </si>
  <si>
    <t>G3. SIT Admin Score</t>
  </si>
  <si>
    <t>G4. SIT Fiscal Score</t>
  </si>
  <si>
    <t>G1 - SIT Institutional Score - 1</t>
  </si>
  <si>
    <t>G1 - SIT Institutional Score - 2</t>
  </si>
  <si>
    <t>G1 - SIT Institutional Score - 3</t>
  </si>
  <si>
    <t>G2 - SIT Political Score - 1</t>
  </si>
  <si>
    <t>G2 - SIT Political Score - 2</t>
  </si>
  <si>
    <t>G2 - SIT Political Score - 3</t>
  </si>
  <si>
    <t>G3 - SIT Admin Score - 1</t>
  </si>
  <si>
    <t>G3 - SIT Admin Score - 2</t>
  </si>
  <si>
    <t>G3 - SIT Admin Score - 3</t>
  </si>
  <si>
    <t>G4 - SIT Fiscal Score - 1</t>
  </si>
  <si>
    <t>G4 - SIT Fiscal Score - 2</t>
  </si>
  <si>
    <t>G4 - SIT Fiscal Score - 3</t>
  </si>
  <si>
    <t>Afghanistan</t>
  </si>
  <si>
    <t>AFG</t>
  </si>
  <si>
    <t>Albania</t>
  </si>
  <si>
    <t>ALB</t>
  </si>
  <si>
    <t>Algeria</t>
  </si>
  <si>
    <t>DZA</t>
  </si>
  <si>
    <t>Angola</t>
  </si>
  <si>
    <t>AGO</t>
  </si>
  <si>
    <t>Armenia</t>
  </si>
  <si>
    <t>ARM</t>
  </si>
  <si>
    <t>Australia</t>
  </si>
  <si>
    <t>AUS</t>
  </si>
  <si>
    <t>Austria</t>
  </si>
  <si>
    <t>AUT</t>
  </si>
  <si>
    <t>Azerbaijan</t>
  </si>
  <si>
    <t>AZE</t>
  </si>
  <si>
    <t>Bahamas</t>
  </si>
  <si>
    <t>BHS</t>
  </si>
  <si>
    <t>Bahrain</t>
  </si>
  <si>
    <t>BHR</t>
  </si>
  <si>
    <t>Bangladesh</t>
  </si>
  <si>
    <t>BGD</t>
  </si>
  <si>
    <t>Belarus</t>
  </si>
  <si>
    <t>BLR</t>
  </si>
  <si>
    <t>Belgium</t>
  </si>
  <si>
    <t>BEL</t>
  </si>
  <si>
    <t>Benin</t>
  </si>
  <si>
    <t>BEN</t>
  </si>
  <si>
    <t>Bhutan</t>
  </si>
  <si>
    <t>BTN</t>
  </si>
  <si>
    <t>Bosnia and Herzegovina</t>
  </si>
  <si>
    <t>BIH</t>
  </si>
  <si>
    <t>Botswana</t>
  </si>
  <si>
    <t>BWA</t>
  </si>
  <si>
    <t>Brunei Darussalam</t>
  </si>
  <si>
    <t>BRN</t>
  </si>
  <si>
    <t>Bulgaria</t>
  </si>
  <si>
    <t>BGR</t>
  </si>
  <si>
    <t>Burkina Faso</t>
  </si>
  <si>
    <t>BFA</t>
  </si>
  <si>
    <t>Burundi</t>
  </si>
  <si>
    <t>BDI</t>
  </si>
  <si>
    <t>Cabo Verde</t>
  </si>
  <si>
    <t>CPV</t>
  </si>
  <si>
    <t>Cambodia</t>
  </si>
  <si>
    <t>KHM</t>
  </si>
  <si>
    <t>Cameroon</t>
  </si>
  <si>
    <t>CMR</t>
  </si>
  <si>
    <t>Canada</t>
  </si>
  <si>
    <t>CAN</t>
  </si>
  <si>
    <t>Central African Republic</t>
  </si>
  <si>
    <t>CAF</t>
  </si>
  <si>
    <t>Chad</t>
  </si>
  <si>
    <t>TCD</t>
  </si>
  <si>
    <t>China</t>
  </si>
  <si>
    <t>CHN</t>
  </si>
  <si>
    <t>Comoros</t>
  </si>
  <si>
    <t>COM</t>
  </si>
  <si>
    <t>Congo</t>
  </si>
  <si>
    <t>COG</t>
  </si>
  <si>
    <t>Côte d'Ivoire</t>
  </si>
  <si>
    <t>CIV</t>
  </si>
  <si>
    <t>Croatia</t>
  </si>
  <si>
    <t>HRV</t>
  </si>
  <si>
    <t>Cyprus</t>
  </si>
  <si>
    <t>CYP</t>
  </si>
  <si>
    <t>Czechia</t>
  </si>
  <si>
    <t>CZE</t>
  </si>
  <si>
    <t>Democratic Republic of the Congo (DRC)</t>
  </si>
  <si>
    <t>COD</t>
  </si>
  <si>
    <t>Denmark</t>
  </si>
  <si>
    <t>DNK</t>
  </si>
  <si>
    <t>Djibouti</t>
  </si>
  <si>
    <t>DJI</t>
  </si>
  <si>
    <t xml:space="preserve">Dominican Republic </t>
  </si>
  <si>
    <t>Egypt</t>
  </si>
  <si>
    <t>EGY</t>
  </si>
  <si>
    <t>Equatorial Guinea</t>
  </si>
  <si>
    <t>GNQ</t>
  </si>
  <si>
    <t>Eritrea</t>
  </si>
  <si>
    <t>ERI</t>
  </si>
  <si>
    <t>Estonia</t>
  </si>
  <si>
    <t>EST</t>
  </si>
  <si>
    <t>Eswatini</t>
  </si>
  <si>
    <t>SWZ</t>
  </si>
  <si>
    <t>Ethiopia</t>
  </si>
  <si>
    <t>ETH</t>
  </si>
  <si>
    <t>Fiji</t>
  </si>
  <si>
    <t>FJI</t>
  </si>
  <si>
    <t>Finland</t>
  </si>
  <si>
    <t>FIN</t>
  </si>
  <si>
    <t>France</t>
  </si>
  <si>
    <t>FRA</t>
  </si>
  <si>
    <t>Gabon</t>
  </si>
  <si>
    <t>GAB</t>
  </si>
  <si>
    <t>Gambia</t>
  </si>
  <si>
    <t>GMB</t>
  </si>
  <si>
    <t>Georgia</t>
  </si>
  <si>
    <t>GEO</t>
  </si>
  <si>
    <t>Germany</t>
  </si>
  <si>
    <t>DEU</t>
  </si>
  <si>
    <t>Ghana</t>
  </si>
  <si>
    <t>GHA</t>
  </si>
  <si>
    <t>Greece</t>
  </si>
  <si>
    <t>GRC</t>
  </si>
  <si>
    <t>Guinea</t>
  </si>
  <si>
    <t>GIN</t>
  </si>
  <si>
    <t>Guinea-Bissau</t>
  </si>
  <si>
    <t>GNB</t>
  </si>
  <si>
    <t>Hungary</t>
  </si>
  <si>
    <t>HUN</t>
  </si>
  <si>
    <t>Iceland</t>
  </si>
  <si>
    <t>ISL</t>
  </si>
  <si>
    <t>India</t>
  </si>
  <si>
    <t>IND</t>
  </si>
  <si>
    <t>Indonesia</t>
  </si>
  <si>
    <t>IDN</t>
  </si>
  <si>
    <t>Iran</t>
  </si>
  <si>
    <t>IRN</t>
  </si>
  <si>
    <t>Iraq</t>
  </si>
  <si>
    <t>IRQ</t>
  </si>
  <si>
    <t>Ireland</t>
  </si>
  <si>
    <t>IRL</t>
  </si>
  <si>
    <t>Israel</t>
  </si>
  <si>
    <t>ISR</t>
  </si>
  <si>
    <t>Italy</t>
  </si>
  <si>
    <t>ITA</t>
  </si>
  <si>
    <t>Japan</t>
  </si>
  <si>
    <t>JPN</t>
  </si>
  <si>
    <t>Jordan</t>
  </si>
  <si>
    <t>JOR</t>
  </si>
  <si>
    <t>Kazakhstan</t>
  </si>
  <si>
    <t>KAZ</t>
  </si>
  <si>
    <t>Kenya</t>
  </si>
  <si>
    <t>KEN</t>
  </si>
  <si>
    <t>Kiribati</t>
  </si>
  <si>
    <t>KIR</t>
  </si>
  <si>
    <t>Kuwait</t>
  </si>
  <si>
    <t>KWT</t>
  </si>
  <si>
    <t>Kyrgyzstan</t>
  </si>
  <si>
    <t>KGZ</t>
  </si>
  <si>
    <t>Laos (LPDR)</t>
  </si>
  <si>
    <t>LAO</t>
  </si>
  <si>
    <t>Latvia</t>
  </si>
  <si>
    <t>LVA</t>
  </si>
  <si>
    <t>Lebanon</t>
  </si>
  <si>
    <t>LBN</t>
  </si>
  <si>
    <t>Lesotho</t>
  </si>
  <si>
    <t>LSO</t>
  </si>
  <si>
    <t>Liberia</t>
  </si>
  <si>
    <t>LBR</t>
  </si>
  <si>
    <t>Libya</t>
  </si>
  <si>
    <t>LBY</t>
  </si>
  <si>
    <t>Lithuania</t>
  </si>
  <si>
    <t>LTU</t>
  </si>
  <si>
    <t>Luxembourg</t>
  </si>
  <si>
    <t>LUX</t>
  </si>
  <si>
    <t>Madagascar</t>
  </si>
  <si>
    <t>MDG</t>
  </si>
  <si>
    <t>Malawi</t>
  </si>
  <si>
    <t>MWI</t>
  </si>
  <si>
    <t>Malaysia</t>
  </si>
  <si>
    <t>MYS</t>
  </si>
  <si>
    <t>Maldives</t>
  </si>
  <si>
    <t>MDV</t>
  </si>
  <si>
    <t>Mali</t>
  </si>
  <si>
    <t>MLI</t>
  </si>
  <si>
    <t xml:space="preserve">Marshall Islands </t>
  </si>
  <si>
    <t>MHL</t>
  </si>
  <si>
    <t>Mauritania</t>
  </si>
  <si>
    <t>MRT</t>
  </si>
  <si>
    <t>Mauritius</t>
  </si>
  <si>
    <t>MUS</t>
  </si>
  <si>
    <t>Micronesia</t>
  </si>
  <si>
    <t>FSM</t>
  </si>
  <si>
    <t>Moldova</t>
  </si>
  <si>
    <t>MDA</t>
  </si>
  <si>
    <t>Mongolia</t>
  </si>
  <si>
    <t>MNG</t>
  </si>
  <si>
    <t>Morocco</t>
  </si>
  <si>
    <t>MAR</t>
  </si>
  <si>
    <t>Mozambique</t>
  </si>
  <si>
    <t>MOZ</t>
  </si>
  <si>
    <t>Myanmar</t>
  </si>
  <si>
    <t>MMR</t>
  </si>
  <si>
    <t>Namibia</t>
  </si>
  <si>
    <t>NAM</t>
  </si>
  <si>
    <t>Nepal</t>
  </si>
  <si>
    <t>NPL</t>
  </si>
  <si>
    <t>Netherlands</t>
  </si>
  <si>
    <t>NLD</t>
  </si>
  <si>
    <t>New Zealand</t>
  </si>
  <si>
    <t>NZL</t>
  </si>
  <si>
    <t>Niger</t>
  </si>
  <si>
    <t>NER</t>
  </si>
  <si>
    <t>Nigeria</t>
  </si>
  <si>
    <t>NGA</t>
  </si>
  <si>
    <t>North Korea (DPRK)</t>
  </si>
  <si>
    <t>PRK</t>
  </si>
  <si>
    <t>Norway</t>
  </si>
  <si>
    <t>NOR</t>
  </si>
  <si>
    <t>Oman</t>
  </si>
  <si>
    <t>OMN</t>
  </si>
  <si>
    <t>Pakistan</t>
  </si>
  <si>
    <t>PAK</t>
  </si>
  <si>
    <t>Papua New Guinea</t>
  </si>
  <si>
    <t>PNG</t>
  </si>
  <si>
    <t>Philippines</t>
  </si>
  <si>
    <t>PHL</t>
  </si>
  <si>
    <t>Poland</t>
  </si>
  <si>
    <t>POL</t>
  </si>
  <si>
    <t>Portugal</t>
  </si>
  <si>
    <t>PRT</t>
  </si>
  <si>
    <t>Qatar</t>
  </si>
  <si>
    <t>QAT</t>
  </si>
  <si>
    <t>Romania</t>
  </si>
  <si>
    <t>ROU</t>
  </si>
  <si>
    <t>Russian Federation</t>
  </si>
  <si>
    <t>RUS</t>
  </si>
  <si>
    <t>Rwanda</t>
  </si>
  <si>
    <t>RWA</t>
  </si>
  <si>
    <t>Saint Helena</t>
  </si>
  <si>
    <t>SHN</t>
  </si>
  <si>
    <t>Samoa</t>
  </si>
  <si>
    <t>WSM</t>
  </si>
  <si>
    <t>Sao Tome and Principe</t>
  </si>
  <si>
    <t>STP</t>
  </si>
  <si>
    <t>Saudi Arabia</t>
  </si>
  <si>
    <t>SAU</t>
  </si>
  <si>
    <t>Senegal</t>
  </si>
  <si>
    <t>SEN</t>
  </si>
  <si>
    <t>Sierra Leone</t>
  </si>
  <si>
    <t>SLE</t>
  </si>
  <si>
    <t>Slovakia</t>
  </si>
  <si>
    <t>SVK</t>
  </si>
  <si>
    <t>Slovenia</t>
  </si>
  <si>
    <t>SVN</t>
  </si>
  <si>
    <t>Solomon Islands</t>
  </si>
  <si>
    <t>SLB</t>
  </si>
  <si>
    <t>Somalia</t>
  </si>
  <si>
    <t>SOM</t>
  </si>
  <si>
    <t>South Africa</t>
  </si>
  <si>
    <t>ZAF</t>
  </si>
  <si>
    <t>South Korea (RoK)</t>
  </si>
  <si>
    <t>KOR</t>
  </si>
  <si>
    <t>Spain</t>
  </si>
  <si>
    <t>ESP</t>
  </si>
  <si>
    <t>Sri Lanka</t>
  </si>
  <si>
    <t>LKA</t>
  </si>
  <si>
    <t>Sudan</t>
  </si>
  <si>
    <t>SDN</t>
  </si>
  <si>
    <t>Sweden</t>
  </si>
  <si>
    <t>SWE</t>
  </si>
  <si>
    <t>Switzerland</t>
  </si>
  <si>
    <t>CHE</t>
  </si>
  <si>
    <t>Syria</t>
  </si>
  <si>
    <t>SYR</t>
  </si>
  <si>
    <t xml:space="preserve">Taiwan </t>
  </si>
  <si>
    <t>TWN</t>
  </si>
  <si>
    <t>Tajikistan</t>
  </si>
  <si>
    <t>TJK</t>
  </si>
  <si>
    <t>Tanzania</t>
  </si>
  <si>
    <t>TZA</t>
  </si>
  <si>
    <t>Thailand</t>
  </si>
  <si>
    <t>THA</t>
  </si>
  <si>
    <t>Timor-Leste</t>
  </si>
  <si>
    <t>TLS</t>
  </si>
  <si>
    <t>Togo</t>
  </si>
  <si>
    <t>TGO</t>
  </si>
  <si>
    <t>Tunisia</t>
  </si>
  <si>
    <t>TUN</t>
  </si>
  <si>
    <t>Türkiye</t>
  </si>
  <si>
    <t>TUR</t>
  </si>
  <si>
    <t>Turkmenistan</t>
  </si>
  <si>
    <t>TKM</t>
  </si>
  <si>
    <t>Uganda</t>
  </si>
  <si>
    <t>UGA</t>
  </si>
  <si>
    <t>Ukraine</t>
  </si>
  <si>
    <t>UKR</t>
  </si>
  <si>
    <t>United Arab Emirates</t>
  </si>
  <si>
    <t>ARE</t>
  </si>
  <si>
    <t>GBR</t>
  </si>
  <si>
    <t xml:space="preserve">United States of America </t>
  </si>
  <si>
    <t>USA</t>
  </si>
  <si>
    <t>Uzbekistan</t>
  </si>
  <si>
    <t>UZB</t>
  </si>
  <si>
    <t>Vanuatu</t>
  </si>
  <si>
    <t>VUT</t>
  </si>
  <si>
    <t>Viet Nam</t>
  </si>
  <si>
    <t>VNM</t>
  </si>
  <si>
    <t>Yemen</t>
  </si>
  <si>
    <t>YEM</t>
  </si>
  <si>
    <t>Zambia</t>
  </si>
  <si>
    <t>ZMB</t>
  </si>
  <si>
    <t>Zimbabwe</t>
  </si>
  <si>
    <t>ZWE</t>
  </si>
  <si>
    <t>Palestine (PLE)</t>
  </si>
  <si>
    <t>PLE</t>
  </si>
  <si>
    <t>Palestine</t>
  </si>
  <si>
    <t>Regional governance institutions</t>
  </si>
  <si>
    <t>Local governance institutions</t>
  </si>
  <si>
    <t>Lower-local governance institutions</t>
  </si>
  <si>
    <t>Urban local governance institutions</t>
  </si>
  <si>
    <t>Name(s) of researcher(s) completing IGP</t>
  </si>
  <si>
    <t>Name of peer reviewer(s) / country expert(s) (if any)</t>
  </si>
  <si>
    <t>LoGICA INTERGOVERNMENTAL PROFILE: NATURE OF SUBNATIONAL GOVERNANCE INSTITUTIONS</t>
  </si>
  <si>
    <t>LoGICA INTERGOVERNMENTAL PROFILE: STRUCTURE OF SUBNATIONAL GOVERNANCE INSTITUTIONS</t>
  </si>
  <si>
    <t>LoGICA INTERGOVERNMENTAL PROFILE: DE FACTO FUNCTIONS AND RESPONSIBILITIES OF SUBNATIONAL GOVERNANCE INSTITUTIONS</t>
  </si>
  <si>
    <t>Z4.10</t>
  </si>
  <si>
    <r>
      <t>Assignment of functions and responsibilities</t>
    </r>
    <r>
      <rPr>
        <sz val="11"/>
        <color theme="1"/>
        <rFont val="Calibri"/>
        <family val="2"/>
        <scheme val="minor"/>
      </rPr>
      <t xml:space="preserve"> - One paragraph (Optional)</t>
    </r>
  </si>
  <si>
    <t>Structure of Subnational Governance Institutions</t>
  </si>
  <si>
    <t>1</t>
  </si>
  <si>
    <t>2</t>
  </si>
  <si>
    <t>3</t>
  </si>
  <si>
    <t>4</t>
  </si>
  <si>
    <t>C.4</t>
  </si>
  <si>
    <t>C4.1</t>
  </si>
  <si>
    <t>C4.2</t>
  </si>
  <si>
    <t>C4.3</t>
  </si>
  <si>
    <t>C4.4</t>
  </si>
  <si>
    <t>Year  Enacted</t>
  </si>
  <si>
    <t>General public services (701); Public Order and Safety (703)</t>
  </si>
  <si>
    <t>XX</t>
  </si>
  <si>
    <t>Civil Administration</t>
  </si>
  <si>
    <t>Fire protection</t>
  </si>
  <si>
    <t xml:space="preserve">Agr. extension </t>
  </si>
  <si>
    <t>Public transit</t>
  </si>
  <si>
    <t>Waste management</t>
  </si>
  <si>
    <t>Building permits</t>
  </si>
  <si>
    <t>Water supply</t>
  </si>
  <si>
    <t>Street lighting</t>
  </si>
  <si>
    <t>Public health (outpatient)</t>
  </si>
  <si>
    <t>Recreation &amp; sports</t>
  </si>
  <si>
    <t>Primary education</t>
  </si>
  <si>
    <t xml:space="preserve">Land use planning &amp; zoning </t>
  </si>
  <si>
    <t>OR</t>
  </si>
  <si>
    <t>OL</t>
  </si>
  <si>
    <t>Other local-level institutions</t>
  </si>
  <si>
    <t>Other regional-level institutions</t>
  </si>
  <si>
    <t>Total</t>
  </si>
  <si>
    <t xml:space="preserve">Central </t>
  </si>
  <si>
    <t>Regional</t>
  </si>
  <si>
    <t>Local</t>
  </si>
  <si>
    <t>Main decentralization / subnational / intergovernmental legislation /policies</t>
  </si>
  <si>
    <t>2-Main Local</t>
  </si>
  <si>
    <t>3-Lower Local</t>
  </si>
  <si>
    <t>4-Urban</t>
  </si>
  <si>
    <t>1-Main Regional</t>
  </si>
  <si>
    <t>5-Other Regional</t>
  </si>
  <si>
    <t>6-Other Local</t>
  </si>
  <si>
    <t>L</t>
  </si>
  <si>
    <t>Functions of Subnational Governance Institutions</t>
  </si>
  <si>
    <t>main level/tier/type of regional governance institutions</t>
  </si>
  <si>
    <t>other level/tier/type of regional governance institutions</t>
  </si>
  <si>
    <t>other level/tier/type of local governance institutions</t>
  </si>
  <si>
    <t>main level/tier/type of local governance institutions</t>
  </si>
  <si>
    <t>level/tier/type of lower-level local governance institutions</t>
  </si>
  <si>
    <t>level/tier/type of urban local governance institutions</t>
  </si>
  <si>
    <t>5</t>
  </si>
  <si>
    <t>6</t>
  </si>
  <si>
    <r>
      <t>References and Resources -</t>
    </r>
    <r>
      <rPr>
        <sz val="11"/>
        <color theme="1"/>
        <rFont val="Calibri"/>
        <family val="2"/>
        <scheme val="minor"/>
      </rPr>
      <t xml:space="preserve"> List</t>
    </r>
  </si>
  <si>
    <t>G6.1</t>
  </si>
  <si>
    <t>G1</t>
  </si>
  <si>
    <t>G2</t>
  </si>
  <si>
    <t>G3</t>
  </si>
  <si>
    <t>G4</t>
  </si>
  <si>
    <t>G6</t>
  </si>
  <si>
    <t>Fiscal/budgetary characteristics, autonomy and authority</t>
  </si>
  <si>
    <t>Administrative characteristics, autonomy and authority</t>
  </si>
  <si>
    <t>Political characteristics, autonomy and authority</t>
  </si>
  <si>
    <t>Institutional characteristics, autonomy and authority</t>
  </si>
  <si>
    <t>United Kingdom</t>
  </si>
  <si>
    <t>United Kingdom (GBR)</t>
  </si>
  <si>
    <t>Nature of Subnational Governance Institutions: Overview</t>
  </si>
  <si>
    <t>hybrid local governance institutions, with features of both devolution and deconcentration.</t>
  </si>
  <si>
    <t>non-devolved subnational govenance institutions.</t>
  </si>
  <si>
    <t>devolved subnational governance institutions with extensive powers and function.</t>
  </si>
  <si>
    <t>devolved subnational governance institutions, albeit with limited powers and/or functions.</t>
  </si>
  <si>
    <t>not having a clear institutional nature.</t>
  </si>
  <si>
    <t>Subnational jurisdictions</t>
  </si>
  <si>
    <t>In order to meet the definition of a devolved subnational government, subnational governance institutions must have certain institutional, political, administrative and fiscal characteristics, and have sufficient autonomy and authority to be able to respond the needs and priorities of their constituents.</t>
  </si>
  <si>
    <t>OR = Other Regional</t>
  </si>
  <si>
    <t>OL = Other Local</t>
  </si>
  <si>
    <t>Note:</t>
  </si>
  <si>
    <t>Subnational Governance Level / Tier / Type</t>
  </si>
  <si>
    <t>G6.2</t>
  </si>
  <si>
    <t>G6.3</t>
  </si>
  <si>
    <t>[Insert Table. Structure and nature of subnational governance institutions]</t>
  </si>
  <si>
    <t>[Insert Table. Functions of subnational governance institutions]</t>
  </si>
  <si>
    <t xml:space="preserve">Constitutional, Legislative, and Policy Context for Subnational Governance </t>
  </si>
  <si>
    <t>Selected References</t>
  </si>
  <si>
    <t>G3.1</t>
  </si>
  <si>
    <t>Do subnational entities have, select, and authoritatively manage, their own staff?</t>
  </si>
  <si>
    <t>Do subnational entities have, and authoritatively manage, their own staff?</t>
  </si>
  <si>
    <r>
      <t>General Intergovernmental Context</t>
    </r>
    <r>
      <rPr>
        <sz val="11"/>
        <color theme="1"/>
        <rFont val="Calibri"/>
        <family val="2"/>
        <scheme val="minor"/>
      </rPr>
      <t xml:space="preserve"> - One paragraph</t>
    </r>
  </si>
  <si>
    <r>
      <t xml:space="preserve">Do subnational entities at this level/tier/type meet the preconditions of </t>
    </r>
    <r>
      <rPr>
        <i/>
        <sz val="11"/>
        <color theme="1"/>
        <rFont val="Calibri"/>
        <family val="2"/>
        <scheme val="minor"/>
      </rPr>
      <t>de facto</t>
    </r>
    <r>
      <rPr>
        <sz val="11"/>
        <color theme="1"/>
        <rFont val="Calibri"/>
        <family val="2"/>
        <scheme val="minor"/>
      </rPr>
      <t xml:space="preserve"> corporate bodies?</t>
    </r>
  </si>
  <si>
    <t xml:space="preserve">Are subnational institutions de jure and de facto corporate bodies with extensive (de jure/de facto) functions? </t>
  </si>
  <si>
    <t>LoGICA Intergovernmental Profile - Version 2023-12-28</t>
  </si>
  <si>
    <t>UN Population Division (2022)</t>
  </si>
  <si>
    <t>17 Provinces + Vientienne Capital (equivalent to Province)</t>
  </si>
  <si>
    <t>Constitution</t>
  </si>
  <si>
    <t>Law on Local Administration (No. 68)</t>
  </si>
  <si>
    <t>National Government</t>
  </si>
  <si>
    <t>Provinces</t>
  </si>
  <si>
    <t>Districts</t>
  </si>
  <si>
    <t>Villages</t>
  </si>
  <si>
    <t>Encompass cities, municipalities and metrolpolises</t>
  </si>
  <si>
    <t>1991 (rev. 2015)</t>
  </si>
  <si>
    <t>As per G2.1A</t>
  </si>
  <si>
    <t>Nick Travis</t>
  </si>
  <si>
    <t>Jamie Boex</t>
  </si>
  <si>
    <t>Viriyasack Sisouphanthong</t>
  </si>
  <si>
    <t>https://www.constituteproject.org/constitution/Laos_2015</t>
  </si>
  <si>
    <t>As per the legislation noted in G1.1A above</t>
  </si>
  <si>
    <t>State Budget Law</t>
  </si>
  <si>
    <t>Provinces are a "first-tier" budget entity (same status as national ministries) and are clearly identifiable in the national budget.</t>
  </si>
  <si>
    <t>Districts are governed by district chiefs, who are nominated by the prime minister upon recommendation from the governor of their respective provinces.</t>
  </si>
  <si>
    <t>Districts are not budgetary entities (see G4.1B)</t>
  </si>
  <si>
    <t>Villages are not budgetary entities (see G4.1B)</t>
  </si>
  <si>
    <t>Districts are a "second tier" entity that receive funding under delegation from provinces. Within the state budget all such spending is aggregated and folded into the overall provincial budget (the so-called "Russian-doll" model). As such, districts are not "budget-holding" entities in their own right and have no auhtority to make their own budgeting decisions.</t>
  </si>
  <si>
    <t>Article 28 of the SBL (2015) sets out in law the requirement for PPAs to approve annual budgets (incl. investment projects) proposed by the Governor/Mayor. In practice, while PPAs do formally approve budgets, the selection of investment projects (the main discretionary budget) is largely determined by the Governor in consultation with the line department administration and CG. Furthermore, PPAs do not generally reject budget proposals and there are limited cases where there is evidence of any amendment.</t>
  </si>
  <si>
    <t>Provincial funds are held within the NT system from which transactions are made.</t>
  </si>
  <si>
    <t>Budgets for districts are determined by provinces</t>
  </si>
  <si>
    <t>Budgets for villages (if any) are determined by provinces/districts</t>
  </si>
  <si>
    <t>As per districts (if not more so). Village level spending in not mentioned the SBL.</t>
  </si>
  <si>
    <t>Since 2016 elections for the Provincial People’s Assemblies (PPA) have taken place. Several (approx. 25%) of their members have a dual mandate as members of the National Assembly. The vast majority of PPA representatives are Party members and thus represent the interests of the Party as well as (or perhaps more so) their local constituencies.</t>
  </si>
  <si>
    <t>World Bank (2023) Public Finance Review</t>
  </si>
  <si>
    <t>PEFA (2019) Laos PDR</t>
  </si>
  <si>
    <t>SNG-WOFI Lao PDR Country Profile</t>
  </si>
  <si>
    <r>
      <t xml:space="preserve">The legal framework in Lao PDR does not bestow corporate status on LGIs. Ch. IX of the constitution refers to "local </t>
    </r>
    <r>
      <rPr>
        <i/>
        <sz val="11"/>
        <color theme="1"/>
        <rFont val="Calibri"/>
        <family val="2"/>
        <scheme val="minor"/>
      </rPr>
      <t>administration</t>
    </r>
    <r>
      <rPr>
        <sz val="11"/>
        <color theme="1"/>
        <rFont val="Calibri"/>
        <family val="2"/>
        <scheme val="minor"/>
      </rPr>
      <t xml:space="preserve">" (not </t>
    </r>
    <r>
      <rPr>
        <i/>
        <sz val="11"/>
        <color theme="1"/>
        <rFont val="Calibri"/>
        <family val="2"/>
        <scheme val="minor"/>
      </rPr>
      <t>government</t>
    </r>
    <r>
      <rPr>
        <sz val="11"/>
        <color theme="1"/>
        <rFont val="Calibri"/>
        <family val="2"/>
        <scheme val="minor"/>
      </rPr>
      <t>) whose role is to "manage the State uniformly within its jurisdiction" and to "local peoples' assemblies" whose role is to "monitor the activity of State organizations under their jurisdiction". The 2015 Law on Local Administration establishes Provinces, Districts and Villages as "local administrative territories" which must follow the principle of "centralized state management". Part VIII notes that "local administration [and] finance must operate in line with the principles of the centralized State budget". The 2015 State Budget Law states that "the local level has the key responsibility on the budget execution on the basis of centralized state budget". Borrowing is not permitted (SBL Art. 6 Para. 5: "local budget deficits are not allowed" &amp; Public Debt Management Law (2018) Art. 16 Para. 2 makes clear that all borrowing and public debt management decisions are centralized at the MoF as the sole authority to sign loan agreements, contract borrowing and issue guarantees on behalf of the Government). Article 5 of the Law on State Assets states that "assets are owned by the State...and are centrally and uniformly administered by the State". Thus, there are few indications that LGIs can be viewed as having a de jure separate legal personality from the central government.</t>
    </r>
  </si>
  <si>
    <t>Districts do not meet any of the pre-conditions of de facto corporate bodies.</t>
  </si>
  <si>
    <t>Villages do no meet any of the pre-conditions of de facto corporate bodies.</t>
  </si>
  <si>
    <t>Villages are administered by village heads, some of whom have been directly elected since 2011. The appointment must be approved by the District/Province after being elected. Information on the proportion that are elected is unavailable. Therefore, we have selected "Partially/Mixed".</t>
  </si>
  <si>
    <t>The appointment must be approved by the District/Province after being elected.</t>
  </si>
  <si>
    <t>As per G2.2A</t>
  </si>
  <si>
    <t>As per G3.2A</t>
  </si>
  <si>
    <t>As per G3.2B</t>
  </si>
  <si>
    <t>The CEO is appointed and controlled by the Governor (i.e. the representative of the CG rather than the subnational political leadership).</t>
  </si>
  <si>
    <r>
      <t xml:space="preserve">The Governor appoints the directors of the local divisions of line ministries (as per Law on Local Administration) but this does not consitute </t>
    </r>
    <r>
      <rPr>
        <i/>
        <sz val="11"/>
        <color theme="1"/>
        <rFont val="Calibri (Body)"/>
      </rPr>
      <t>subnational</t>
    </r>
    <r>
      <rPr>
        <sz val="11"/>
        <color theme="1"/>
        <rFont val="Calibri (Body)"/>
      </rPr>
      <t xml:space="preserve"> control since it is not the local political (representative) leadership that makes these decisions.</t>
    </r>
  </si>
  <si>
    <t>There is a system of negotiated deficit grants in place (absent formula-based transfers) and NT often intervenes in spending decisions meaning that provinces do authoritatively determine their budget or their spending.</t>
  </si>
  <si>
    <t>Ultimately, all levels must adhere to the principle of political centralism established by the Party</t>
  </si>
  <si>
    <t>(1) Provinces are not authorized to have their own bank accounts. Instead, financial transactions must be carried out by the provincial office of the National Treasury (NT). In cases where own-source revenues are insufficient to fund budgeted activities (the case for all but one province) funds must be sent down from the NT which often does so after approving individual transactions; (2) all assets ultimately belong to the CG as per legislation; (3) all revenues collected at subnational level (except certain "technical" revenues retained by line agencies) must be deposited to the provincial office of the NT; (4) all unspent financial resources at the end of the FY must be returned to the NT.</t>
  </si>
  <si>
    <t>District administrators are budgeted for ubder the province and report to provincial entities</t>
  </si>
  <si>
    <t>Village  administrators are budgeted for ubder the province and report to /district provincial entities</t>
  </si>
  <si>
    <t>As per G3.1</t>
  </si>
  <si>
    <t>As per G3.2</t>
  </si>
  <si>
    <t>State Assets Law</t>
  </si>
  <si>
    <t>Provinces are not de facto corporate bodies on account of being prohibited from holding their own assets in their own banks accounts or making financial transactions independently of the central government.</t>
  </si>
  <si>
    <t>PPAs formally approve provincial budgets and the annual accounts. Decision-making power is vested in the centrally-appointed provincial governor (political executive) and the line department administrations. All are strongly influenced by the Party.</t>
  </si>
  <si>
    <t>Laos is a unitary country with four governance levels: central, provincial, district, and village, of which the latter three are local. The 1991 constitution and the 2015 Law on Local Administration provide the overarching framework for central-local relations. At present, Laos' local governance institutions at provincial level consist of the People's Provincial Councils (representative bodies); a centrally-appointed executive (Governor); and local offices of the line ministries. Districts and (some) villages lack any form of representative body and are directly managed by provinces.</t>
  </si>
  <si>
    <r>
      <t xml:space="preserve">Lao People’s Democratic Republic (Lao PDR) is a unitary republic located in South East Asia. Its political system is structured around a single political party, the Peoples’ Revolutionary Party (LPRP). Decentralisation in Laos has not been linear since the country’s independence in 1975. Until 1991, a significant level of autonomy and authority was allocated to provinces operating within a centrally planned economy. However, in 1991, Laos' enacted a new constitution (revised in 2015) which entailed a major recentralization of powers and reduced the role of local government (now referred to as "administration") to supervising the implementation of (centrally determined) policy at the local level. The Law on Local Administration (2015) divides local administration into three levels: provinces, districts, and villages. Starting in the 2000s, a new initiative began which aimed to allocate more power and autonomy to provinces and districts (known as the </t>
    </r>
    <r>
      <rPr>
        <i/>
        <sz val="11"/>
        <color theme="1"/>
        <rFont val="Calibri"/>
        <family val="2"/>
        <scheme val="minor"/>
      </rPr>
      <t>sam sang</t>
    </r>
    <r>
      <rPr>
        <sz val="11"/>
        <color theme="1"/>
        <rFont val="Calibri"/>
        <family val="2"/>
        <scheme val="minor"/>
      </rPr>
      <t xml:space="preserve"> or “Three-Blocks” policy). In reality, subnational governance in Laos continues to be very tightly controlled by the central government and the Party.</t>
    </r>
  </si>
  <si>
    <r>
      <t xml:space="preserve">Subnational governance institutions in Laos should be considered non-devolved entities. Provinces are organized budgetarily in a sectorally deconcentrated manner, lack a separate legal personality from the central government and are not authorized to directly manage their own funds. While governors do wield certain powers, their position and role is </t>
    </r>
    <r>
      <rPr>
        <i/>
        <sz val="11"/>
        <color theme="1"/>
        <rFont val="Calibri"/>
        <family val="2"/>
        <scheme val="minor"/>
      </rPr>
      <t>de facto</t>
    </r>
    <r>
      <rPr>
        <sz val="11"/>
        <color theme="1"/>
        <rFont val="Calibri"/>
        <family val="2"/>
        <scheme val="minor"/>
      </rPr>
      <t xml:space="preserve"> an extension of the national political executive, and therefore cannot be viewed as genuine subnational actors, especially in light of the marginal role of the PPAs. Districts and (some) villages are part and parcel of the provincial budget and administration and therefore do not not meet any of the conditions to be considered a separate institutional unit.</t>
    </r>
  </si>
  <si>
    <t>The decentralization of responsibilities to the subnational administration is broadly set out in the 1991 Constitution (Art. 18). In practice, local administration is assigned responsibility to deliver public services and infrastructure development on behalf of the central government. Most of the funding for these tasks comes from the central government and they are delivered via the deconcentrated (local) offices of national line ministries. This arrangement is clearly indicated in the national budget document.</t>
  </si>
  <si>
    <t>Some villages are individual settlements while other are part of larger urban 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</si>
</sst>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_);_(* \(#,##0\);_(* &quot;-&quot;??_);_(@_)"/>
    <numFmt numFmtId="165" formatCode="&quot;£&quot;#,##0;\-&quot;£&quot;#,##0"/>
    <numFmt numFmtId="166" formatCode="_-* #,##0.00_-;\-* #,##0.00_-;_-* &quot;-&quot;??_-;_-@_-"/>
    <numFmt numFmtId="167" formatCode="_-* #,##0_-;\-* #,##0_-;_-* &quot;-&quot;??_-;_-@_-"/>
    <numFmt numFmtId="168" formatCode="_(* #,##0.00_);_(* \(#,##0.00\);_(* \-??_);_(@_)"/>
    <numFmt numFmtId="169" formatCode="_([$€-2]* #,##0.00_);_([$€-2]* \(#,##0.00\);_([$€-2]* &quot;-&quot;??_)"/>
    <numFmt numFmtId="170" formatCode="[$-409]d/mmm/yy;@"/>
  </numFmts>
  <fonts count="62">
    <font>
      <sz val="11"/>
      <color theme="1"/>
      <name val="Calibri"/>
      <family val="2"/>
      <scheme val="minor"/>
    </font>
    <font>
      <b/>
      <sz val="10"/>
      <color rgb="FFFFFFFF"/>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b/>
      <sz val="14"/>
      <color theme="1"/>
      <name val="Calibri"/>
      <family val="2"/>
      <scheme val="minor"/>
    </font>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2"/>
      <color theme="1"/>
      <name val="Calibri"/>
      <family val="2"/>
      <scheme val="minor"/>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name val="CG Omega"/>
    </font>
    <font>
      <sz val="12"/>
      <color indexed="8"/>
      <name val="Calibri"/>
      <family val="2"/>
    </font>
    <font>
      <sz val="10"/>
      <name val="Verdana"/>
      <family val="2"/>
    </font>
    <font>
      <b/>
      <sz val="18"/>
      <color theme="3"/>
      <name val="Cambria"/>
      <family val="2"/>
    </font>
    <font>
      <sz val="10"/>
      <name val="Arial"/>
      <family val="2"/>
    </font>
    <font>
      <b/>
      <sz val="18"/>
      <color indexed="56"/>
      <name val="Cambria"/>
      <family val="1"/>
    </font>
    <font>
      <u/>
      <sz val="18.7"/>
      <color theme="10"/>
      <name val="Calibri"/>
      <family val="2"/>
    </font>
    <font>
      <u/>
      <sz val="10"/>
      <color theme="10"/>
      <name val="Arial"/>
      <family val="2"/>
    </font>
    <font>
      <sz val="11"/>
      <color rgb="FF000000"/>
      <name val="Calibri"/>
      <family val="2"/>
      <charset val="1"/>
    </font>
    <font>
      <b/>
      <i/>
      <sz val="11"/>
      <color theme="1"/>
      <name val="Calibri"/>
      <family val="2"/>
      <scheme val="minor"/>
    </font>
    <font>
      <b/>
      <sz val="9"/>
      <color rgb="FFFFFFFF"/>
      <name val="Calibri"/>
      <family val="2"/>
      <scheme val="minor"/>
    </font>
    <font>
      <i/>
      <sz val="11"/>
      <color theme="1"/>
      <name val="Calibri"/>
      <family val="2"/>
      <scheme val="minor"/>
    </font>
    <font>
      <sz val="9"/>
      <color theme="1"/>
      <name val="Calibri"/>
      <family val="2"/>
      <scheme val="minor"/>
    </font>
    <font>
      <sz val="9"/>
      <color rgb="FF000000"/>
      <name val="Calibri"/>
      <family val="2"/>
      <scheme val="minor"/>
    </font>
    <font>
      <b/>
      <sz val="9"/>
      <color theme="1"/>
      <name val="Calibri"/>
      <family val="2"/>
      <scheme val="minor"/>
    </font>
    <font>
      <b/>
      <sz val="9"/>
      <color rgb="FF000000"/>
      <name val="Calibri"/>
      <family val="2"/>
      <scheme val="minor"/>
    </font>
    <font>
      <i/>
      <sz val="10"/>
      <color theme="0" tint="-0.34998626667073579"/>
      <name val="Calibri"/>
      <family val="2"/>
      <scheme val="minor"/>
    </font>
    <font>
      <sz val="11"/>
      <color theme="1" tint="0.249977111117893"/>
      <name val="Calibri"/>
      <family val="2"/>
      <scheme val="minor"/>
    </font>
    <font>
      <sz val="8"/>
      <name val="Calibri"/>
      <family val="2"/>
      <scheme val="minor"/>
    </font>
    <font>
      <sz val="11"/>
      <color theme="1"/>
      <name val="Calibri (Body)"/>
    </font>
    <font>
      <i/>
      <sz val="11"/>
      <color theme="1"/>
      <name val="Calibri (Body)"/>
    </font>
  </fonts>
  <fills count="8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theme="0" tint="-0.499984740745262"/>
        <bgColor indexed="64"/>
      </patternFill>
    </fill>
  </fills>
  <borders count="7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413">
    <xf numFmtId="0" fontId="0" fillId="0" borderId="0"/>
    <xf numFmtId="0" fontId="6" fillId="0" borderId="0"/>
    <xf numFmtId="0" fontId="8" fillId="0" borderId="0" applyNumberFormat="0" applyFill="0" applyBorder="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0" applyNumberFormat="0" applyBorder="0" applyAlignment="0" applyProtection="0"/>
    <xf numFmtId="0" fontId="15" fillId="7" borderId="8" applyNumberFormat="0" applyAlignment="0" applyProtection="0"/>
    <xf numFmtId="0" fontId="16" fillId="8" borderId="9" applyNumberFormat="0" applyAlignment="0" applyProtection="0"/>
    <xf numFmtId="0" fontId="17" fillId="8" borderId="8" applyNumberFormat="0" applyAlignment="0" applyProtection="0"/>
    <xf numFmtId="0" fontId="18" fillId="0" borderId="10" applyNumberFormat="0" applyFill="0" applyAlignment="0" applyProtection="0"/>
    <xf numFmtId="0" fontId="19" fillId="9" borderId="11"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4" fillId="0" borderId="13" applyNumberFormat="0" applyFill="0" applyAlignment="0" applyProtection="0"/>
    <xf numFmtId="0" fontId="22"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22" fillId="34" borderId="0" applyNumberFormat="0" applyBorder="0" applyAlignment="0" applyProtection="0"/>
    <xf numFmtId="43" fontId="23" fillId="0" borderId="0" applyFont="0" applyFill="0" applyBorder="0" applyAlignment="0" applyProtection="0"/>
    <xf numFmtId="0" fontId="6" fillId="0" borderId="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4" fillId="53" borderId="14" applyNumberFormat="0" applyAlignment="0" applyProtection="0"/>
    <xf numFmtId="0" fontId="34" fillId="53" borderId="14" applyNumberFormat="0" applyAlignment="0" applyProtection="0"/>
    <xf numFmtId="0" fontId="34" fillId="53" borderId="14" applyNumberFormat="0" applyAlignment="0" applyProtection="0"/>
    <xf numFmtId="0" fontId="36" fillId="54" borderId="15" applyNumberFormat="0" applyAlignment="0" applyProtection="0"/>
    <xf numFmtId="0" fontId="36" fillId="54" borderId="15" applyNumberFormat="0" applyAlignment="0" applyProtection="0"/>
    <xf numFmtId="0" fontId="36" fillId="54" borderId="15" applyNumberFormat="0" applyAlignment="0" applyProtection="0"/>
    <xf numFmtId="43"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6" fontId="6"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6"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23" fillId="0" borderId="0" applyFont="0" applyFill="0" applyBorder="0" applyAlignment="0" applyProtection="0"/>
    <xf numFmtId="167" fontId="4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6" fontId="7"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xf numFmtId="167" fontId="4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7" fontId="42" fillId="0" borderId="0" applyFont="0" applyFill="0" applyBorder="0" applyAlignment="0" applyProtection="0"/>
    <xf numFmtId="168" fontId="6" fillId="0" borderId="0" applyFill="0" applyBorder="0" applyAlignment="0" applyProtection="0"/>
    <xf numFmtId="166" fontId="6" fillId="0" borderId="0" applyFont="0" applyFill="0" applyAlignment="0" applyProtection="0"/>
    <xf numFmtId="168" fontId="6" fillId="0" borderId="0" applyFill="0" applyBorder="0" applyAlignment="0" applyProtection="0"/>
    <xf numFmtId="43" fontId="6" fillId="0" borderId="0" applyFont="0" applyFill="0" applyBorder="0" applyAlignment="0" applyProtection="0"/>
    <xf numFmtId="0" fontId="6" fillId="0" borderId="0" applyFont="0" applyFill="0" applyAlignment="0" applyProtection="0"/>
    <xf numFmtId="0" fontId="6" fillId="0" borderId="0" applyFont="0" applyFill="0" applyAlignment="0" applyProtection="0"/>
    <xf numFmtId="43"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43" fontId="6"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169" fontId="41"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6" fillId="0" borderId="16" applyNumberFormat="0" applyFill="0" applyAlignment="0" applyProtection="0"/>
    <xf numFmtId="0" fontId="26" fillId="0" borderId="16" applyNumberFormat="0" applyFill="0" applyAlignment="0" applyProtection="0"/>
    <xf numFmtId="0" fontId="26" fillId="0" borderId="16" applyNumberFormat="0" applyFill="0" applyAlignment="0" applyProtection="0"/>
    <xf numFmtId="0" fontId="27" fillId="0" borderId="17" applyNumberFormat="0" applyFill="0" applyAlignment="0" applyProtection="0"/>
    <xf numFmtId="0" fontId="27" fillId="0" borderId="17" applyNumberFormat="0" applyFill="0" applyAlignment="0" applyProtection="0"/>
    <xf numFmtId="0" fontId="27" fillId="0" borderId="17"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2" fillId="40" borderId="14" applyNumberFormat="0" applyAlignment="0" applyProtection="0"/>
    <xf numFmtId="0" fontId="32" fillId="40" borderId="14" applyNumberFormat="0" applyAlignment="0" applyProtection="0"/>
    <xf numFmtId="0" fontId="32" fillId="40" borderId="14" applyNumberFormat="0" applyAlignment="0" applyProtection="0"/>
    <xf numFmtId="0" fontId="35" fillId="0" borderId="19" applyNumberFormat="0" applyFill="0" applyAlignment="0" applyProtection="0"/>
    <xf numFmtId="0" fontId="35" fillId="0" borderId="19" applyNumberFormat="0" applyFill="0" applyAlignment="0" applyProtection="0"/>
    <xf numFmtId="0" fontId="35" fillId="0" borderId="19" applyNumberFormat="0" applyFill="0" applyAlignment="0" applyProtection="0"/>
    <xf numFmtId="0" fontId="31" fillId="55" borderId="0" applyNumberFormat="0" applyBorder="0" applyAlignment="0" applyProtection="0"/>
    <xf numFmtId="0" fontId="31" fillId="55" borderId="0" applyNumberFormat="0" applyBorder="0" applyAlignment="0" applyProtection="0"/>
    <xf numFmtId="0" fontId="31" fillId="55" borderId="0" applyNumberFormat="0" applyBorder="0" applyAlignment="0" applyProtection="0"/>
    <xf numFmtId="0" fontId="24" fillId="0" borderId="0"/>
    <xf numFmtId="0" fontId="24" fillId="0" borderId="0"/>
    <xf numFmtId="0" fontId="6" fillId="0" borderId="0"/>
    <xf numFmtId="0" fontId="6" fillId="0" borderId="0"/>
    <xf numFmtId="0" fontId="6" fillId="0" borderId="0"/>
    <xf numFmtId="0" fontId="6"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3" fillId="0" borderId="0"/>
    <xf numFmtId="0" fontId="43" fillId="0" borderId="0"/>
    <xf numFmtId="0" fontId="23" fillId="0" borderId="0"/>
    <xf numFmtId="0" fontId="23" fillId="0" borderId="0"/>
    <xf numFmtId="0" fontId="23" fillId="0" borderId="0"/>
    <xf numFmtId="0" fontId="6" fillId="0" borderId="0"/>
    <xf numFmtId="0" fontId="6" fillId="0" borderId="0"/>
    <xf numFmtId="0" fontId="6" fillId="0" borderId="0"/>
    <xf numFmtId="0" fontId="6" fillId="0" borderId="0"/>
    <xf numFmtId="0" fontId="43" fillId="0" borderId="0"/>
    <xf numFmtId="0" fontId="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6" fillId="0" borderId="0"/>
    <xf numFmtId="0" fontId="6" fillId="0" borderId="0"/>
    <xf numFmtId="0" fontId="6" fillId="0" borderId="0"/>
    <xf numFmtId="0" fontId="6" fillId="0" borderId="0"/>
    <xf numFmtId="0" fontId="6" fillId="0" borderId="0"/>
    <xf numFmtId="0" fontId="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6" fillId="0" borderId="0"/>
    <xf numFmtId="0" fontId="6" fillId="0" borderId="0"/>
    <xf numFmtId="0" fontId="6" fillId="0" borderId="0"/>
    <xf numFmtId="0" fontId="6" fillId="0" borderId="0"/>
    <xf numFmtId="0" fontId="6" fillId="0" borderId="0"/>
    <xf numFmtId="0" fontId="6" fillId="0" borderId="0"/>
    <xf numFmtId="0" fontId="43" fillId="0" borderId="0"/>
    <xf numFmtId="0" fontId="6" fillId="0" borderId="0"/>
    <xf numFmtId="0" fontId="6" fillId="0" borderId="0"/>
    <xf numFmtId="0" fontId="6" fillId="0" borderId="0"/>
    <xf numFmtId="0" fontId="24" fillId="0" borderId="0"/>
    <xf numFmtId="0" fontId="43" fillId="0" borderId="0"/>
    <xf numFmtId="0" fontId="43" fillId="0" borderId="0"/>
    <xf numFmtId="0" fontId="43" fillId="0" borderId="0"/>
    <xf numFmtId="0" fontId="43" fillId="0" borderId="0"/>
    <xf numFmtId="0" fontId="43" fillId="0" borderId="0"/>
    <xf numFmtId="0" fontId="7" fillId="0" borderId="0"/>
    <xf numFmtId="0" fontId="7" fillId="0" borderId="0"/>
    <xf numFmtId="0" fontId="6" fillId="0" borderId="0"/>
    <xf numFmtId="0" fontId="23" fillId="0" borderId="0"/>
    <xf numFmtId="0" fontId="6" fillId="0" borderId="0"/>
    <xf numFmtId="0" fontId="7" fillId="0" borderId="0"/>
    <xf numFmtId="0" fontId="23"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6" fillId="0" borderId="0"/>
    <xf numFmtId="0" fontId="6" fillId="0" borderId="0"/>
    <xf numFmtId="0" fontId="6" fillId="0" borderId="0"/>
    <xf numFmtId="0" fontId="6" fillId="0" borderId="0"/>
    <xf numFmtId="0" fontId="24" fillId="0" borderId="0"/>
    <xf numFmtId="0" fontId="24" fillId="0" borderId="0"/>
    <xf numFmtId="0" fontId="24" fillId="0" borderId="0"/>
    <xf numFmtId="0" fontId="23" fillId="56" borderId="20"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33" fillId="53" borderId="21" applyNumberFormat="0" applyAlignment="0" applyProtection="0"/>
    <xf numFmtId="0" fontId="33" fillId="53" borderId="21" applyNumberFormat="0" applyAlignment="0" applyProtection="0"/>
    <xf numFmtId="0" fontId="33" fillId="53" borderId="21"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6"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6" fillId="0" borderId="0" applyFon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39" fillId="0" borderId="22" applyNumberFormat="0" applyFill="0" applyAlignment="0" applyProtection="0"/>
    <xf numFmtId="0" fontId="39" fillId="0" borderId="22" applyNumberFormat="0" applyFill="0" applyAlignment="0" applyProtection="0"/>
    <xf numFmtId="0" fontId="39" fillId="0" borderId="22"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44" fillId="0" borderId="0" applyNumberFormat="0" applyFill="0" applyBorder="0" applyAlignment="0" applyProtection="0"/>
    <xf numFmtId="0" fontId="23" fillId="10" borderId="12" applyNumberFormat="0" applyFont="0" applyAlignment="0" applyProtection="0"/>
    <xf numFmtId="0" fontId="22" fillId="48" borderId="0" applyNumberFormat="0" applyBorder="0" applyAlignment="0" applyProtection="0"/>
    <xf numFmtId="0" fontId="22" fillId="46" borderId="0" applyNumberFormat="0" applyBorder="0" applyAlignment="0" applyProtection="0"/>
    <xf numFmtId="0" fontId="22" fillId="43" borderId="0" applyNumberFormat="0" applyBorder="0" applyAlignment="0" applyProtection="0"/>
    <xf numFmtId="0" fontId="7" fillId="43" borderId="0" applyNumberFormat="0" applyBorder="0" applyAlignment="0" applyProtection="0"/>
    <xf numFmtId="0" fontId="7" fillId="38" borderId="0" applyNumberFormat="0" applyBorder="0" applyAlignment="0" applyProtection="0"/>
    <xf numFmtId="0" fontId="7" fillId="37" borderId="0" applyNumberFormat="0" applyBorder="0" applyAlignment="0" applyProtection="0"/>
    <xf numFmtId="0" fontId="7" fillId="36" borderId="0" applyNumberFormat="0" applyBorder="0" applyAlignment="0" applyProtection="0"/>
    <xf numFmtId="0" fontId="7" fillId="35" borderId="0" applyNumberFormat="0" applyBorder="0" applyAlignment="0" applyProtection="0"/>
    <xf numFmtId="0" fontId="45" fillId="0" borderId="0"/>
    <xf numFmtId="43" fontId="45" fillId="0" borderId="0" applyFont="0" applyFill="0" applyBorder="0" applyAlignment="0" applyProtection="0"/>
    <xf numFmtId="9" fontId="45" fillId="0" borderId="0" applyFont="0" applyFill="0" applyBorder="0" applyAlignment="0" applyProtection="0"/>
    <xf numFmtId="0" fontId="45" fillId="0" borderId="0"/>
    <xf numFmtId="43" fontId="45" fillId="0" borderId="0" applyFont="0" applyFill="0" applyBorder="0" applyAlignment="0" applyProtection="0"/>
    <xf numFmtId="43" fontId="23" fillId="0" borderId="0" applyFont="0" applyFill="0" applyBorder="0" applyAlignment="0" applyProtection="0"/>
    <xf numFmtId="0" fontId="45" fillId="0" borderId="0"/>
    <xf numFmtId="43" fontId="45" fillId="0" borderId="0" applyFont="0" applyFill="0" applyBorder="0" applyAlignment="0" applyProtection="0"/>
    <xf numFmtId="43" fontId="7"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0" fontId="7" fillId="0" borderId="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35"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35" borderId="0" applyNumberFormat="0" applyBorder="0" applyAlignment="0" applyProtection="0"/>
    <xf numFmtId="0" fontId="23" fillId="57" borderId="0" applyNumberFormat="0" applyBorder="0" applyAlignment="0" applyProtection="0"/>
    <xf numFmtId="0" fontId="23" fillId="35"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35" borderId="0" applyNumberFormat="0" applyBorder="0" applyAlignment="0" applyProtection="0"/>
    <xf numFmtId="0" fontId="23" fillId="57"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36"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36" borderId="0" applyNumberFormat="0" applyBorder="0" applyAlignment="0" applyProtection="0"/>
    <xf numFmtId="0" fontId="23" fillId="58" borderId="0" applyNumberFormat="0" applyBorder="0" applyAlignment="0" applyProtection="0"/>
    <xf numFmtId="0" fontId="23" fillId="36"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36" borderId="0" applyNumberFormat="0" applyBorder="0" applyAlignment="0" applyProtection="0"/>
    <xf numFmtId="0" fontId="23" fillId="58"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37"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37" borderId="0" applyNumberFormat="0" applyBorder="0" applyAlignment="0" applyProtection="0"/>
    <xf numFmtId="0" fontId="23" fillId="59" borderId="0" applyNumberFormat="0" applyBorder="0" applyAlignment="0" applyProtection="0"/>
    <xf numFmtId="0" fontId="23" fillId="37"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37" borderId="0" applyNumberFormat="0" applyBorder="0" applyAlignment="0" applyProtection="0"/>
    <xf numFmtId="0" fontId="23" fillId="59"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39"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39" borderId="0" applyNumberFormat="0" applyBorder="0" applyAlignment="0" applyProtection="0"/>
    <xf numFmtId="0" fontId="23" fillId="61" borderId="0" applyNumberFormat="0" applyBorder="0" applyAlignment="0" applyProtection="0"/>
    <xf numFmtId="0" fontId="23" fillId="39"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39" borderId="0" applyNumberFormat="0" applyBorder="0" applyAlignment="0" applyProtection="0"/>
    <xf numFmtId="0" fontId="23" fillId="61"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40"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40" borderId="0" applyNumberFormat="0" applyBorder="0" applyAlignment="0" applyProtection="0"/>
    <xf numFmtId="0" fontId="23" fillId="62" borderId="0" applyNumberFormat="0" applyBorder="0" applyAlignment="0" applyProtection="0"/>
    <xf numFmtId="0" fontId="23" fillId="40"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40" borderId="0" applyNumberFormat="0" applyBorder="0" applyAlignment="0" applyProtection="0"/>
    <xf numFmtId="0" fontId="23" fillId="62"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64" borderId="0" applyNumberFormat="0" applyBorder="0" applyAlignment="0" applyProtection="0"/>
    <xf numFmtId="0" fontId="23" fillId="64" borderId="0" applyNumberFormat="0" applyBorder="0" applyAlignment="0" applyProtection="0"/>
    <xf numFmtId="0" fontId="23" fillId="64" borderId="0" applyNumberFormat="0" applyBorder="0" applyAlignment="0" applyProtection="0"/>
    <xf numFmtId="0" fontId="23" fillId="42" borderId="0" applyNumberFormat="0" applyBorder="0" applyAlignment="0" applyProtection="0"/>
    <xf numFmtId="0" fontId="23" fillId="64" borderId="0" applyNumberFormat="0" applyBorder="0" applyAlignment="0" applyProtection="0"/>
    <xf numFmtId="0" fontId="23" fillId="64" borderId="0" applyNumberFormat="0" applyBorder="0" applyAlignment="0" applyProtection="0"/>
    <xf numFmtId="0" fontId="23" fillId="42" borderId="0" applyNumberFormat="0" applyBorder="0" applyAlignment="0" applyProtection="0"/>
    <xf numFmtId="0" fontId="23" fillId="64" borderId="0" applyNumberFormat="0" applyBorder="0" applyAlignment="0" applyProtection="0"/>
    <xf numFmtId="0" fontId="23" fillId="42" borderId="0" applyNumberFormat="0" applyBorder="0" applyAlignment="0" applyProtection="0"/>
    <xf numFmtId="0" fontId="23" fillId="64" borderId="0" applyNumberFormat="0" applyBorder="0" applyAlignment="0" applyProtection="0"/>
    <xf numFmtId="0" fontId="23" fillId="64" borderId="0" applyNumberFormat="0" applyBorder="0" applyAlignment="0" applyProtection="0"/>
    <xf numFmtId="0" fontId="23" fillId="64" borderId="0" applyNumberFormat="0" applyBorder="0" applyAlignment="0" applyProtection="0"/>
    <xf numFmtId="0" fontId="23" fillId="42" borderId="0" applyNumberFormat="0" applyBorder="0" applyAlignment="0" applyProtection="0"/>
    <xf numFmtId="0" fontId="23" fillId="64"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65" borderId="0" applyNumberFormat="0" applyBorder="0" applyAlignment="0" applyProtection="0"/>
    <xf numFmtId="0" fontId="23" fillId="65" borderId="0" applyNumberFormat="0" applyBorder="0" applyAlignment="0" applyProtection="0"/>
    <xf numFmtId="0" fontId="23" fillId="65" borderId="0" applyNumberFormat="0" applyBorder="0" applyAlignment="0" applyProtection="0"/>
    <xf numFmtId="0" fontId="23" fillId="43" borderId="0" applyNumberFormat="0" applyBorder="0" applyAlignment="0" applyProtection="0"/>
    <xf numFmtId="0" fontId="23" fillId="65" borderId="0" applyNumberFormat="0" applyBorder="0" applyAlignment="0" applyProtection="0"/>
    <xf numFmtId="0" fontId="23" fillId="65" borderId="0" applyNumberFormat="0" applyBorder="0" applyAlignment="0" applyProtection="0"/>
    <xf numFmtId="0" fontId="23" fillId="43" borderId="0" applyNumberFormat="0" applyBorder="0" applyAlignment="0" applyProtection="0"/>
    <xf numFmtId="0" fontId="23" fillId="65" borderId="0" applyNumberFormat="0" applyBorder="0" applyAlignment="0" applyProtection="0"/>
    <xf numFmtId="0" fontId="23" fillId="43" borderId="0" applyNumberFormat="0" applyBorder="0" applyAlignment="0" applyProtection="0"/>
    <xf numFmtId="0" fontId="23" fillId="65" borderId="0" applyNumberFormat="0" applyBorder="0" applyAlignment="0" applyProtection="0"/>
    <xf numFmtId="0" fontId="23" fillId="65" borderId="0" applyNumberFormat="0" applyBorder="0" applyAlignment="0" applyProtection="0"/>
    <xf numFmtId="0" fontId="23" fillId="65" borderId="0" applyNumberFormat="0" applyBorder="0" applyAlignment="0" applyProtection="0"/>
    <xf numFmtId="0" fontId="23" fillId="43" borderId="0" applyNumberFormat="0" applyBorder="0" applyAlignment="0" applyProtection="0"/>
    <xf numFmtId="0" fontId="23" fillId="65"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66" borderId="0" applyNumberFormat="0" applyBorder="0" applyAlignment="0" applyProtection="0"/>
    <xf numFmtId="0" fontId="23" fillId="66" borderId="0" applyNumberFormat="0" applyBorder="0" applyAlignment="0" applyProtection="0"/>
    <xf numFmtId="0" fontId="23" fillId="66" borderId="0" applyNumberFormat="0" applyBorder="0" applyAlignment="0" applyProtection="0"/>
    <xf numFmtId="0" fontId="23" fillId="44" borderId="0" applyNumberFormat="0" applyBorder="0" applyAlignment="0" applyProtection="0"/>
    <xf numFmtId="0" fontId="23" fillId="66" borderId="0" applyNumberFormat="0" applyBorder="0" applyAlignment="0" applyProtection="0"/>
    <xf numFmtId="0" fontId="23" fillId="66" borderId="0" applyNumberFormat="0" applyBorder="0" applyAlignment="0" applyProtection="0"/>
    <xf numFmtId="0" fontId="23" fillId="44" borderId="0" applyNumberFormat="0" applyBorder="0" applyAlignment="0" applyProtection="0"/>
    <xf numFmtId="0" fontId="23" fillId="66" borderId="0" applyNumberFormat="0" applyBorder="0" applyAlignment="0" applyProtection="0"/>
    <xf numFmtId="0" fontId="23" fillId="44" borderId="0" applyNumberFormat="0" applyBorder="0" applyAlignment="0" applyProtection="0"/>
    <xf numFmtId="0" fontId="23" fillId="66" borderId="0" applyNumberFormat="0" applyBorder="0" applyAlignment="0" applyProtection="0"/>
    <xf numFmtId="0" fontId="23" fillId="66" borderId="0" applyNumberFormat="0" applyBorder="0" applyAlignment="0" applyProtection="0"/>
    <xf numFmtId="0" fontId="23" fillId="66" borderId="0" applyNumberFormat="0" applyBorder="0" applyAlignment="0" applyProtection="0"/>
    <xf numFmtId="0" fontId="23" fillId="44" borderId="0" applyNumberFormat="0" applyBorder="0" applyAlignment="0" applyProtection="0"/>
    <xf numFmtId="0" fontId="23" fillId="66"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40" fillId="67" borderId="0" applyNumberFormat="0" applyBorder="0" applyAlignment="0" applyProtection="0"/>
    <xf numFmtId="0" fontId="40" fillId="67" borderId="0" applyNumberFormat="0" applyBorder="0" applyAlignment="0" applyProtection="0"/>
    <xf numFmtId="0" fontId="40" fillId="67" borderId="0" applyNumberFormat="0" applyBorder="0" applyAlignment="0" applyProtection="0"/>
    <xf numFmtId="0" fontId="40" fillId="45" borderId="0" applyNumberFormat="0" applyBorder="0" applyAlignment="0" applyProtection="0"/>
    <xf numFmtId="0" fontId="40" fillId="67" borderId="0" applyNumberFormat="0" applyBorder="0" applyAlignment="0" applyProtection="0"/>
    <xf numFmtId="0" fontId="40" fillId="67" borderId="0" applyNumberFormat="0" applyBorder="0" applyAlignment="0" applyProtection="0"/>
    <xf numFmtId="0" fontId="40" fillId="45" borderId="0" applyNumberFormat="0" applyBorder="0" applyAlignment="0" applyProtection="0"/>
    <xf numFmtId="0" fontId="40" fillId="64" borderId="0" applyNumberFormat="0" applyBorder="0" applyAlignment="0" applyProtection="0"/>
    <xf numFmtId="0" fontId="40" fillId="64" borderId="0" applyNumberFormat="0" applyBorder="0" applyAlignment="0" applyProtection="0"/>
    <xf numFmtId="0" fontId="40" fillId="64" borderId="0" applyNumberFormat="0" applyBorder="0" applyAlignment="0" applyProtection="0"/>
    <xf numFmtId="0" fontId="40" fillId="42" borderId="0" applyNumberFormat="0" applyBorder="0" applyAlignment="0" applyProtection="0"/>
    <xf numFmtId="0" fontId="40" fillId="64" borderId="0" applyNumberFormat="0" applyBorder="0" applyAlignment="0" applyProtection="0"/>
    <xf numFmtId="0" fontId="40" fillId="64" borderId="0" applyNumberFormat="0" applyBorder="0" applyAlignment="0" applyProtection="0"/>
    <xf numFmtId="0" fontId="40" fillId="42" borderId="0" applyNumberFormat="0" applyBorder="0" applyAlignment="0" applyProtection="0"/>
    <xf numFmtId="0" fontId="40" fillId="65" borderId="0" applyNumberFormat="0" applyBorder="0" applyAlignment="0" applyProtection="0"/>
    <xf numFmtId="0" fontId="40" fillId="65" borderId="0" applyNumberFormat="0" applyBorder="0" applyAlignment="0" applyProtection="0"/>
    <xf numFmtId="0" fontId="40" fillId="65" borderId="0" applyNumberFormat="0" applyBorder="0" applyAlignment="0" applyProtection="0"/>
    <xf numFmtId="0" fontId="40" fillId="43" borderId="0" applyNumberFormat="0" applyBorder="0" applyAlignment="0" applyProtection="0"/>
    <xf numFmtId="0" fontId="40" fillId="65" borderId="0" applyNumberFormat="0" applyBorder="0" applyAlignment="0" applyProtection="0"/>
    <xf numFmtId="0" fontId="40" fillId="65" borderId="0" applyNumberFormat="0" applyBorder="0" applyAlignment="0" applyProtection="0"/>
    <xf numFmtId="0" fontId="40" fillId="43" borderId="0" applyNumberFormat="0" applyBorder="0" applyAlignment="0" applyProtection="0"/>
    <xf numFmtId="0" fontId="40" fillId="68" borderId="0" applyNumberFormat="0" applyBorder="0" applyAlignment="0" applyProtection="0"/>
    <xf numFmtId="0" fontId="40" fillId="68" borderId="0" applyNumberFormat="0" applyBorder="0" applyAlignment="0" applyProtection="0"/>
    <xf numFmtId="0" fontId="40" fillId="68" borderId="0" applyNumberFormat="0" applyBorder="0" applyAlignment="0" applyProtection="0"/>
    <xf numFmtId="0" fontId="40" fillId="46" borderId="0" applyNumberFormat="0" applyBorder="0" applyAlignment="0" applyProtection="0"/>
    <xf numFmtId="0" fontId="40" fillId="68" borderId="0" applyNumberFormat="0" applyBorder="0" applyAlignment="0" applyProtection="0"/>
    <xf numFmtId="0" fontId="40" fillId="68" borderId="0" applyNumberFormat="0" applyBorder="0" applyAlignment="0" applyProtection="0"/>
    <xf numFmtId="0" fontId="40" fillId="46" borderId="0" applyNumberFormat="0" applyBorder="0" applyAlignment="0" applyProtection="0"/>
    <xf numFmtId="0" fontId="40" fillId="69" borderId="0" applyNumberFormat="0" applyBorder="0" applyAlignment="0" applyProtection="0"/>
    <xf numFmtId="0" fontId="40" fillId="69" borderId="0" applyNumberFormat="0" applyBorder="0" applyAlignment="0" applyProtection="0"/>
    <xf numFmtId="0" fontId="40" fillId="69" borderId="0" applyNumberFormat="0" applyBorder="0" applyAlignment="0" applyProtection="0"/>
    <xf numFmtId="0" fontId="40" fillId="47" borderId="0" applyNumberFormat="0" applyBorder="0" applyAlignment="0" applyProtection="0"/>
    <xf numFmtId="0" fontId="40" fillId="69" borderId="0" applyNumberFormat="0" applyBorder="0" applyAlignment="0" applyProtection="0"/>
    <xf numFmtId="0" fontId="40" fillId="69" borderId="0" applyNumberFormat="0" applyBorder="0" applyAlignment="0" applyProtection="0"/>
    <xf numFmtId="0" fontId="40" fillId="47" borderId="0" applyNumberFormat="0" applyBorder="0" applyAlignment="0" applyProtection="0"/>
    <xf numFmtId="0" fontId="40" fillId="70" borderId="0" applyNumberFormat="0" applyBorder="0" applyAlignment="0" applyProtection="0"/>
    <xf numFmtId="0" fontId="40" fillId="70" borderId="0" applyNumberFormat="0" applyBorder="0" applyAlignment="0" applyProtection="0"/>
    <xf numFmtId="0" fontId="40" fillId="70" borderId="0" applyNumberFormat="0" applyBorder="0" applyAlignment="0" applyProtection="0"/>
    <xf numFmtId="0" fontId="40" fillId="48" borderId="0" applyNumberFormat="0" applyBorder="0" applyAlignment="0" applyProtection="0"/>
    <xf numFmtId="0" fontId="40" fillId="70" borderId="0" applyNumberFormat="0" applyBorder="0" applyAlignment="0" applyProtection="0"/>
    <xf numFmtId="0" fontId="40" fillId="70" borderId="0" applyNumberFormat="0" applyBorder="0" applyAlignment="0" applyProtection="0"/>
    <xf numFmtId="0" fontId="40" fillId="48" borderId="0" applyNumberFormat="0" applyBorder="0" applyAlignment="0" applyProtection="0"/>
    <xf numFmtId="0" fontId="40" fillId="71" borderId="0" applyNumberFormat="0" applyBorder="0" applyAlignment="0" applyProtection="0"/>
    <xf numFmtId="0" fontId="40" fillId="71" borderId="0" applyNumberFormat="0" applyBorder="0" applyAlignment="0" applyProtection="0"/>
    <xf numFmtId="0" fontId="40" fillId="71" borderId="0" applyNumberFormat="0" applyBorder="0" applyAlignment="0" applyProtection="0"/>
    <xf numFmtId="0" fontId="40" fillId="49" borderId="0" applyNumberFormat="0" applyBorder="0" applyAlignment="0" applyProtection="0"/>
    <xf numFmtId="0" fontId="40" fillId="71" borderId="0" applyNumberFormat="0" applyBorder="0" applyAlignment="0" applyProtection="0"/>
    <xf numFmtId="0" fontId="40" fillId="71" borderId="0" applyNumberFormat="0" applyBorder="0" applyAlignment="0" applyProtection="0"/>
    <xf numFmtId="0" fontId="40" fillId="49" borderId="0" applyNumberFormat="0" applyBorder="0" applyAlignment="0" applyProtection="0"/>
    <xf numFmtId="0" fontId="40" fillId="72" borderId="0" applyNumberFormat="0" applyBorder="0" applyAlignment="0" applyProtection="0"/>
    <xf numFmtId="0" fontId="40" fillId="72" borderId="0" applyNumberFormat="0" applyBorder="0" applyAlignment="0" applyProtection="0"/>
    <xf numFmtId="0" fontId="40" fillId="72" borderId="0" applyNumberFormat="0" applyBorder="0" applyAlignment="0" applyProtection="0"/>
    <xf numFmtId="0" fontId="40" fillId="50" borderId="0" applyNumberFormat="0" applyBorder="0" applyAlignment="0" applyProtection="0"/>
    <xf numFmtId="0" fontId="40" fillId="72" borderId="0" applyNumberFormat="0" applyBorder="0" applyAlignment="0" applyProtection="0"/>
    <xf numFmtId="0" fontId="40" fillId="72" borderId="0" applyNumberFormat="0" applyBorder="0" applyAlignment="0" applyProtection="0"/>
    <xf numFmtId="0" fontId="40" fillId="50" borderId="0" applyNumberFormat="0" applyBorder="0" applyAlignment="0" applyProtection="0"/>
    <xf numFmtId="0" fontId="40" fillId="73" borderId="0" applyNumberFormat="0" applyBorder="0" applyAlignment="0" applyProtection="0"/>
    <xf numFmtId="0" fontId="40" fillId="73" borderId="0" applyNumberFormat="0" applyBorder="0" applyAlignment="0" applyProtection="0"/>
    <xf numFmtId="0" fontId="40" fillId="73" borderId="0" applyNumberFormat="0" applyBorder="0" applyAlignment="0" applyProtection="0"/>
    <xf numFmtId="0" fontId="40" fillId="51" borderId="0" applyNumberFormat="0" applyBorder="0" applyAlignment="0" applyProtection="0"/>
    <xf numFmtId="0" fontId="40" fillId="73" borderId="0" applyNumberFormat="0" applyBorder="0" applyAlignment="0" applyProtection="0"/>
    <xf numFmtId="0" fontId="40" fillId="73" borderId="0" applyNumberFormat="0" applyBorder="0" applyAlignment="0" applyProtection="0"/>
    <xf numFmtId="0" fontId="40" fillId="51" borderId="0" applyNumberFormat="0" applyBorder="0" applyAlignment="0" applyProtection="0"/>
    <xf numFmtId="0" fontId="40" fillId="68" borderId="0" applyNumberFormat="0" applyBorder="0" applyAlignment="0" applyProtection="0"/>
    <xf numFmtId="0" fontId="40" fillId="68" borderId="0" applyNumberFormat="0" applyBorder="0" applyAlignment="0" applyProtection="0"/>
    <xf numFmtId="0" fontId="40" fillId="68" borderId="0" applyNumberFormat="0" applyBorder="0" applyAlignment="0" applyProtection="0"/>
    <xf numFmtId="0" fontId="40" fillId="46" borderId="0" applyNumberFormat="0" applyBorder="0" applyAlignment="0" applyProtection="0"/>
    <xf numFmtId="0" fontId="40" fillId="68" borderId="0" applyNumberFormat="0" applyBorder="0" applyAlignment="0" applyProtection="0"/>
    <xf numFmtId="0" fontId="40" fillId="68" borderId="0" applyNumberFormat="0" applyBorder="0" applyAlignment="0" applyProtection="0"/>
    <xf numFmtId="0" fontId="40" fillId="46" borderId="0" applyNumberFormat="0" applyBorder="0" applyAlignment="0" applyProtection="0"/>
    <xf numFmtId="0" fontId="40" fillId="69" borderId="0" applyNumberFormat="0" applyBorder="0" applyAlignment="0" applyProtection="0"/>
    <xf numFmtId="0" fontId="40" fillId="69" borderId="0" applyNumberFormat="0" applyBorder="0" applyAlignment="0" applyProtection="0"/>
    <xf numFmtId="0" fontId="40" fillId="69" borderId="0" applyNumberFormat="0" applyBorder="0" applyAlignment="0" applyProtection="0"/>
    <xf numFmtId="0" fontId="40" fillId="47" borderId="0" applyNumberFormat="0" applyBorder="0" applyAlignment="0" applyProtection="0"/>
    <xf numFmtId="0" fontId="40" fillId="69" borderId="0" applyNumberFormat="0" applyBorder="0" applyAlignment="0" applyProtection="0"/>
    <xf numFmtId="0" fontId="40" fillId="69" borderId="0" applyNumberFormat="0" applyBorder="0" applyAlignment="0" applyProtection="0"/>
    <xf numFmtId="0" fontId="40" fillId="47" borderId="0" applyNumberFormat="0" applyBorder="0" applyAlignment="0" applyProtection="0"/>
    <xf numFmtId="0" fontId="40" fillId="74" borderId="0" applyNumberFormat="0" applyBorder="0" applyAlignment="0" applyProtection="0"/>
    <xf numFmtId="0" fontId="40" fillId="74" borderId="0" applyNumberFormat="0" applyBorder="0" applyAlignment="0" applyProtection="0"/>
    <xf numFmtId="0" fontId="40" fillId="74" borderId="0" applyNumberFormat="0" applyBorder="0" applyAlignment="0" applyProtection="0"/>
    <xf numFmtId="0" fontId="40" fillId="52" borderId="0" applyNumberFormat="0" applyBorder="0" applyAlignment="0" applyProtection="0"/>
    <xf numFmtId="0" fontId="40" fillId="74" borderId="0" applyNumberFormat="0" applyBorder="0" applyAlignment="0" applyProtection="0"/>
    <xf numFmtId="0" fontId="40" fillId="74" borderId="0" applyNumberFormat="0" applyBorder="0" applyAlignment="0" applyProtection="0"/>
    <xf numFmtId="0" fontId="40" fillId="52"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36"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36" borderId="0" applyNumberFormat="0" applyBorder="0" applyAlignment="0" applyProtection="0"/>
    <xf numFmtId="0" fontId="34" fillId="75" borderId="14" applyNumberFormat="0" applyAlignment="0" applyProtection="0"/>
    <xf numFmtId="0" fontId="34" fillId="75" borderId="14" applyNumberFormat="0" applyAlignment="0" applyProtection="0"/>
    <xf numFmtId="0" fontId="34" fillId="75" borderId="14" applyNumberFormat="0" applyAlignment="0" applyProtection="0"/>
    <xf numFmtId="0" fontId="34" fillId="53" borderId="14" applyNumberFormat="0" applyAlignment="0" applyProtection="0"/>
    <xf numFmtId="0" fontId="34" fillId="75" borderId="14" applyNumberFormat="0" applyAlignment="0" applyProtection="0"/>
    <xf numFmtId="0" fontId="34" fillId="75" borderId="14" applyNumberFormat="0" applyAlignment="0" applyProtection="0"/>
    <xf numFmtId="0" fontId="34" fillId="53" borderId="14" applyNumberFormat="0" applyAlignment="0" applyProtection="0"/>
    <xf numFmtId="0" fontId="36" fillId="76" borderId="15" applyNumberFormat="0" applyAlignment="0" applyProtection="0"/>
    <xf numFmtId="0" fontId="36" fillId="76" borderId="15" applyNumberFormat="0" applyAlignment="0" applyProtection="0"/>
    <xf numFmtId="0" fontId="36" fillId="76" borderId="15" applyNumberFormat="0" applyAlignment="0" applyProtection="0"/>
    <xf numFmtId="0" fontId="36" fillId="54" borderId="15" applyNumberFormat="0" applyAlignment="0" applyProtection="0"/>
    <xf numFmtId="0" fontId="36" fillId="76" borderId="15" applyNumberFormat="0" applyAlignment="0" applyProtection="0"/>
    <xf numFmtId="0" fontId="36" fillId="76" borderId="15" applyNumberFormat="0" applyAlignment="0" applyProtection="0"/>
    <xf numFmtId="0" fontId="36" fillId="54" borderId="15" applyNumberFormat="0" applyAlignment="0" applyProtection="0"/>
    <xf numFmtId="43" fontId="7"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xf numFmtId="168" fontId="6" fillId="0" borderId="0" applyFill="0" applyBorder="0" applyAlignment="0" applyProtection="0"/>
    <xf numFmtId="43" fontId="6" fillId="0" borderId="0" applyFont="0" applyFill="0" applyBorder="0" applyAlignment="0" applyProtection="0"/>
    <xf numFmtId="166" fontId="6" fillId="0" borderId="0" applyFont="0" applyFill="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29" fillId="59" borderId="0" applyNumberFormat="0" applyBorder="0" applyAlignment="0" applyProtection="0"/>
    <xf numFmtId="0" fontId="29" fillId="59" borderId="0" applyNumberFormat="0" applyBorder="0" applyAlignment="0" applyProtection="0"/>
    <xf numFmtId="0" fontId="29" fillId="59" borderId="0" applyNumberFormat="0" applyBorder="0" applyAlignment="0" applyProtection="0"/>
    <xf numFmtId="0" fontId="29" fillId="37" borderId="0" applyNumberFormat="0" applyBorder="0" applyAlignment="0" applyProtection="0"/>
    <xf numFmtId="0" fontId="29" fillId="59" borderId="0" applyNumberFormat="0" applyBorder="0" applyAlignment="0" applyProtection="0"/>
    <xf numFmtId="0" fontId="29" fillId="59" borderId="0" applyNumberFormat="0" applyBorder="0" applyAlignment="0" applyProtection="0"/>
    <xf numFmtId="0" fontId="29" fillId="37" borderId="0" applyNumberFormat="0" applyBorder="0" applyAlignment="0" applyProtection="0"/>
    <xf numFmtId="0" fontId="26" fillId="0" borderId="16" applyNumberFormat="0" applyFill="0" applyAlignment="0" applyProtection="0"/>
    <xf numFmtId="0" fontId="26" fillId="0" borderId="16" applyNumberFormat="0" applyFill="0" applyAlignment="0" applyProtection="0"/>
    <xf numFmtId="0" fontId="26" fillId="0" borderId="16" applyNumberFormat="0" applyFill="0" applyAlignment="0" applyProtection="0"/>
    <xf numFmtId="0" fontId="27" fillId="0" borderId="17" applyNumberFormat="0" applyFill="0" applyAlignment="0" applyProtection="0"/>
    <xf numFmtId="0" fontId="27" fillId="0" borderId="17" applyNumberFormat="0" applyFill="0" applyAlignment="0" applyProtection="0"/>
    <xf numFmtId="0" fontId="27" fillId="0" borderId="17"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7"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32" fillId="62" borderId="14" applyNumberFormat="0" applyAlignment="0" applyProtection="0"/>
    <xf numFmtId="0" fontId="32" fillId="62" borderId="14" applyNumberFormat="0" applyAlignment="0" applyProtection="0"/>
    <xf numFmtId="0" fontId="32" fillId="62" borderId="14" applyNumberFormat="0" applyAlignment="0" applyProtection="0"/>
    <xf numFmtId="0" fontId="32" fillId="40" borderId="14" applyNumberFormat="0" applyAlignment="0" applyProtection="0"/>
    <xf numFmtId="0" fontId="32" fillId="62" borderId="14" applyNumberFormat="0" applyAlignment="0" applyProtection="0"/>
    <xf numFmtId="0" fontId="32" fillId="62" borderId="14" applyNumberFormat="0" applyAlignment="0" applyProtection="0"/>
    <xf numFmtId="0" fontId="32" fillId="40" borderId="14" applyNumberFormat="0" applyAlignment="0" applyProtection="0"/>
    <xf numFmtId="0" fontId="35" fillId="0" borderId="19" applyNumberFormat="0" applyFill="0" applyAlignment="0" applyProtection="0"/>
    <xf numFmtId="0" fontId="35" fillId="0" borderId="19" applyNumberFormat="0" applyFill="0" applyAlignment="0" applyProtection="0"/>
    <xf numFmtId="0" fontId="35" fillId="0" borderId="19" applyNumberFormat="0" applyFill="0" applyAlignment="0" applyProtection="0"/>
    <xf numFmtId="0" fontId="31" fillId="77" borderId="0" applyNumberFormat="0" applyBorder="0" applyAlignment="0" applyProtection="0"/>
    <xf numFmtId="0" fontId="31" fillId="77" borderId="0" applyNumberFormat="0" applyBorder="0" applyAlignment="0" applyProtection="0"/>
    <xf numFmtId="0" fontId="31" fillId="77" borderId="0" applyNumberFormat="0" applyBorder="0" applyAlignment="0" applyProtection="0"/>
    <xf numFmtId="0" fontId="31" fillId="55" borderId="0" applyNumberFormat="0" applyBorder="0" applyAlignment="0" applyProtection="0"/>
    <xf numFmtId="0" fontId="31" fillId="77" borderId="0" applyNumberFormat="0" applyBorder="0" applyAlignment="0" applyProtection="0"/>
    <xf numFmtId="0" fontId="31" fillId="77" borderId="0" applyNumberFormat="0" applyBorder="0" applyAlignment="0" applyProtection="0"/>
    <xf numFmtId="0" fontId="31" fillId="55" borderId="0" applyNumberFormat="0" applyBorder="0" applyAlignment="0" applyProtection="0"/>
    <xf numFmtId="0" fontId="6" fillId="0" borderId="0"/>
    <xf numFmtId="0" fontId="24" fillId="0" borderId="0"/>
    <xf numFmtId="0" fontId="6" fillId="0" borderId="0"/>
    <xf numFmtId="0" fontId="24" fillId="0" borderId="0"/>
    <xf numFmtId="0" fontId="6" fillId="0" borderId="0"/>
    <xf numFmtId="0" fontId="6" fillId="0" borderId="0"/>
    <xf numFmtId="0" fontId="45" fillId="0" borderId="0"/>
    <xf numFmtId="0" fontId="6" fillId="0" borderId="0"/>
    <xf numFmtId="0" fontId="45" fillId="0" borderId="0"/>
    <xf numFmtId="0" fontId="6" fillId="0" borderId="0"/>
    <xf numFmtId="0" fontId="6" fillId="0" borderId="0"/>
    <xf numFmtId="0" fontId="6" fillId="0" borderId="0"/>
    <xf numFmtId="0" fontId="6" fillId="0" borderId="0"/>
    <xf numFmtId="0" fontId="6" fillId="0" borderId="0"/>
    <xf numFmtId="0" fontId="23" fillId="0" borderId="0"/>
    <xf numFmtId="0" fontId="7" fillId="0" borderId="0"/>
    <xf numFmtId="0" fontId="23" fillId="0" borderId="0"/>
    <xf numFmtId="0" fontId="23" fillId="0" borderId="0"/>
    <xf numFmtId="0" fontId="23" fillId="0" borderId="0"/>
    <xf numFmtId="0" fontId="23" fillId="0" borderId="0"/>
    <xf numFmtId="0" fontId="23"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3" fillId="0" borderId="0"/>
    <xf numFmtId="0" fontId="23" fillId="0" borderId="0"/>
    <xf numFmtId="0" fontId="23"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6" fillId="0" borderId="0"/>
    <xf numFmtId="0" fontId="6" fillId="0" borderId="0"/>
    <xf numFmtId="0" fontId="6" fillId="0" borderId="0"/>
    <xf numFmtId="0" fontId="6" fillId="0" borderId="0"/>
    <xf numFmtId="0" fontId="24" fillId="0" borderId="0"/>
    <xf numFmtId="0" fontId="6" fillId="0" borderId="0"/>
    <xf numFmtId="0" fontId="24" fillId="0" borderId="0"/>
    <xf numFmtId="0" fontId="6" fillId="0" borderId="0"/>
    <xf numFmtId="0" fontId="24" fillId="0" borderId="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10" borderId="12" applyNumberFormat="0" applyFont="0" applyAlignment="0" applyProtection="0"/>
    <xf numFmtId="0" fontId="23" fillId="56"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56"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56"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56" borderId="20" applyNumberFormat="0" applyFont="0" applyAlignment="0" applyProtection="0"/>
    <xf numFmtId="0" fontId="23" fillId="78" borderId="20"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33" fillId="75" borderId="21" applyNumberFormat="0" applyAlignment="0" applyProtection="0"/>
    <xf numFmtId="0" fontId="33" fillId="75" borderId="21" applyNumberFormat="0" applyAlignment="0" applyProtection="0"/>
    <xf numFmtId="0" fontId="33" fillId="75" borderId="21" applyNumberFormat="0" applyAlignment="0" applyProtection="0"/>
    <xf numFmtId="0" fontId="33" fillId="53" borderId="21" applyNumberFormat="0" applyAlignment="0" applyProtection="0"/>
    <xf numFmtId="0" fontId="33" fillId="75" borderId="21" applyNumberFormat="0" applyAlignment="0" applyProtection="0"/>
    <xf numFmtId="0" fontId="33" fillId="75" borderId="21" applyNumberFormat="0" applyAlignment="0" applyProtection="0"/>
    <xf numFmtId="0" fontId="33" fillId="53" borderId="21" applyNumberFormat="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5"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5" fillId="0" borderId="0" applyNumberFormat="0" applyFill="0" applyBorder="0" applyAlignment="0" applyProtection="0"/>
    <xf numFmtId="0" fontId="39" fillId="0" borderId="22" applyNumberFormat="0" applyFill="0" applyAlignment="0" applyProtection="0"/>
    <xf numFmtId="0" fontId="39" fillId="0" borderId="22" applyNumberFormat="0" applyFill="0" applyAlignment="0" applyProtection="0"/>
    <xf numFmtId="0" fontId="39" fillId="0" borderId="22"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43" fontId="7" fillId="0" borderId="0" applyFont="0" applyFill="0" applyBorder="0" applyAlignment="0" applyProtection="0"/>
  </cellStyleXfs>
  <cellXfs count="259">
    <xf numFmtId="0" fontId="0" fillId="0" borderId="0" xfId="0"/>
    <xf numFmtId="0" fontId="4" fillId="0" borderId="0" xfId="0" applyFont="1"/>
    <xf numFmtId="0" fontId="0" fillId="3" borderId="0" xfId="0" applyFill="1"/>
    <xf numFmtId="0" fontId="0" fillId="0" borderId="4" xfId="0" applyBorder="1"/>
    <xf numFmtId="0" fontId="0" fillId="0" borderId="0" xfId="0" applyAlignment="1">
      <alignment horizontal="center"/>
    </xf>
    <xf numFmtId="0" fontId="4" fillId="0" borderId="0" xfId="0" applyFont="1" applyAlignment="1">
      <alignment horizontal="center"/>
    </xf>
    <xf numFmtId="0" fontId="0" fillId="0" borderId="24" xfId="0" applyBorder="1"/>
    <xf numFmtId="0" fontId="0" fillId="0" borderId="23" xfId="0" applyBorder="1"/>
    <xf numFmtId="0" fontId="1" fillId="79" borderId="1" xfId="0" applyFont="1" applyFill="1" applyBorder="1" applyAlignment="1">
      <alignment wrapText="1"/>
    </xf>
    <xf numFmtId="0" fontId="51" fillId="79" borderId="2" xfId="0" applyFont="1" applyFill="1" applyBorder="1" applyAlignment="1">
      <alignment horizontal="center" textRotation="90" wrapText="1"/>
    </xf>
    <xf numFmtId="0" fontId="0" fillId="0" borderId="23" xfId="0" applyBorder="1" applyAlignment="1">
      <alignment horizontal="center"/>
    </xf>
    <xf numFmtId="0" fontId="19" fillId="79" borderId="31" xfId="0" applyFont="1" applyFill="1" applyBorder="1" applyAlignment="1">
      <alignment horizontal="center" wrapText="1"/>
    </xf>
    <xf numFmtId="0" fontId="0" fillId="0" borderId="35" xfId="0" applyBorder="1" applyAlignment="1">
      <alignment vertical="center"/>
    </xf>
    <xf numFmtId="0" fontId="0" fillId="0" borderId="37" xfId="0" applyBorder="1" applyAlignment="1">
      <alignment vertical="center"/>
    </xf>
    <xf numFmtId="0" fontId="50" fillId="3" borderId="33" xfId="0" applyFont="1" applyFill="1" applyBorder="1" applyAlignment="1">
      <alignment vertical="center"/>
    </xf>
    <xf numFmtId="0" fontId="0" fillId="3" borderId="38" xfId="0" applyFill="1" applyBorder="1"/>
    <xf numFmtId="0" fontId="0" fillId="2" borderId="39" xfId="0" applyFill="1" applyBorder="1" applyProtection="1">
      <protection locked="0"/>
    </xf>
    <xf numFmtId="0" fontId="0" fillId="2" borderId="40" xfId="0" applyFill="1" applyBorder="1" applyProtection="1">
      <protection locked="0"/>
    </xf>
    <xf numFmtId="0" fontId="0" fillId="2" borderId="38" xfId="0" applyFill="1" applyBorder="1" applyProtection="1">
      <protection locked="0"/>
    </xf>
    <xf numFmtId="0" fontId="0" fillId="0" borderId="35" xfId="0" applyBorder="1" applyAlignment="1">
      <alignment horizontal="center"/>
    </xf>
    <xf numFmtId="0" fontId="0" fillId="0" borderId="37" xfId="0" applyBorder="1" applyAlignment="1">
      <alignment horizontal="center"/>
    </xf>
    <xf numFmtId="0" fontId="5" fillId="3" borderId="0" xfId="0" applyFont="1" applyFill="1"/>
    <xf numFmtId="0" fontId="0" fillId="3" borderId="23" xfId="0" applyFill="1" applyBorder="1"/>
    <xf numFmtId="0" fontId="0" fillId="3" borderId="4" xfId="0" applyFill="1" applyBorder="1"/>
    <xf numFmtId="0" fontId="3" fillId="2" borderId="24" xfId="0" applyFont="1" applyFill="1" applyBorder="1" applyProtection="1">
      <protection locked="0"/>
    </xf>
    <xf numFmtId="0" fontId="3" fillId="2" borderId="36" xfId="0" applyFont="1" applyFill="1" applyBorder="1" applyProtection="1">
      <protection locked="0"/>
    </xf>
    <xf numFmtId="0" fontId="3" fillId="2" borderId="31" xfId="0" applyFont="1" applyFill="1" applyBorder="1" applyProtection="1">
      <protection locked="0"/>
    </xf>
    <xf numFmtId="0" fontId="3" fillId="2" borderId="32" xfId="0" applyFont="1" applyFill="1" applyBorder="1" applyProtection="1">
      <protection locked="0"/>
    </xf>
    <xf numFmtId="0" fontId="0" fillId="0" borderId="31" xfId="0" applyBorder="1"/>
    <xf numFmtId="0" fontId="0" fillId="3" borderId="0" xfId="0" applyFill="1" applyAlignment="1">
      <alignment horizontal="left"/>
    </xf>
    <xf numFmtId="0" fontId="0" fillId="0" borderId="0" xfId="0" applyAlignment="1">
      <alignment horizontal="left"/>
    </xf>
    <xf numFmtId="0" fontId="4" fillId="0" borderId="33" xfId="0" applyFont="1" applyBorder="1" applyAlignment="1">
      <alignment horizontal="center"/>
    </xf>
    <xf numFmtId="0" fontId="1" fillId="0" borderId="0" xfId="0" applyFont="1" applyAlignment="1">
      <alignment horizontal="center" wrapText="1"/>
    </xf>
    <xf numFmtId="0" fontId="2" fillId="0" borderId="28" xfId="0" applyFont="1" applyBorder="1" applyAlignment="1">
      <alignment vertical="center" wrapText="1"/>
    </xf>
    <xf numFmtId="0" fontId="3" fillId="0" borderId="28" xfId="0" applyFont="1" applyBorder="1" applyAlignment="1">
      <alignment horizontal="center" vertical="center" wrapText="1"/>
    </xf>
    <xf numFmtId="0" fontId="3" fillId="0" borderId="28" xfId="0" applyFont="1" applyBorder="1" applyAlignment="1">
      <alignment horizontal="left" vertical="center" wrapText="1"/>
    </xf>
    <xf numFmtId="0" fontId="3" fillId="0" borderId="34" xfId="0" applyFont="1" applyBorder="1" applyAlignment="1">
      <alignment horizontal="left" vertical="center" wrapText="1"/>
    </xf>
    <xf numFmtId="0" fontId="3" fillId="0" borderId="28" xfId="0" applyFont="1" applyBorder="1"/>
    <xf numFmtId="0" fontId="3" fillId="0" borderId="34" xfId="0" applyFont="1" applyBorder="1"/>
    <xf numFmtId="0" fontId="50" fillId="3" borderId="35" xfId="0" applyFont="1" applyFill="1" applyBorder="1" applyAlignment="1">
      <alignment vertical="center"/>
    </xf>
    <xf numFmtId="0" fontId="0" fillId="3" borderId="39" xfId="0" applyFill="1" applyBorder="1"/>
    <xf numFmtId="0" fontId="50" fillId="3" borderId="34" xfId="0" applyFont="1" applyFill="1" applyBorder="1" applyAlignment="1">
      <alignment vertical="center"/>
    </xf>
    <xf numFmtId="0" fontId="0" fillId="0" borderId="36" xfId="0" applyBorder="1" applyAlignment="1">
      <alignment vertical="center"/>
    </xf>
    <xf numFmtId="0" fontId="50" fillId="3" borderId="36" xfId="0" applyFont="1" applyFill="1" applyBorder="1" applyAlignment="1">
      <alignment vertical="center"/>
    </xf>
    <xf numFmtId="0" fontId="0" fillId="0" borderId="32" xfId="0" applyBorder="1" applyAlignment="1">
      <alignment vertical="center"/>
    </xf>
    <xf numFmtId="0" fontId="4" fillId="0" borderId="28" xfId="0" applyFont="1" applyBorder="1" applyAlignment="1">
      <alignment vertical="center" wrapText="1"/>
    </xf>
    <xf numFmtId="0" fontId="0" fillId="0" borderId="24" xfId="0" applyBorder="1" applyAlignment="1">
      <alignment vertical="center" wrapText="1"/>
    </xf>
    <xf numFmtId="0" fontId="0" fillId="0" borderId="31" xfId="0" applyBorder="1" applyAlignment="1">
      <alignment vertical="center" wrapText="1"/>
    </xf>
    <xf numFmtId="0" fontId="2" fillId="0" borderId="34" xfId="0" applyFont="1" applyBorder="1" applyAlignment="1">
      <alignment vertical="center" wrapText="1"/>
    </xf>
    <xf numFmtId="0" fontId="0" fillId="0" borderId="0" xfId="0" applyAlignment="1">
      <alignment vertical="center" wrapText="1"/>
    </xf>
    <xf numFmtId="0" fontId="0" fillId="0" borderId="0" xfId="0" applyProtection="1">
      <protection locked="0"/>
    </xf>
    <xf numFmtId="0" fontId="0" fillId="0" borderId="24" xfId="0" applyBorder="1" applyAlignment="1">
      <alignment vertical="center"/>
    </xf>
    <xf numFmtId="0" fontId="0" fillId="0" borderId="31" xfId="0" applyBorder="1" applyAlignment="1">
      <alignment vertical="center"/>
    </xf>
    <xf numFmtId="0" fontId="0" fillId="2" borderId="44" xfId="0" applyFill="1" applyBorder="1" applyProtection="1">
      <protection locked="0"/>
    </xf>
    <xf numFmtId="0" fontId="0" fillId="0" borderId="0" xfId="0" applyAlignment="1">
      <alignment horizontal="left" wrapText="1"/>
    </xf>
    <xf numFmtId="0" fontId="0" fillId="0" borderId="35" xfId="0" applyBorder="1" applyAlignment="1">
      <alignment horizontal="center" vertical="center"/>
    </xf>
    <xf numFmtId="0" fontId="0" fillId="0" borderId="37" xfId="0" applyBorder="1" applyAlignment="1">
      <alignment horizontal="center" vertical="center"/>
    </xf>
    <xf numFmtId="0" fontId="53" fillId="0" borderId="0" xfId="0" applyFont="1"/>
    <xf numFmtId="0" fontId="54" fillId="0" borderId="0" xfId="0" applyFont="1"/>
    <xf numFmtId="0" fontId="53" fillId="0" borderId="4" xfId="0" applyFont="1" applyBorder="1"/>
    <xf numFmtId="0" fontId="55" fillId="0" borderId="0" xfId="0" applyFont="1"/>
    <xf numFmtId="0" fontId="55" fillId="0" borderId="4" xfId="0" applyFont="1" applyBorder="1"/>
    <xf numFmtId="0" fontId="56" fillId="0" borderId="0" xfId="0" applyFont="1"/>
    <xf numFmtId="0" fontId="54" fillId="0" borderId="4" xfId="0" applyFont="1" applyBorder="1"/>
    <xf numFmtId="0" fontId="53" fillId="0" borderId="0" xfId="0" applyFont="1" applyAlignment="1">
      <alignment horizontal="left"/>
    </xf>
    <xf numFmtId="0" fontId="53" fillId="0" borderId="4" xfId="0" applyFont="1" applyBorder="1" applyAlignment="1">
      <alignment horizontal="left"/>
    </xf>
    <xf numFmtId="0" fontId="55" fillId="0" borderId="4" xfId="0" applyFont="1" applyBorder="1" applyAlignment="1">
      <alignment horizontal="left"/>
    </xf>
    <xf numFmtId="0" fontId="54" fillId="0" borderId="0" xfId="0" applyFont="1" applyAlignment="1">
      <alignment horizontal="left"/>
    </xf>
    <xf numFmtId="0" fontId="54" fillId="0" borderId="4" xfId="0" applyFont="1" applyBorder="1" applyAlignment="1">
      <alignment horizontal="left"/>
    </xf>
    <xf numFmtId="0" fontId="55" fillId="0" borderId="4" xfId="0" applyFont="1" applyBorder="1" applyAlignment="1">
      <alignment horizontal="center"/>
    </xf>
    <xf numFmtId="0" fontId="53" fillId="0" borderId="0" xfId="0" applyFont="1" applyAlignment="1">
      <alignment horizontal="center"/>
    </xf>
    <xf numFmtId="0" fontId="53" fillId="0" borderId="4" xfId="0" applyFont="1" applyBorder="1" applyAlignment="1">
      <alignment horizontal="center"/>
    </xf>
    <xf numFmtId="0" fontId="54" fillId="0" borderId="0" xfId="0" applyFont="1" applyAlignment="1">
      <alignment horizontal="center"/>
    </xf>
    <xf numFmtId="0" fontId="54" fillId="0" borderId="4" xfId="0" applyFont="1" applyBorder="1" applyAlignment="1">
      <alignment horizontal="center"/>
    </xf>
    <xf numFmtId="3" fontId="54" fillId="0" borderId="0" xfId="0" applyNumberFormat="1" applyFont="1"/>
    <xf numFmtId="3" fontId="53" fillId="0" borderId="0" xfId="0" applyNumberFormat="1" applyFont="1" applyAlignment="1">
      <alignment horizontal="left"/>
    </xf>
    <xf numFmtId="3" fontId="53" fillId="0" borderId="0" xfId="0" applyNumberFormat="1" applyFont="1"/>
    <xf numFmtId="3" fontId="53" fillId="0" borderId="4" xfId="0" applyNumberFormat="1" applyFont="1" applyBorder="1" applyAlignment="1">
      <alignment horizontal="left"/>
    </xf>
    <xf numFmtId="3" fontId="53" fillId="0" borderId="4" xfId="0" applyNumberFormat="1" applyFont="1" applyBorder="1"/>
    <xf numFmtId="3" fontId="55" fillId="0" borderId="4" xfId="0" applyNumberFormat="1" applyFont="1" applyBorder="1" applyAlignment="1">
      <alignment horizontal="center"/>
    </xf>
    <xf numFmtId="3" fontId="54" fillId="0" borderId="4" xfId="0" applyNumberFormat="1" applyFont="1" applyBorder="1"/>
    <xf numFmtId="3" fontId="54" fillId="0" borderId="0" xfId="0" applyNumberFormat="1" applyFont="1" applyAlignment="1">
      <alignment horizontal="left"/>
    </xf>
    <xf numFmtId="0" fontId="4" fillId="0" borderId="23" xfId="0" applyFont="1" applyBorder="1" applyAlignment="1">
      <alignment horizontal="center"/>
    </xf>
    <xf numFmtId="0" fontId="4" fillId="0" borderId="23" xfId="0" applyFont="1" applyBorder="1"/>
    <xf numFmtId="0" fontId="0" fillId="0" borderId="33" xfId="0" applyBorder="1" applyAlignment="1">
      <alignment horizontal="center" vertical="center" wrapText="1"/>
    </xf>
    <xf numFmtId="0" fontId="0" fillId="0" borderId="28" xfId="0" applyBorder="1" applyAlignment="1">
      <alignment horizontal="left" vertical="center" wrapText="1"/>
    </xf>
    <xf numFmtId="0" fontId="0" fillId="0" borderId="28" xfId="0" applyBorder="1" applyAlignment="1">
      <alignment horizontal="center" vertical="center" wrapText="1"/>
    </xf>
    <xf numFmtId="0" fontId="1" fillId="79" borderId="42" xfId="0" applyFont="1" applyFill="1" applyBorder="1" applyAlignment="1">
      <alignment horizontal="center" wrapText="1"/>
    </xf>
    <xf numFmtId="0" fontId="0" fillId="82" borderId="28" xfId="0" applyFill="1" applyBorder="1" applyAlignment="1" applyProtection="1">
      <alignment vertical="center" wrapText="1"/>
      <protection locked="0"/>
    </xf>
    <xf numFmtId="0" fontId="0" fillId="82" borderId="24" xfId="0" applyFill="1" applyBorder="1" applyAlignment="1" applyProtection="1">
      <alignment vertical="center" wrapText="1"/>
      <protection locked="0"/>
    </xf>
    <xf numFmtId="0" fontId="0" fillId="82" borderId="31" xfId="0" applyFill="1" applyBorder="1" applyAlignment="1" applyProtection="1">
      <alignment vertical="center" wrapText="1"/>
      <protection locked="0"/>
    </xf>
    <xf numFmtId="0" fontId="0" fillId="82" borderId="24" xfId="0" applyFill="1" applyBorder="1" applyAlignment="1" applyProtection="1">
      <alignment horizontal="center" vertical="center" wrapText="1"/>
      <protection locked="0"/>
    </xf>
    <xf numFmtId="0" fontId="0" fillId="82" borderId="24" xfId="0" applyFill="1" applyBorder="1" applyAlignment="1" applyProtection="1">
      <alignment horizontal="center"/>
      <protection locked="0"/>
    </xf>
    <xf numFmtId="0" fontId="0" fillId="82" borderId="31" xfId="0" applyFill="1" applyBorder="1" applyAlignment="1" applyProtection="1">
      <alignment horizontal="center" vertical="center" wrapText="1"/>
      <protection locked="0"/>
    </xf>
    <xf numFmtId="0" fontId="0" fillId="82" borderId="31" xfId="0" applyFill="1" applyBorder="1" applyAlignment="1" applyProtection="1">
      <alignment horizontal="center"/>
      <protection locked="0"/>
    </xf>
    <xf numFmtId="0" fontId="0" fillId="82" borderId="38" xfId="0" applyFill="1" applyBorder="1" applyProtection="1">
      <protection locked="0"/>
    </xf>
    <xf numFmtId="0" fontId="0" fillId="82" borderId="39" xfId="0" applyFill="1" applyBorder="1" applyProtection="1">
      <protection locked="0"/>
    </xf>
    <xf numFmtId="0" fontId="0" fillId="82" borderId="40" xfId="0" applyFill="1" applyBorder="1" applyProtection="1">
      <protection locked="0"/>
    </xf>
    <xf numFmtId="0" fontId="0" fillId="0" borderId="0" xfId="0" applyAlignment="1">
      <alignment horizontal="right"/>
    </xf>
    <xf numFmtId="164" fontId="0" fillId="82" borderId="36" xfId="1412" applyNumberFormat="1" applyFont="1" applyFill="1" applyBorder="1" applyAlignment="1" applyProtection="1">
      <alignment horizontal="center" vertical="center" wrapText="1"/>
      <protection locked="0"/>
    </xf>
    <xf numFmtId="164" fontId="0" fillId="82" borderId="32" xfId="1412" applyNumberFormat="1" applyFont="1" applyFill="1" applyBorder="1" applyAlignment="1" applyProtection="1">
      <alignment horizontal="center" vertical="center" wrapText="1"/>
      <protection locked="0"/>
    </xf>
    <xf numFmtId="164" fontId="0" fillId="0" borderId="28" xfId="1412" applyNumberFormat="1" applyFont="1" applyFill="1" applyBorder="1" applyAlignment="1">
      <alignment horizontal="right" vertical="center" wrapText="1"/>
    </xf>
    <xf numFmtId="164" fontId="0" fillId="0" borderId="34" xfId="1412" applyNumberFormat="1" applyFont="1" applyBorder="1" applyAlignment="1">
      <alignment vertical="center" wrapText="1"/>
    </xf>
    <xf numFmtId="164" fontId="0" fillId="82" borderId="24" xfId="1412" applyNumberFormat="1" applyFont="1" applyFill="1" applyBorder="1" applyAlignment="1" applyProtection="1">
      <alignment horizontal="right" vertical="center" wrapText="1"/>
      <protection locked="0"/>
    </xf>
    <xf numFmtId="164" fontId="0" fillId="82" borderId="31" xfId="1412" applyNumberFormat="1" applyFont="1" applyFill="1" applyBorder="1" applyAlignment="1" applyProtection="1">
      <alignment horizontal="right" vertical="center" wrapText="1"/>
      <protection locked="0"/>
    </xf>
    <xf numFmtId="0" fontId="3" fillId="82" borderId="24" xfId="0" applyFont="1" applyFill="1" applyBorder="1" applyProtection="1">
      <protection locked="0"/>
    </xf>
    <xf numFmtId="0" fontId="3" fillId="82" borderId="36" xfId="0" applyFont="1" applyFill="1" applyBorder="1" applyProtection="1">
      <protection locked="0"/>
    </xf>
    <xf numFmtId="0" fontId="3" fillId="82" borderId="31" xfId="0" applyFont="1" applyFill="1" applyBorder="1" applyProtection="1">
      <protection locked="0"/>
    </xf>
    <xf numFmtId="0" fontId="3" fillId="82" borderId="32" xfId="0" applyFont="1" applyFill="1" applyBorder="1" applyProtection="1">
      <protection locked="0"/>
    </xf>
    <xf numFmtId="0" fontId="0" fillId="0" borderId="45"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0" fillId="0" borderId="48" xfId="0" applyBorder="1"/>
    <xf numFmtId="0" fontId="0" fillId="0" borderId="49" xfId="0" applyBorder="1"/>
    <xf numFmtId="0" fontId="4" fillId="3" borderId="48" xfId="0" applyFont="1" applyFill="1" applyBorder="1"/>
    <xf numFmtId="0" fontId="4" fillId="3" borderId="0" xfId="0" applyFont="1" applyFill="1"/>
    <xf numFmtId="0" fontId="4" fillId="3" borderId="49" xfId="0" applyFont="1" applyFill="1" applyBorder="1"/>
    <xf numFmtId="0" fontId="0" fillId="3" borderId="48" xfId="0" applyFill="1" applyBorder="1"/>
    <xf numFmtId="0" fontId="0" fillId="3" borderId="49" xfId="0" applyFill="1" applyBorder="1"/>
    <xf numFmtId="0" fontId="0" fillId="3" borderId="50" xfId="0" applyFill="1" applyBorder="1"/>
    <xf numFmtId="0" fontId="0" fillId="3" borderId="51" xfId="0" applyFill="1" applyBorder="1"/>
    <xf numFmtId="0" fontId="0" fillId="81" borderId="48" xfId="0" applyFill="1" applyBorder="1"/>
    <xf numFmtId="0" fontId="0" fillId="81" borderId="0" xfId="0" applyFill="1"/>
    <xf numFmtId="0" fontId="0" fillId="81" borderId="49" xfId="0" applyFill="1" applyBorder="1"/>
    <xf numFmtId="0" fontId="0" fillId="81" borderId="50" xfId="0" applyFill="1" applyBorder="1"/>
    <xf numFmtId="0" fontId="4" fillId="81" borderId="4" xfId="0" applyFont="1" applyFill="1" applyBorder="1" applyAlignment="1">
      <alignment horizontal="right"/>
    </xf>
    <xf numFmtId="0" fontId="4" fillId="81" borderId="51" xfId="0" applyFont="1" applyFill="1" applyBorder="1" applyAlignment="1">
      <alignment horizontal="right"/>
    </xf>
    <xf numFmtId="3" fontId="53" fillId="0" borderId="0" xfId="0" applyNumberFormat="1" applyFont="1" applyAlignment="1">
      <alignment horizontal="right"/>
    </xf>
    <xf numFmtId="3" fontId="54" fillId="0" borderId="0" xfId="0" applyNumberFormat="1" applyFont="1" applyAlignment="1">
      <alignment horizontal="right"/>
    </xf>
    <xf numFmtId="0" fontId="54" fillId="3" borderId="25" xfId="0" applyFont="1" applyFill="1" applyBorder="1"/>
    <xf numFmtId="0" fontId="54" fillId="3" borderId="52" xfId="0" applyFont="1" applyFill="1" applyBorder="1"/>
    <xf numFmtId="0" fontId="54" fillId="3" borderId="52" xfId="0" quotePrefix="1" applyFont="1" applyFill="1" applyBorder="1" applyAlignment="1">
      <alignment horizontal="center"/>
    </xf>
    <xf numFmtId="0" fontId="54" fillId="3" borderId="52" xfId="0" applyFont="1" applyFill="1" applyBorder="1" applyAlignment="1">
      <alignment horizontal="center"/>
    </xf>
    <xf numFmtId="0" fontId="54" fillId="3" borderId="53" xfId="0" applyFont="1" applyFill="1" applyBorder="1" applyAlignment="1">
      <alignment horizontal="center"/>
    </xf>
    <xf numFmtId="0" fontId="0" fillId="3" borderId="54" xfId="0" applyFill="1" applyBorder="1" applyAlignment="1">
      <alignment horizontal="center"/>
    </xf>
    <xf numFmtId="0" fontId="0" fillId="3" borderId="43" xfId="0" applyFill="1" applyBorder="1" applyAlignment="1">
      <alignment horizontal="center"/>
    </xf>
    <xf numFmtId="0" fontId="0" fillId="3" borderId="55" xfId="0" applyFill="1" applyBorder="1" applyAlignment="1">
      <alignment horizontal="center"/>
    </xf>
    <xf numFmtId="0" fontId="0" fillId="81" borderId="45" xfId="0" applyFill="1" applyBorder="1"/>
    <xf numFmtId="0" fontId="0" fillId="81" borderId="46" xfId="0" applyFill="1" applyBorder="1" applyAlignment="1">
      <alignment horizontal="center"/>
    </xf>
    <xf numFmtId="0" fontId="0" fillId="81" borderId="47" xfId="0" applyFill="1" applyBorder="1" applyAlignment="1">
      <alignment horizontal="center"/>
    </xf>
    <xf numFmtId="0" fontId="4" fillId="0" borderId="56" xfId="0" applyFont="1" applyBorder="1" applyAlignment="1">
      <alignment horizontal="center"/>
    </xf>
    <xf numFmtId="0" fontId="4" fillId="0" borderId="53" xfId="0" applyFont="1" applyBorder="1"/>
    <xf numFmtId="0" fontId="5" fillId="79" borderId="42" xfId="0" applyFont="1" applyFill="1" applyBorder="1" applyAlignment="1">
      <alignment horizontal="center"/>
    </xf>
    <xf numFmtId="0" fontId="19" fillId="79" borderId="58" xfId="0" applyFont="1" applyFill="1" applyBorder="1"/>
    <xf numFmtId="0" fontId="0" fillId="82" borderId="36" xfId="0" applyFill="1" applyBorder="1" applyAlignment="1" applyProtection="1">
      <alignment horizontal="center"/>
      <protection locked="0"/>
    </xf>
    <xf numFmtId="0" fontId="0" fillId="0" borderId="36" xfId="0" applyBorder="1" applyAlignment="1">
      <alignment horizontal="center"/>
    </xf>
    <xf numFmtId="0" fontId="0" fillId="0" borderId="56" xfId="0" applyBorder="1" applyAlignment="1">
      <alignment horizontal="center"/>
    </xf>
    <xf numFmtId="0" fontId="4" fillId="0" borderId="42" xfId="0" applyFont="1" applyBorder="1" applyAlignment="1">
      <alignment horizontal="center"/>
    </xf>
    <xf numFmtId="0" fontId="4" fillId="0" borderId="59" xfId="0" applyFont="1" applyBorder="1" applyAlignment="1">
      <alignment horizontal="center"/>
    </xf>
    <xf numFmtId="0" fontId="0" fillId="3" borderId="38" xfId="0" applyFill="1" applyBorder="1" applyAlignment="1">
      <alignment horizontal="center"/>
    </xf>
    <xf numFmtId="0" fontId="0" fillId="3" borderId="39" xfId="0" applyFill="1" applyBorder="1" applyAlignment="1">
      <alignment horizontal="center"/>
    </xf>
    <xf numFmtId="0" fontId="0" fillId="82" borderId="39" xfId="0" applyFill="1" applyBorder="1" applyAlignment="1" applyProtection="1">
      <alignment horizontal="center"/>
      <protection locked="0"/>
    </xf>
    <xf numFmtId="0" fontId="0" fillId="3" borderId="33" xfId="0" applyFill="1" applyBorder="1" applyAlignment="1">
      <alignment horizontal="center"/>
    </xf>
    <xf numFmtId="0" fontId="0" fillId="3" borderId="34" xfId="0" applyFill="1" applyBorder="1" applyAlignment="1">
      <alignment horizontal="center"/>
    </xf>
    <xf numFmtId="0" fontId="0" fillId="82" borderId="35" xfId="0" applyFill="1" applyBorder="1" applyAlignment="1" applyProtection="1">
      <alignment horizontal="center"/>
      <protection locked="0"/>
    </xf>
    <xf numFmtId="0" fontId="0" fillId="3" borderId="35" xfId="0" applyFill="1" applyBorder="1" applyAlignment="1">
      <alignment horizontal="center"/>
    </xf>
    <xf numFmtId="0" fontId="0" fillId="3" borderId="36" xfId="0" applyFill="1" applyBorder="1" applyAlignment="1">
      <alignment horizontal="center"/>
    </xf>
    <xf numFmtId="0" fontId="0" fillId="82" borderId="37" xfId="0" applyFill="1" applyBorder="1" applyAlignment="1" applyProtection="1">
      <alignment horizontal="center"/>
      <protection locked="0"/>
    </xf>
    <xf numFmtId="0" fontId="0" fillId="82" borderId="32" xfId="0" applyFill="1" applyBorder="1" applyAlignment="1" applyProtection="1">
      <alignment horizontal="center"/>
      <protection locked="0"/>
    </xf>
    <xf numFmtId="0" fontId="0" fillId="82" borderId="40" xfId="0" applyFill="1" applyBorder="1" applyAlignment="1" applyProtection="1">
      <alignment horizontal="center"/>
      <protection locked="0"/>
    </xf>
    <xf numFmtId="0" fontId="0" fillId="82" borderId="0" xfId="0" applyFill="1" applyProtection="1">
      <protection locked="0"/>
    </xf>
    <xf numFmtId="3" fontId="54" fillId="0" borderId="4" xfId="0" applyNumberFormat="1" applyFont="1" applyBorder="1" applyAlignment="1">
      <alignment horizontal="left"/>
    </xf>
    <xf numFmtId="0" fontId="56" fillId="0" borderId="4" xfId="0" applyFont="1" applyBorder="1" applyAlignment="1">
      <alignment horizontal="center" textRotation="90"/>
    </xf>
    <xf numFmtId="3" fontId="54" fillId="0" borderId="0" xfId="0" applyNumberFormat="1" applyFont="1" applyAlignment="1">
      <alignment horizontal="center"/>
    </xf>
    <xf numFmtId="3" fontId="54" fillId="0" borderId="4" xfId="0" applyNumberFormat="1" applyFont="1" applyBorder="1" applyAlignment="1">
      <alignment horizontal="center"/>
    </xf>
    <xf numFmtId="0" fontId="54" fillId="3" borderId="25" xfId="0" applyFont="1" applyFill="1" applyBorder="1" applyAlignment="1">
      <alignment horizontal="center"/>
    </xf>
    <xf numFmtId="0" fontId="56" fillId="0" borderId="4" xfId="0" applyFont="1" applyBorder="1" applyAlignment="1">
      <alignment horizontal="left"/>
    </xf>
    <xf numFmtId="3" fontId="56" fillId="0" borderId="4" xfId="0" applyNumberFormat="1" applyFont="1" applyBorder="1" applyAlignment="1">
      <alignment horizontal="center" textRotation="90"/>
    </xf>
    <xf numFmtId="0" fontId="56" fillId="0" borderId="0" xfId="0" applyFont="1" applyAlignment="1">
      <alignment horizontal="left"/>
    </xf>
    <xf numFmtId="0" fontId="56" fillId="0" borderId="43" xfId="0" applyFont="1" applyBorder="1" applyAlignment="1">
      <alignment horizontal="left"/>
    </xf>
    <xf numFmtId="0" fontId="56" fillId="0" borderId="0" xfId="0" applyFont="1" applyAlignment="1">
      <alignment horizontal="center"/>
    </xf>
    <xf numFmtId="3" fontId="56" fillId="0" borderId="43" xfId="0" applyNumberFormat="1" applyFont="1" applyBorder="1" applyAlignment="1">
      <alignment horizontal="center"/>
    </xf>
    <xf numFmtId="0" fontId="56" fillId="0" borderId="43" xfId="0" applyFont="1" applyBorder="1" applyAlignment="1">
      <alignment horizontal="center"/>
    </xf>
    <xf numFmtId="3" fontId="56" fillId="0" borderId="0" xfId="0" applyNumberFormat="1" applyFont="1" applyAlignment="1">
      <alignment horizontal="center"/>
    </xf>
    <xf numFmtId="0" fontId="56" fillId="0" borderId="4" xfId="0" applyFont="1" applyBorder="1" applyAlignment="1">
      <alignment horizontal="center"/>
    </xf>
    <xf numFmtId="0" fontId="0" fillId="3" borderId="46" xfId="0" applyFill="1" applyBorder="1" applyAlignment="1">
      <alignment horizontal="right"/>
    </xf>
    <xf numFmtId="0" fontId="0" fillId="3" borderId="46" xfId="0" applyFill="1" applyBorder="1"/>
    <xf numFmtId="164" fontId="0" fillId="3" borderId="46" xfId="0" applyNumberFormat="1" applyFill="1" applyBorder="1"/>
    <xf numFmtId="3" fontId="0" fillId="3" borderId="47" xfId="0" applyNumberFormat="1" applyFill="1" applyBorder="1"/>
    <xf numFmtId="0" fontId="0" fillId="3" borderId="0" xfId="0" applyFill="1" applyAlignment="1">
      <alignment horizontal="right"/>
    </xf>
    <xf numFmtId="164" fontId="0" fillId="3" borderId="0" xfId="0" applyNumberFormat="1" applyFill="1"/>
    <xf numFmtId="3" fontId="0" fillId="3" borderId="49" xfId="0" applyNumberFormat="1" applyFill="1" applyBorder="1"/>
    <xf numFmtId="0" fontId="0" fillId="3" borderId="4" xfId="0" applyFill="1" applyBorder="1" applyAlignment="1">
      <alignment horizontal="right"/>
    </xf>
    <xf numFmtId="164" fontId="0" fillId="3" borderId="4" xfId="0" applyNumberFormat="1" applyFill="1" applyBorder="1"/>
    <xf numFmtId="3" fontId="0" fillId="3" borderId="51" xfId="0" applyNumberFormat="1" applyFill="1" applyBorder="1"/>
    <xf numFmtId="0" fontId="54" fillId="83" borderId="25" xfId="0" applyFont="1" applyFill="1" applyBorder="1" applyAlignment="1">
      <alignment horizontal="center"/>
    </xf>
    <xf numFmtId="0" fontId="54" fillId="83" borderId="52" xfId="0" applyFont="1" applyFill="1" applyBorder="1" applyAlignment="1">
      <alignment horizontal="center"/>
    </xf>
    <xf numFmtId="0" fontId="54" fillId="83" borderId="53" xfId="0" applyFont="1" applyFill="1" applyBorder="1" applyAlignment="1">
      <alignment horizontal="center"/>
    </xf>
    <xf numFmtId="0" fontId="57" fillId="0" borderId="0" xfId="0" applyFont="1"/>
    <xf numFmtId="0" fontId="0" fillId="83" borderId="61" xfId="0" applyFill="1" applyBorder="1"/>
    <xf numFmtId="0" fontId="0" fillId="83" borderId="62" xfId="0" applyFill="1" applyBorder="1"/>
    <xf numFmtId="0" fontId="0" fillId="83" borderId="30" xfId="0" applyFill="1" applyBorder="1"/>
    <xf numFmtId="0" fontId="0" fillId="83" borderId="63" xfId="0" applyFill="1" applyBorder="1"/>
    <xf numFmtId="0" fontId="0" fillId="83" borderId="27" xfId="0" applyFill="1" applyBorder="1" applyAlignment="1">
      <alignment horizontal="right"/>
    </xf>
    <xf numFmtId="0" fontId="0" fillId="83" borderId="60" xfId="0" applyFill="1" applyBorder="1" applyAlignment="1">
      <alignment horizontal="right"/>
    </xf>
    <xf numFmtId="0" fontId="0" fillId="83" borderId="26" xfId="0" applyFill="1" applyBorder="1" applyAlignment="1">
      <alignment horizontal="center"/>
    </xf>
    <xf numFmtId="0" fontId="0" fillId="83" borderId="64" xfId="0" quotePrefix="1" applyFill="1" applyBorder="1" applyAlignment="1">
      <alignment horizontal="center"/>
    </xf>
    <xf numFmtId="0" fontId="0" fillId="83" borderId="3" xfId="0" quotePrefix="1" applyFill="1" applyBorder="1" applyAlignment="1">
      <alignment horizontal="center"/>
    </xf>
    <xf numFmtId="0" fontId="54" fillId="0" borderId="23" xfId="0" applyFont="1" applyBorder="1" applyAlignment="1">
      <alignment horizontal="center"/>
    </xf>
    <xf numFmtId="0" fontId="54" fillId="0" borderId="23" xfId="0" applyFont="1" applyBorder="1"/>
    <xf numFmtId="0" fontId="54" fillId="0" borderId="23" xfId="0" applyFont="1" applyBorder="1" applyAlignment="1">
      <alignment horizontal="left"/>
    </xf>
    <xf numFmtId="3" fontId="54" fillId="0" borderId="23" xfId="0" applyNumberFormat="1" applyFont="1" applyBorder="1" applyAlignment="1">
      <alignment horizontal="left"/>
    </xf>
    <xf numFmtId="3" fontId="54" fillId="0" borderId="23" xfId="0" applyNumberFormat="1" applyFont="1" applyBorder="1"/>
    <xf numFmtId="0" fontId="0" fillId="82" borderId="36" xfId="0" applyFill="1" applyBorder="1" applyAlignment="1" applyProtection="1">
      <alignment horizontal="left"/>
      <protection locked="0"/>
    </xf>
    <xf numFmtId="0" fontId="0" fillId="82" borderId="57" xfId="0" applyFill="1" applyBorder="1" applyAlignment="1" applyProtection="1">
      <alignment horizontal="left"/>
      <protection locked="0"/>
    </xf>
    <xf numFmtId="0" fontId="1" fillId="79" borderId="1" xfId="0" applyFont="1" applyFill="1" applyBorder="1" applyAlignment="1">
      <alignment horizontal="center"/>
    </xf>
    <xf numFmtId="0" fontId="0" fillId="84" borderId="65" xfId="0" applyFill="1" applyBorder="1" applyAlignment="1">
      <alignment horizontal="left"/>
    </xf>
    <xf numFmtId="0" fontId="0" fillId="84" borderId="66" xfId="0" applyFill="1" applyBorder="1"/>
    <xf numFmtId="0" fontId="0" fillId="84" borderId="2" xfId="0" applyFill="1" applyBorder="1" applyAlignment="1">
      <alignment horizontal="center"/>
    </xf>
    <xf numFmtId="3" fontId="0" fillId="0" borderId="0" xfId="0" applyNumberFormat="1"/>
    <xf numFmtId="0" fontId="0" fillId="3" borderId="67" xfId="0" applyFill="1" applyBorder="1"/>
    <xf numFmtId="0" fontId="0" fillId="3" borderId="68" xfId="0" applyFill="1" applyBorder="1"/>
    <xf numFmtId="0" fontId="0" fillId="3" borderId="60" xfId="0" applyFill="1" applyBorder="1"/>
    <xf numFmtId="0" fontId="0" fillId="3" borderId="69" xfId="0" applyFill="1" applyBorder="1"/>
    <xf numFmtId="0" fontId="0" fillId="3" borderId="70" xfId="0" applyFill="1" applyBorder="1"/>
    <xf numFmtId="0" fontId="0" fillId="81" borderId="45" xfId="0" applyFill="1" applyBorder="1" applyAlignment="1">
      <alignment horizontal="center"/>
    </xf>
    <xf numFmtId="0" fontId="0" fillId="3" borderId="65" xfId="0" applyFill="1" applyBorder="1" applyAlignment="1">
      <alignment horizontal="center"/>
    </xf>
    <xf numFmtId="0" fontId="0" fillId="3" borderId="66" xfId="0" applyFill="1" applyBorder="1" applyAlignment="1">
      <alignment horizontal="center"/>
    </xf>
    <xf numFmtId="0" fontId="0" fillId="3" borderId="2" xfId="0" applyFill="1" applyBorder="1" applyAlignment="1">
      <alignment horizontal="center"/>
    </xf>
    <xf numFmtId="0" fontId="0" fillId="3" borderId="26" xfId="0" applyFill="1" applyBorder="1"/>
    <xf numFmtId="0" fontId="0" fillId="3" borderId="3" xfId="0" applyFill="1" applyBorder="1"/>
    <xf numFmtId="0" fontId="0" fillId="82" borderId="32" xfId="0" applyFill="1" applyBorder="1" applyAlignment="1" applyProtection="1">
      <alignment horizontal="left"/>
      <protection locked="0"/>
    </xf>
    <xf numFmtId="3" fontId="54" fillId="0" borderId="4" xfId="0" applyNumberFormat="1" applyFont="1" applyBorder="1" applyAlignment="1">
      <alignment horizontal="right"/>
    </xf>
    <xf numFmtId="0" fontId="54" fillId="3" borderId="0" xfId="0" applyFont="1" applyFill="1"/>
    <xf numFmtId="0" fontId="0" fillId="80" borderId="54" xfId="0" applyFill="1" applyBorder="1"/>
    <xf numFmtId="0" fontId="58" fillId="0" borderId="26" xfId="0" applyFont="1" applyBorder="1"/>
    <xf numFmtId="0" fontId="58" fillId="0" borderId="64" xfId="0" applyFont="1" applyBorder="1"/>
    <xf numFmtId="0" fontId="58" fillId="0" borderId="3" xfId="0" applyFont="1" applyBorder="1"/>
    <xf numFmtId="0" fontId="20" fillId="82" borderId="39" xfId="0" applyFont="1" applyFill="1" applyBorder="1" applyProtection="1">
      <protection locked="0"/>
    </xf>
    <xf numFmtId="0" fontId="3" fillId="0" borderId="0" xfId="0" applyFont="1"/>
    <xf numFmtId="0" fontId="60" fillId="82" borderId="39" xfId="0" applyFont="1" applyFill="1" applyBorder="1" applyProtection="1">
      <protection locked="0"/>
    </xf>
    <xf numFmtId="0" fontId="0" fillId="82" borderId="24" xfId="0" applyFill="1" applyBorder="1" applyProtection="1">
      <protection locked="0"/>
    </xf>
    <xf numFmtId="0" fontId="0" fillId="82" borderId="31" xfId="0" applyFill="1" applyBorder="1" applyProtection="1">
      <protection locked="0"/>
    </xf>
    <xf numFmtId="0" fontId="4" fillId="0" borderId="58" xfId="0" applyFont="1" applyBorder="1"/>
    <xf numFmtId="0" fontId="0" fillId="79" borderId="28" xfId="0" applyFill="1" applyBorder="1" applyAlignment="1">
      <alignment horizontal="center"/>
    </xf>
    <xf numFmtId="0" fontId="0" fillId="79" borderId="34" xfId="0" applyFill="1" applyBorder="1" applyAlignment="1">
      <alignment horizontal="center"/>
    </xf>
    <xf numFmtId="0" fontId="0" fillId="0" borderId="24" xfId="0" applyBorder="1" applyAlignment="1">
      <alignment horizontal="center"/>
    </xf>
    <xf numFmtId="0" fontId="0" fillId="0" borderId="36" xfId="0" applyBorder="1" applyAlignment="1">
      <alignment horizontal="center"/>
    </xf>
    <xf numFmtId="0" fontId="0" fillId="82" borderId="24" xfId="0" applyFill="1" applyBorder="1" applyAlignment="1" applyProtection="1">
      <alignment horizontal="left"/>
      <protection locked="0"/>
    </xf>
    <xf numFmtId="0" fontId="0" fillId="82" borderId="36" xfId="0" applyFill="1" applyBorder="1" applyAlignment="1" applyProtection="1">
      <alignment horizontal="left"/>
      <protection locked="0"/>
    </xf>
    <xf numFmtId="3" fontId="0" fillId="82" borderId="31" xfId="0" applyNumberFormat="1" applyFill="1" applyBorder="1" applyAlignment="1" applyProtection="1">
      <alignment horizontal="left"/>
      <protection locked="0"/>
    </xf>
    <xf numFmtId="3" fontId="0" fillId="82" borderId="32" xfId="0" applyNumberFormat="1" applyFill="1" applyBorder="1" applyAlignment="1" applyProtection="1">
      <alignment horizontal="left"/>
      <protection locked="0"/>
    </xf>
    <xf numFmtId="0" fontId="0" fillId="82" borderId="53" xfId="0" applyFill="1" applyBorder="1" applyProtection="1">
      <protection locked="0"/>
    </xf>
    <xf numFmtId="0" fontId="19" fillId="79" borderId="27" xfId="0" applyFont="1" applyFill="1" applyBorder="1" applyAlignment="1">
      <alignment horizontal="center" vertical="center"/>
    </xf>
    <xf numFmtId="0" fontId="19" fillId="79" borderId="30" xfId="0" applyFont="1" applyFill="1" applyBorder="1" applyAlignment="1">
      <alignment horizontal="center" vertical="center"/>
    </xf>
    <xf numFmtId="0" fontId="19" fillId="79" borderId="29" xfId="0" applyFont="1" applyFill="1" applyBorder="1" applyAlignment="1">
      <alignment horizontal="center" wrapText="1"/>
    </xf>
    <xf numFmtId="0" fontId="19" fillId="79" borderId="41" xfId="0" applyFont="1" applyFill="1" applyBorder="1" applyAlignment="1">
      <alignment horizontal="center" wrapText="1"/>
    </xf>
    <xf numFmtId="2" fontId="19" fillId="79" borderId="26" xfId="0" applyNumberFormat="1" applyFont="1" applyFill="1" applyBorder="1" applyAlignment="1">
      <alignment horizontal="left" wrapText="1"/>
    </xf>
    <xf numFmtId="2" fontId="19" fillId="79" borderId="3" xfId="0" applyNumberFormat="1" applyFont="1" applyFill="1" applyBorder="1" applyAlignment="1">
      <alignment horizontal="left" wrapText="1"/>
    </xf>
    <xf numFmtId="0" fontId="19" fillId="79" borderId="26" xfId="0" applyFont="1" applyFill="1" applyBorder="1" applyAlignment="1">
      <alignment horizontal="center"/>
    </xf>
    <xf numFmtId="0" fontId="19" fillId="79" borderId="3" xfId="0" applyFont="1" applyFill="1" applyBorder="1" applyAlignment="1">
      <alignment horizontal="center"/>
    </xf>
    <xf numFmtId="0" fontId="19" fillId="79" borderId="26" xfId="0" applyFont="1" applyFill="1" applyBorder="1" applyAlignment="1">
      <alignment horizontal="center" wrapText="1"/>
    </xf>
    <xf numFmtId="0" fontId="19" fillId="79" borderId="3" xfId="0" applyFont="1" applyFill="1" applyBorder="1" applyAlignment="1">
      <alignment horizontal="center" wrapText="1"/>
    </xf>
    <xf numFmtId="0" fontId="0" fillId="82" borderId="0" xfId="0" applyFill="1" applyAlignment="1" applyProtection="1">
      <alignment horizontal="left" vertical="top" wrapText="1"/>
      <protection locked="0"/>
    </xf>
    <xf numFmtId="0" fontId="4" fillId="0" borderId="0" xfId="0" applyFont="1" applyAlignment="1">
      <alignment horizontal="left" wrapText="1"/>
    </xf>
    <xf numFmtId="0" fontId="4" fillId="0" borderId="0" xfId="0" applyFont="1" applyAlignment="1">
      <alignment horizontal="left"/>
    </xf>
    <xf numFmtId="0" fontId="55" fillId="0" borderId="43" xfId="0" applyFont="1" applyBorder="1" applyAlignment="1">
      <alignment horizontal="center"/>
    </xf>
    <xf numFmtId="0" fontId="56" fillId="0" borderId="0" xfId="0" applyFont="1" applyAlignment="1">
      <alignment horizontal="center"/>
    </xf>
    <xf numFmtId="0" fontId="55" fillId="0" borderId="0" xfId="0" applyFont="1" applyAlignment="1">
      <alignment horizontal="center"/>
    </xf>
  </cellXfs>
  <cellStyles count="1413">
    <cellStyle name="20% - Accent1" xfId="19" builtinId="30" customBuiltin="1"/>
    <cellStyle name="20% - Accent1 2" xfId="44" xr:uid="{00000000-0005-0000-0000-000001000000}"/>
    <cellStyle name="20% - Accent1 2 2" xfId="45" xr:uid="{00000000-0005-0000-0000-000002000000}"/>
    <cellStyle name="20% - Accent1 2 2 2" xfId="875" xr:uid="{00000000-0005-0000-0000-000003000000}"/>
    <cellStyle name="20% - Accent1 2 2 3" xfId="876" xr:uid="{00000000-0005-0000-0000-000004000000}"/>
    <cellStyle name="20% - Accent1 2 2 4" xfId="874" xr:uid="{00000000-0005-0000-0000-000005000000}"/>
    <cellStyle name="20% - Accent1 2 3" xfId="46" xr:uid="{00000000-0005-0000-0000-000006000000}"/>
    <cellStyle name="20% - Accent1 2 3 2" xfId="878" xr:uid="{00000000-0005-0000-0000-000007000000}"/>
    <cellStyle name="20% - Accent1 2 3 3" xfId="879" xr:uid="{00000000-0005-0000-0000-000008000000}"/>
    <cellStyle name="20% - Accent1 2 3 4" xfId="877" xr:uid="{00000000-0005-0000-0000-000009000000}"/>
    <cellStyle name="20% - Accent1 2 4" xfId="880" xr:uid="{00000000-0005-0000-0000-00000A000000}"/>
    <cellStyle name="20% - Accent1 2 5" xfId="881" xr:uid="{00000000-0005-0000-0000-00000B000000}"/>
    <cellStyle name="20% - Accent1 2 6" xfId="873" xr:uid="{00000000-0005-0000-0000-00000C000000}"/>
    <cellStyle name="20% - Accent1 3" xfId="47" xr:uid="{00000000-0005-0000-0000-00000D000000}"/>
    <cellStyle name="20% - Accent1 3 2" xfId="48" xr:uid="{00000000-0005-0000-0000-00000E000000}"/>
    <cellStyle name="20% - Accent1 3 2 2" xfId="884" xr:uid="{00000000-0005-0000-0000-00000F000000}"/>
    <cellStyle name="20% - Accent1 3 2 3" xfId="885" xr:uid="{00000000-0005-0000-0000-000010000000}"/>
    <cellStyle name="20% - Accent1 3 2 4" xfId="883" xr:uid="{00000000-0005-0000-0000-000011000000}"/>
    <cellStyle name="20% - Accent1 3 3" xfId="49" xr:uid="{00000000-0005-0000-0000-000012000000}"/>
    <cellStyle name="20% - Accent1 3 3 2" xfId="887" xr:uid="{00000000-0005-0000-0000-000013000000}"/>
    <cellStyle name="20% - Accent1 3 3 3" xfId="886" xr:uid="{00000000-0005-0000-0000-000014000000}"/>
    <cellStyle name="20% - Accent1 3 4" xfId="888" xr:uid="{00000000-0005-0000-0000-000015000000}"/>
    <cellStyle name="20% - Accent1 3 5" xfId="882" xr:uid="{00000000-0005-0000-0000-000016000000}"/>
    <cellStyle name="20% - Accent1 4" xfId="50" xr:uid="{00000000-0005-0000-0000-000017000000}"/>
    <cellStyle name="20% - Accent1 4 2" xfId="51" xr:uid="{00000000-0005-0000-0000-000018000000}"/>
    <cellStyle name="20% - Accent1 4 3" xfId="52" xr:uid="{00000000-0005-0000-0000-000019000000}"/>
    <cellStyle name="20% - Accent1 5" xfId="858" xr:uid="{00000000-0005-0000-0000-00001A000000}"/>
    <cellStyle name="20% - Accent2" xfId="23" builtinId="34" customBuiltin="1"/>
    <cellStyle name="20% - Accent2 2" xfId="53" xr:uid="{00000000-0005-0000-0000-00001C000000}"/>
    <cellStyle name="20% - Accent2 2 2" xfId="54" xr:uid="{00000000-0005-0000-0000-00001D000000}"/>
    <cellStyle name="20% - Accent2 2 2 2" xfId="891" xr:uid="{00000000-0005-0000-0000-00001E000000}"/>
    <cellStyle name="20% - Accent2 2 2 3" xfId="892" xr:uid="{00000000-0005-0000-0000-00001F000000}"/>
    <cellStyle name="20% - Accent2 2 2 4" xfId="890" xr:uid="{00000000-0005-0000-0000-000020000000}"/>
    <cellStyle name="20% - Accent2 2 3" xfId="55" xr:uid="{00000000-0005-0000-0000-000021000000}"/>
    <cellStyle name="20% - Accent2 2 3 2" xfId="894" xr:uid="{00000000-0005-0000-0000-000022000000}"/>
    <cellStyle name="20% - Accent2 2 3 3" xfId="895" xr:uid="{00000000-0005-0000-0000-000023000000}"/>
    <cellStyle name="20% - Accent2 2 3 4" xfId="893" xr:uid="{00000000-0005-0000-0000-000024000000}"/>
    <cellStyle name="20% - Accent2 2 4" xfId="896" xr:uid="{00000000-0005-0000-0000-000025000000}"/>
    <cellStyle name="20% - Accent2 2 5" xfId="897" xr:uid="{00000000-0005-0000-0000-000026000000}"/>
    <cellStyle name="20% - Accent2 2 6" xfId="889" xr:uid="{00000000-0005-0000-0000-000027000000}"/>
    <cellStyle name="20% - Accent2 3" xfId="56" xr:uid="{00000000-0005-0000-0000-000028000000}"/>
    <cellStyle name="20% - Accent2 3 2" xfId="57" xr:uid="{00000000-0005-0000-0000-000029000000}"/>
    <cellStyle name="20% - Accent2 3 2 2" xfId="900" xr:uid="{00000000-0005-0000-0000-00002A000000}"/>
    <cellStyle name="20% - Accent2 3 2 3" xfId="901" xr:uid="{00000000-0005-0000-0000-00002B000000}"/>
    <cellStyle name="20% - Accent2 3 2 4" xfId="899" xr:uid="{00000000-0005-0000-0000-00002C000000}"/>
    <cellStyle name="20% - Accent2 3 3" xfId="58" xr:uid="{00000000-0005-0000-0000-00002D000000}"/>
    <cellStyle name="20% - Accent2 3 3 2" xfId="903" xr:uid="{00000000-0005-0000-0000-00002E000000}"/>
    <cellStyle name="20% - Accent2 3 3 3" xfId="902" xr:uid="{00000000-0005-0000-0000-00002F000000}"/>
    <cellStyle name="20% - Accent2 3 4" xfId="904" xr:uid="{00000000-0005-0000-0000-000030000000}"/>
    <cellStyle name="20% - Accent2 3 5" xfId="898" xr:uid="{00000000-0005-0000-0000-000031000000}"/>
    <cellStyle name="20% - Accent2 4" xfId="59" xr:uid="{00000000-0005-0000-0000-000032000000}"/>
    <cellStyle name="20% - Accent2 4 2" xfId="60" xr:uid="{00000000-0005-0000-0000-000033000000}"/>
    <cellStyle name="20% - Accent2 4 3" xfId="61" xr:uid="{00000000-0005-0000-0000-000034000000}"/>
    <cellStyle name="20% - Accent2 5" xfId="857" xr:uid="{00000000-0005-0000-0000-000035000000}"/>
    <cellStyle name="20% - Accent3" xfId="27" builtinId="38" customBuiltin="1"/>
    <cellStyle name="20% - Accent3 2" xfId="62" xr:uid="{00000000-0005-0000-0000-000037000000}"/>
    <cellStyle name="20% - Accent3 2 2" xfId="63" xr:uid="{00000000-0005-0000-0000-000038000000}"/>
    <cellStyle name="20% - Accent3 2 2 2" xfId="907" xr:uid="{00000000-0005-0000-0000-000039000000}"/>
    <cellStyle name="20% - Accent3 2 2 3" xfId="908" xr:uid="{00000000-0005-0000-0000-00003A000000}"/>
    <cellStyle name="20% - Accent3 2 2 4" xfId="906" xr:uid="{00000000-0005-0000-0000-00003B000000}"/>
    <cellStyle name="20% - Accent3 2 3" xfId="64" xr:uid="{00000000-0005-0000-0000-00003C000000}"/>
    <cellStyle name="20% - Accent3 2 3 2" xfId="910" xr:uid="{00000000-0005-0000-0000-00003D000000}"/>
    <cellStyle name="20% - Accent3 2 3 3" xfId="911" xr:uid="{00000000-0005-0000-0000-00003E000000}"/>
    <cellStyle name="20% - Accent3 2 3 4" xfId="909" xr:uid="{00000000-0005-0000-0000-00003F000000}"/>
    <cellStyle name="20% - Accent3 2 4" xfId="912" xr:uid="{00000000-0005-0000-0000-000040000000}"/>
    <cellStyle name="20% - Accent3 2 5" xfId="913" xr:uid="{00000000-0005-0000-0000-000041000000}"/>
    <cellStyle name="20% - Accent3 2 6" xfId="905" xr:uid="{00000000-0005-0000-0000-000042000000}"/>
    <cellStyle name="20% - Accent3 3" xfId="65" xr:uid="{00000000-0005-0000-0000-000043000000}"/>
    <cellStyle name="20% - Accent3 3 2" xfId="66" xr:uid="{00000000-0005-0000-0000-000044000000}"/>
    <cellStyle name="20% - Accent3 3 2 2" xfId="916" xr:uid="{00000000-0005-0000-0000-000045000000}"/>
    <cellStyle name="20% - Accent3 3 2 3" xfId="917" xr:uid="{00000000-0005-0000-0000-000046000000}"/>
    <cellStyle name="20% - Accent3 3 2 4" xfId="915" xr:uid="{00000000-0005-0000-0000-000047000000}"/>
    <cellStyle name="20% - Accent3 3 3" xfId="67" xr:uid="{00000000-0005-0000-0000-000048000000}"/>
    <cellStyle name="20% - Accent3 3 3 2" xfId="919" xr:uid="{00000000-0005-0000-0000-000049000000}"/>
    <cellStyle name="20% - Accent3 3 3 3" xfId="918" xr:uid="{00000000-0005-0000-0000-00004A000000}"/>
    <cellStyle name="20% - Accent3 3 4" xfId="920" xr:uid="{00000000-0005-0000-0000-00004B000000}"/>
    <cellStyle name="20% - Accent3 3 5" xfId="914" xr:uid="{00000000-0005-0000-0000-00004C000000}"/>
    <cellStyle name="20% - Accent3 4" xfId="68" xr:uid="{00000000-0005-0000-0000-00004D000000}"/>
    <cellStyle name="20% - Accent3 4 2" xfId="69" xr:uid="{00000000-0005-0000-0000-00004E000000}"/>
    <cellStyle name="20% - Accent3 4 3" xfId="70" xr:uid="{00000000-0005-0000-0000-00004F000000}"/>
    <cellStyle name="20% - Accent3 5" xfId="856" xr:uid="{00000000-0005-0000-0000-000050000000}"/>
    <cellStyle name="20% - Accent4" xfId="31" builtinId="42" customBuiltin="1"/>
    <cellStyle name="20% - Accent4 2" xfId="71" xr:uid="{00000000-0005-0000-0000-000052000000}"/>
    <cellStyle name="20% - Accent4 2 2" xfId="72" xr:uid="{00000000-0005-0000-0000-000053000000}"/>
    <cellStyle name="20% - Accent4 2 2 2" xfId="923" xr:uid="{00000000-0005-0000-0000-000054000000}"/>
    <cellStyle name="20% - Accent4 2 2 3" xfId="924" xr:uid="{00000000-0005-0000-0000-000055000000}"/>
    <cellStyle name="20% - Accent4 2 2 4" xfId="922" xr:uid="{00000000-0005-0000-0000-000056000000}"/>
    <cellStyle name="20% - Accent4 2 3" xfId="73" xr:uid="{00000000-0005-0000-0000-000057000000}"/>
    <cellStyle name="20% - Accent4 2 3 2" xfId="926" xr:uid="{00000000-0005-0000-0000-000058000000}"/>
    <cellStyle name="20% - Accent4 2 3 3" xfId="927" xr:uid="{00000000-0005-0000-0000-000059000000}"/>
    <cellStyle name="20% - Accent4 2 3 4" xfId="925" xr:uid="{00000000-0005-0000-0000-00005A000000}"/>
    <cellStyle name="20% - Accent4 2 4" xfId="928" xr:uid="{00000000-0005-0000-0000-00005B000000}"/>
    <cellStyle name="20% - Accent4 2 5" xfId="929" xr:uid="{00000000-0005-0000-0000-00005C000000}"/>
    <cellStyle name="20% - Accent4 2 6" xfId="921" xr:uid="{00000000-0005-0000-0000-00005D000000}"/>
    <cellStyle name="20% - Accent4 3" xfId="74" xr:uid="{00000000-0005-0000-0000-00005E000000}"/>
    <cellStyle name="20% - Accent4 3 2" xfId="75" xr:uid="{00000000-0005-0000-0000-00005F000000}"/>
    <cellStyle name="20% - Accent4 3 2 2" xfId="932" xr:uid="{00000000-0005-0000-0000-000060000000}"/>
    <cellStyle name="20% - Accent4 3 2 3" xfId="933" xr:uid="{00000000-0005-0000-0000-000061000000}"/>
    <cellStyle name="20% - Accent4 3 2 4" xfId="931" xr:uid="{00000000-0005-0000-0000-000062000000}"/>
    <cellStyle name="20% - Accent4 3 3" xfId="76" xr:uid="{00000000-0005-0000-0000-000063000000}"/>
    <cellStyle name="20% - Accent4 3 3 2" xfId="935" xr:uid="{00000000-0005-0000-0000-000064000000}"/>
    <cellStyle name="20% - Accent4 3 3 3" xfId="934" xr:uid="{00000000-0005-0000-0000-000065000000}"/>
    <cellStyle name="20% - Accent4 3 4" xfId="936" xr:uid="{00000000-0005-0000-0000-000066000000}"/>
    <cellStyle name="20% - Accent4 3 5" xfId="930" xr:uid="{00000000-0005-0000-0000-000067000000}"/>
    <cellStyle name="20% - Accent4 4" xfId="77" xr:uid="{00000000-0005-0000-0000-000068000000}"/>
    <cellStyle name="20% - Accent4 4 2" xfId="78" xr:uid="{00000000-0005-0000-0000-000069000000}"/>
    <cellStyle name="20% - Accent4 4 3" xfId="79" xr:uid="{00000000-0005-0000-0000-00006A000000}"/>
    <cellStyle name="20% - Accent4 5" xfId="855" xr:uid="{00000000-0005-0000-0000-00006B000000}"/>
    <cellStyle name="20% - Accent5" xfId="35" builtinId="46" customBuiltin="1"/>
    <cellStyle name="20% - Accent5 2" xfId="80" xr:uid="{00000000-0005-0000-0000-00006D000000}"/>
    <cellStyle name="20% - Accent5 2 2" xfId="81" xr:uid="{00000000-0005-0000-0000-00006E000000}"/>
    <cellStyle name="20% - Accent5 2 2 2" xfId="939" xr:uid="{00000000-0005-0000-0000-00006F000000}"/>
    <cellStyle name="20% - Accent5 2 2 3" xfId="940" xr:uid="{00000000-0005-0000-0000-000070000000}"/>
    <cellStyle name="20% - Accent5 2 2 4" xfId="938" xr:uid="{00000000-0005-0000-0000-000071000000}"/>
    <cellStyle name="20% - Accent5 2 3" xfId="82" xr:uid="{00000000-0005-0000-0000-000072000000}"/>
    <cellStyle name="20% - Accent5 2 3 2" xfId="942" xr:uid="{00000000-0005-0000-0000-000073000000}"/>
    <cellStyle name="20% - Accent5 2 3 3" xfId="943" xr:uid="{00000000-0005-0000-0000-000074000000}"/>
    <cellStyle name="20% - Accent5 2 3 4" xfId="941" xr:uid="{00000000-0005-0000-0000-000075000000}"/>
    <cellStyle name="20% - Accent5 2 4" xfId="944" xr:uid="{00000000-0005-0000-0000-000076000000}"/>
    <cellStyle name="20% - Accent5 2 5" xfId="945" xr:uid="{00000000-0005-0000-0000-000077000000}"/>
    <cellStyle name="20% - Accent5 2 6" xfId="937" xr:uid="{00000000-0005-0000-0000-000078000000}"/>
    <cellStyle name="20% - Accent5 3" xfId="83" xr:uid="{00000000-0005-0000-0000-000079000000}"/>
    <cellStyle name="20% - Accent5 3 2" xfId="84" xr:uid="{00000000-0005-0000-0000-00007A000000}"/>
    <cellStyle name="20% - Accent5 3 2 2" xfId="948" xr:uid="{00000000-0005-0000-0000-00007B000000}"/>
    <cellStyle name="20% - Accent5 3 2 3" xfId="949" xr:uid="{00000000-0005-0000-0000-00007C000000}"/>
    <cellStyle name="20% - Accent5 3 2 4" xfId="947" xr:uid="{00000000-0005-0000-0000-00007D000000}"/>
    <cellStyle name="20% - Accent5 3 3" xfId="85" xr:uid="{00000000-0005-0000-0000-00007E000000}"/>
    <cellStyle name="20% - Accent5 3 3 2" xfId="951" xr:uid="{00000000-0005-0000-0000-00007F000000}"/>
    <cellStyle name="20% - Accent5 3 3 3" xfId="950" xr:uid="{00000000-0005-0000-0000-000080000000}"/>
    <cellStyle name="20% - Accent5 3 4" xfId="952" xr:uid="{00000000-0005-0000-0000-000081000000}"/>
    <cellStyle name="20% - Accent5 3 5" xfId="946" xr:uid="{00000000-0005-0000-0000-000082000000}"/>
    <cellStyle name="20% - Accent5 4" xfId="86" xr:uid="{00000000-0005-0000-0000-000083000000}"/>
    <cellStyle name="20% - Accent5 4 2" xfId="87" xr:uid="{00000000-0005-0000-0000-000084000000}"/>
    <cellStyle name="20% - Accent5 4 3" xfId="88" xr:uid="{00000000-0005-0000-0000-000085000000}"/>
    <cellStyle name="20% - Accent6" xfId="39" builtinId="50" customBuiltin="1"/>
    <cellStyle name="20% - Accent6 2" xfId="89" xr:uid="{00000000-0005-0000-0000-000087000000}"/>
    <cellStyle name="20% - Accent6 2 2" xfId="90" xr:uid="{00000000-0005-0000-0000-000088000000}"/>
    <cellStyle name="20% - Accent6 2 2 2" xfId="955" xr:uid="{00000000-0005-0000-0000-000089000000}"/>
    <cellStyle name="20% - Accent6 2 2 3" xfId="956" xr:uid="{00000000-0005-0000-0000-00008A000000}"/>
    <cellStyle name="20% - Accent6 2 2 4" xfId="954" xr:uid="{00000000-0005-0000-0000-00008B000000}"/>
    <cellStyle name="20% - Accent6 2 3" xfId="91" xr:uid="{00000000-0005-0000-0000-00008C000000}"/>
    <cellStyle name="20% - Accent6 2 3 2" xfId="958" xr:uid="{00000000-0005-0000-0000-00008D000000}"/>
    <cellStyle name="20% - Accent6 2 3 3" xfId="959" xr:uid="{00000000-0005-0000-0000-00008E000000}"/>
    <cellStyle name="20% - Accent6 2 3 4" xfId="957" xr:uid="{00000000-0005-0000-0000-00008F000000}"/>
    <cellStyle name="20% - Accent6 2 4" xfId="960" xr:uid="{00000000-0005-0000-0000-000090000000}"/>
    <cellStyle name="20% - Accent6 2 5" xfId="961" xr:uid="{00000000-0005-0000-0000-000091000000}"/>
    <cellStyle name="20% - Accent6 2 6" xfId="953" xr:uid="{00000000-0005-0000-0000-000092000000}"/>
    <cellStyle name="20% - Accent6 3" xfId="92" xr:uid="{00000000-0005-0000-0000-000093000000}"/>
    <cellStyle name="20% - Accent6 3 2" xfId="93" xr:uid="{00000000-0005-0000-0000-000094000000}"/>
    <cellStyle name="20% - Accent6 3 2 2" xfId="964" xr:uid="{00000000-0005-0000-0000-000095000000}"/>
    <cellStyle name="20% - Accent6 3 2 3" xfId="965" xr:uid="{00000000-0005-0000-0000-000096000000}"/>
    <cellStyle name="20% - Accent6 3 2 4" xfId="963" xr:uid="{00000000-0005-0000-0000-000097000000}"/>
    <cellStyle name="20% - Accent6 3 3" xfId="94" xr:uid="{00000000-0005-0000-0000-000098000000}"/>
    <cellStyle name="20% - Accent6 3 3 2" xfId="967" xr:uid="{00000000-0005-0000-0000-000099000000}"/>
    <cellStyle name="20% - Accent6 3 3 3" xfId="966" xr:uid="{00000000-0005-0000-0000-00009A000000}"/>
    <cellStyle name="20% - Accent6 3 4" xfId="968" xr:uid="{00000000-0005-0000-0000-00009B000000}"/>
    <cellStyle name="20% - Accent6 3 5" xfId="962" xr:uid="{00000000-0005-0000-0000-00009C000000}"/>
    <cellStyle name="20% - Accent6 4" xfId="95" xr:uid="{00000000-0005-0000-0000-00009D000000}"/>
    <cellStyle name="20% - Accent6 4 2" xfId="96" xr:uid="{00000000-0005-0000-0000-00009E000000}"/>
    <cellStyle name="20% - Accent6 4 3" xfId="97" xr:uid="{00000000-0005-0000-0000-00009F000000}"/>
    <cellStyle name="40% - Accent1" xfId="20" builtinId="31" customBuiltin="1"/>
    <cellStyle name="40% - Accent1 2" xfId="98" xr:uid="{00000000-0005-0000-0000-0000A1000000}"/>
    <cellStyle name="40% - Accent1 2 2" xfId="99" xr:uid="{00000000-0005-0000-0000-0000A2000000}"/>
    <cellStyle name="40% - Accent1 2 2 2" xfId="971" xr:uid="{00000000-0005-0000-0000-0000A3000000}"/>
    <cellStyle name="40% - Accent1 2 2 3" xfId="972" xr:uid="{00000000-0005-0000-0000-0000A4000000}"/>
    <cellStyle name="40% - Accent1 2 2 4" xfId="970" xr:uid="{00000000-0005-0000-0000-0000A5000000}"/>
    <cellStyle name="40% - Accent1 2 3" xfId="100" xr:uid="{00000000-0005-0000-0000-0000A6000000}"/>
    <cellStyle name="40% - Accent1 2 3 2" xfId="974" xr:uid="{00000000-0005-0000-0000-0000A7000000}"/>
    <cellStyle name="40% - Accent1 2 3 3" xfId="975" xr:uid="{00000000-0005-0000-0000-0000A8000000}"/>
    <cellStyle name="40% - Accent1 2 3 4" xfId="973" xr:uid="{00000000-0005-0000-0000-0000A9000000}"/>
    <cellStyle name="40% - Accent1 2 4" xfId="976" xr:uid="{00000000-0005-0000-0000-0000AA000000}"/>
    <cellStyle name="40% - Accent1 2 5" xfId="977" xr:uid="{00000000-0005-0000-0000-0000AB000000}"/>
    <cellStyle name="40% - Accent1 2 6" xfId="969" xr:uid="{00000000-0005-0000-0000-0000AC000000}"/>
    <cellStyle name="40% - Accent1 3" xfId="101" xr:uid="{00000000-0005-0000-0000-0000AD000000}"/>
    <cellStyle name="40% - Accent1 3 2" xfId="102" xr:uid="{00000000-0005-0000-0000-0000AE000000}"/>
    <cellStyle name="40% - Accent1 3 2 2" xfId="980" xr:uid="{00000000-0005-0000-0000-0000AF000000}"/>
    <cellStyle name="40% - Accent1 3 2 3" xfId="981" xr:uid="{00000000-0005-0000-0000-0000B0000000}"/>
    <cellStyle name="40% - Accent1 3 2 4" xfId="979" xr:uid="{00000000-0005-0000-0000-0000B1000000}"/>
    <cellStyle name="40% - Accent1 3 3" xfId="103" xr:uid="{00000000-0005-0000-0000-0000B2000000}"/>
    <cellStyle name="40% - Accent1 3 3 2" xfId="983" xr:uid="{00000000-0005-0000-0000-0000B3000000}"/>
    <cellStyle name="40% - Accent1 3 3 3" xfId="982" xr:uid="{00000000-0005-0000-0000-0000B4000000}"/>
    <cellStyle name="40% - Accent1 3 4" xfId="984" xr:uid="{00000000-0005-0000-0000-0000B5000000}"/>
    <cellStyle name="40% - Accent1 3 5" xfId="978" xr:uid="{00000000-0005-0000-0000-0000B6000000}"/>
    <cellStyle name="40% - Accent1 4" xfId="104" xr:uid="{00000000-0005-0000-0000-0000B7000000}"/>
    <cellStyle name="40% - Accent1 4 2" xfId="105" xr:uid="{00000000-0005-0000-0000-0000B8000000}"/>
    <cellStyle name="40% - Accent1 4 3" xfId="106" xr:uid="{00000000-0005-0000-0000-0000B9000000}"/>
    <cellStyle name="40% - Accent2" xfId="24" builtinId="35" customBuiltin="1"/>
    <cellStyle name="40% - Accent2 2" xfId="107" xr:uid="{00000000-0005-0000-0000-0000BB000000}"/>
    <cellStyle name="40% - Accent2 2 2" xfId="108" xr:uid="{00000000-0005-0000-0000-0000BC000000}"/>
    <cellStyle name="40% - Accent2 2 2 2" xfId="987" xr:uid="{00000000-0005-0000-0000-0000BD000000}"/>
    <cellStyle name="40% - Accent2 2 2 3" xfId="988" xr:uid="{00000000-0005-0000-0000-0000BE000000}"/>
    <cellStyle name="40% - Accent2 2 2 4" xfId="986" xr:uid="{00000000-0005-0000-0000-0000BF000000}"/>
    <cellStyle name="40% - Accent2 2 3" xfId="109" xr:uid="{00000000-0005-0000-0000-0000C0000000}"/>
    <cellStyle name="40% - Accent2 2 3 2" xfId="990" xr:uid="{00000000-0005-0000-0000-0000C1000000}"/>
    <cellStyle name="40% - Accent2 2 3 3" xfId="991" xr:uid="{00000000-0005-0000-0000-0000C2000000}"/>
    <cellStyle name="40% - Accent2 2 3 4" xfId="989" xr:uid="{00000000-0005-0000-0000-0000C3000000}"/>
    <cellStyle name="40% - Accent2 2 4" xfId="992" xr:uid="{00000000-0005-0000-0000-0000C4000000}"/>
    <cellStyle name="40% - Accent2 2 5" xfId="993" xr:uid="{00000000-0005-0000-0000-0000C5000000}"/>
    <cellStyle name="40% - Accent2 2 6" xfId="985" xr:uid="{00000000-0005-0000-0000-0000C6000000}"/>
    <cellStyle name="40% - Accent2 3" xfId="110" xr:uid="{00000000-0005-0000-0000-0000C7000000}"/>
    <cellStyle name="40% - Accent2 3 2" xfId="111" xr:uid="{00000000-0005-0000-0000-0000C8000000}"/>
    <cellStyle name="40% - Accent2 3 2 2" xfId="996" xr:uid="{00000000-0005-0000-0000-0000C9000000}"/>
    <cellStyle name="40% - Accent2 3 2 3" xfId="997" xr:uid="{00000000-0005-0000-0000-0000CA000000}"/>
    <cellStyle name="40% - Accent2 3 2 4" xfId="995" xr:uid="{00000000-0005-0000-0000-0000CB000000}"/>
    <cellStyle name="40% - Accent2 3 3" xfId="112" xr:uid="{00000000-0005-0000-0000-0000CC000000}"/>
    <cellStyle name="40% - Accent2 3 3 2" xfId="999" xr:uid="{00000000-0005-0000-0000-0000CD000000}"/>
    <cellStyle name="40% - Accent2 3 3 3" xfId="998" xr:uid="{00000000-0005-0000-0000-0000CE000000}"/>
    <cellStyle name="40% - Accent2 3 4" xfId="1000" xr:uid="{00000000-0005-0000-0000-0000CF000000}"/>
    <cellStyle name="40% - Accent2 3 5" xfId="994" xr:uid="{00000000-0005-0000-0000-0000D0000000}"/>
    <cellStyle name="40% - Accent2 4" xfId="113" xr:uid="{00000000-0005-0000-0000-0000D1000000}"/>
    <cellStyle name="40% - Accent2 4 2" xfId="114" xr:uid="{00000000-0005-0000-0000-0000D2000000}"/>
    <cellStyle name="40% - Accent2 4 3" xfId="115" xr:uid="{00000000-0005-0000-0000-0000D3000000}"/>
    <cellStyle name="40% - Accent3" xfId="28" builtinId="39" customBuiltin="1"/>
    <cellStyle name="40% - Accent3 2" xfId="116" xr:uid="{00000000-0005-0000-0000-0000D5000000}"/>
    <cellStyle name="40% - Accent3 2 2" xfId="117" xr:uid="{00000000-0005-0000-0000-0000D6000000}"/>
    <cellStyle name="40% - Accent3 2 2 2" xfId="1003" xr:uid="{00000000-0005-0000-0000-0000D7000000}"/>
    <cellStyle name="40% - Accent3 2 2 3" xfId="1004" xr:uid="{00000000-0005-0000-0000-0000D8000000}"/>
    <cellStyle name="40% - Accent3 2 2 4" xfId="1002" xr:uid="{00000000-0005-0000-0000-0000D9000000}"/>
    <cellStyle name="40% - Accent3 2 3" xfId="118" xr:uid="{00000000-0005-0000-0000-0000DA000000}"/>
    <cellStyle name="40% - Accent3 2 3 2" xfId="1006" xr:uid="{00000000-0005-0000-0000-0000DB000000}"/>
    <cellStyle name="40% - Accent3 2 3 3" xfId="1007" xr:uid="{00000000-0005-0000-0000-0000DC000000}"/>
    <cellStyle name="40% - Accent3 2 3 4" xfId="1005" xr:uid="{00000000-0005-0000-0000-0000DD000000}"/>
    <cellStyle name="40% - Accent3 2 4" xfId="1008" xr:uid="{00000000-0005-0000-0000-0000DE000000}"/>
    <cellStyle name="40% - Accent3 2 5" xfId="1009" xr:uid="{00000000-0005-0000-0000-0000DF000000}"/>
    <cellStyle name="40% - Accent3 2 6" xfId="1001" xr:uid="{00000000-0005-0000-0000-0000E0000000}"/>
    <cellStyle name="40% - Accent3 3" xfId="119" xr:uid="{00000000-0005-0000-0000-0000E1000000}"/>
    <cellStyle name="40% - Accent3 3 2" xfId="120" xr:uid="{00000000-0005-0000-0000-0000E2000000}"/>
    <cellStyle name="40% - Accent3 3 2 2" xfId="1012" xr:uid="{00000000-0005-0000-0000-0000E3000000}"/>
    <cellStyle name="40% - Accent3 3 2 3" xfId="1013" xr:uid="{00000000-0005-0000-0000-0000E4000000}"/>
    <cellStyle name="40% - Accent3 3 2 4" xfId="1011" xr:uid="{00000000-0005-0000-0000-0000E5000000}"/>
    <cellStyle name="40% - Accent3 3 3" xfId="121" xr:uid="{00000000-0005-0000-0000-0000E6000000}"/>
    <cellStyle name="40% - Accent3 3 3 2" xfId="1015" xr:uid="{00000000-0005-0000-0000-0000E7000000}"/>
    <cellStyle name="40% - Accent3 3 3 3" xfId="1014" xr:uid="{00000000-0005-0000-0000-0000E8000000}"/>
    <cellStyle name="40% - Accent3 3 4" xfId="1016" xr:uid="{00000000-0005-0000-0000-0000E9000000}"/>
    <cellStyle name="40% - Accent3 3 5" xfId="1010" xr:uid="{00000000-0005-0000-0000-0000EA000000}"/>
    <cellStyle name="40% - Accent3 4" xfId="122" xr:uid="{00000000-0005-0000-0000-0000EB000000}"/>
    <cellStyle name="40% - Accent3 4 2" xfId="123" xr:uid="{00000000-0005-0000-0000-0000EC000000}"/>
    <cellStyle name="40% - Accent3 4 3" xfId="124" xr:uid="{00000000-0005-0000-0000-0000ED000000}"/>
    <cellStyle name="40% - Accent3 5" xfId="854" xr:uid="{00000000-0005-0000-0000-0000EE000000}"/>
    <cellStyle name="40% - Accent4" xfId="32" builtinId="43" customBuiltin="1"/>
    <cellStyle name="40% - Accent4 2" xfId="125" xr:uid="{00000000-0005-0000-0000-0000F0000000}"/>
    <cellStyle name="40% - Accent4 2 2" xfId="126" xr:uid="{00000000-0005-0000-0000-0000F1000000}"/>
    <cellStyle name="40% - Accent4 2 2 2" xfId="1019" xr:uid="{00000000-0005-0000-0000-0000F2000000}"/>
    <cellStyle name="40% - Accent4 2 2 3" xfId="1020" xr:uid="{00000000-0005-0000-0000-0000F3000000}"/>
    <cellStyle name="40% - Accent4 2 2 4" xfId="1018" xr:uid="{00000000-0005-0000-0000-0000F4000000}"/>
    <cellStyle name="40% - Accent4 2 3" xfId="127" xr:uid="{00000000-0005-0000-0000-0000F5000000}"/>
    <cellStyle name="40% - Accent4 2 3 2" xfId="1022" xr:uid="{00000000-0005-0000-0000-0000F6000000}"/>
    <cellStyle name="40% - Accent4 2 3 3" xfId="1023" xr:uid="{00000000-0005-0000-0000-0000F7000000}"/>
    <cellStyle name="40% - Accent4 2 3 4" xfId="1021" xr:uid="{00000000-0005-0000-0000-0000F8000000}"/>
    <cellStyle name="40% - Accent4 2 4" xfId="1024" xr:uid="{00000000-0005-0000-0000-0000F9000000}"/>
    <cellStyle name="40% - Accent4 2 5" xfId="1025" xr:uid="{00000000-0005-0000-0000-0000FA000000}"/>
    <cellStyle name="40% - Accent4 2 6" xfId="1017" xr:uid="{00000000-0005-0000-0000-0000FB000000}"/>
    <cellStyle name="40% - Accent4 3" xfId="128" xr:uid="{00000000-0005-0000-0000-0000FC000000}"/>
    <cellStyle name="40% - Accent4 3 2" xfId="129" xr:uid="{00000000-0005-0000-0000-0000FD000000}"/>
    <cellStyle name="40% - Accent4 3 2 2" xfId="1028" xr:uid="{00000000-0005-0000-0000-0000FE000000}"/>
    <cellStyle name="40% - Accent4 3 2 3" xfId="1029" xr:uid="{00000000-0005-0000-0000-0000FF000000}"/>
    <cellStyle name="40% - Accent4 3 2 4" xfId="1027" xr:uid="{00000000-0005-0000-0000-000000010000}"/>
    <cellStyle name="40% - Accent4 3 3" xfId="130" xr:uid="{00000000-0005-0000-0000-000001010000}"/>
    <cellStyle name="40% - Accent4 3 3 2" xfId="1031" xr:uid="{00000000-0005-0000-0000-000002010000}"/>
    <cellStyle name="40% - Accent4 3 3 3" xfId="1030" xr:uid="{00000000-0005-0000-0000-000003010000}"/>
    <cellStyle name="40% - Accent4 3 4" xfId="1032" xr:uid="{00000000-0005-0000-0000-000004010000}"/>
    <cellStyle name="40% - Accent4 3 5" xfId="1026" xr:uid="{00000000-0005-0000-0000-000005010000}"/>
    <cellStyle name="40% - Accent4 4" xfId="131" xr:uid="{00000000-0005-0000-0000-000006010000}"/>
    <cellStyle name="40% - Accent4 4 2" xfId="132" xr:uid="{00000000-0005-0000-0000-000007010000}"/>
    <cellStyle name="40% - Accent4 4 3" xfId="133" xr:uid="{00000000-0005-0000-0000-000008010000}"/>
    <cellStyle name="40% - Accent5" xfId="36" builtinId="47" customBuiltin="1"/>
    <cellStyle name="40% - Accent5 2" xfId="134" xr:uid="{00000000-0005-0000-0000-00000A010000}"/>
    <cellStyle name="40% - Accent5 2 2" xfId="135" xr:uid="{00000000-0005-0000-0000-00000B010000}"/>
    <cellStyle name="40% - Accent5 2 2 2" xfId="1035" xr:uid="{00000000-0005-0000-0000-00000C010000}"/>
    <cellStyle name="40% - Accent5 2 2 3" xfId="1036" xr:uid="{00000000-0005-0000-0000-00000D010000}"/>
    <cellStyle name="40% - Accent5 2 2 4" xfId="1034" xr:uid="{00000000-0005-0000-0000-00000E010000}"/>
    <cellStyle name="40% - Accent5 2 3" xfId="136" xr:uid="{00000000-0005-0000-0000-00000F010000}"/>
    <cellStyle name="40% - Accent5 2 3 2" xfId="1038" xr:uid="{00000000-0005-0000-0000-000010010000}"/>
    <cellStyle name="40% - Accent5 2 3 3" xfId="1039" xr:uid="{00000000-0005-0000-0000-000011010000}"/>
    <cellStyle name="40% - Accent5 2 3 4" xfId="1037" xr:uid="{00000000-0005-0000-0000-000012010000}"/>
    <cellStyle name="40% - Accent5 2 4" xfId="1040" xr:uid="{00000000-0005-0000-0000-000013010000}"/>
    <cellStyle name="40% - Accent5 2 5" xfId="1041" xr:uid="{00000000-0005-0000-0000-000014010000}"/>
    <cellStyle name="40% - Accent5 2 6" xfId="1033" xr:uid="{00000000-0005-0000-0000-000015010000}"/>
    <cellStyle name="40% - Accent5 3" xfId="137" xr:uid="{00000000-0005-0000-0000-000016010000}"/>
    <cellStyle name="40% - Accent5 3 2" xfId="138" xr:uid="{00000000-0005-0000-0000-000017010000}"/>
    <cellStyle name="40% - Accent5 3 2 2" xfId="1044" xr:uid="{00000000-0005-0000-0000-000018010000}"/>
    <cellStyle name="40% - Accent5 3 2 3" xfId="1045" xr:uid="{00000000-0005-0000-0000-000019010000}"/>
    <cellStyle name="40% - Accent5 3 2 4" xfId="1043" xr:uid="{00000000-0005-0000-0000-00001A010000}"/>
    <cellStyle name="40% - Accent5 3 3" xfId="139" xr:uid="{00000000-0005-0000-0000-00001B010000}"/>
    <cellStyle name="40% - Accent5 3 3 2" xfId="1047" xr:uid="{00000000-0005-0000-0000-00001C010000}"/>
    <cellStyle name="40% - Accent5 3 3 3" xfId="1046" xr:uid="{00000000-0005-0000-0000-00001D010000}"/>
    <cellStyle name="40% - Accent5 3 4" xfId="1048" xr:uid="{00000000-0005-0000-0000-00001E010000}"/>
    <cellStyle name="40% - Accent5 3 5" xfId="1042" xr:uid="{00000000-0005-0000-0000-00001F010000}"/>
    <cellStyle name="40% - Accent5 4" xfId="140" xr:uid="{00000000-0005-0000-0000-000020010000}"/>
    <cellStyle name="40% - Accent5 4 2" xfId="141" xr:uid="{00000000-0005-0000-0000-000021010000}"/>
    <cellStyle name="40% - Accent5 4 3" xfId="142" xr:uid="{00000000-0005-0000-0000-000022010000}"/>
    <cellStyle name="40% - Accent6" xfId="40" builtinId="51" customBuiltin="1"/>
    <cellStyle name="40% - Accent6 2" xfId="143" xr:uid="{00000000-0005-0000-0000-000024010000}"/>
    <cellStyle name="40% - Accent6 2 2" xfId="144" xr:uid="{00000000-0005-0000-0000-000025010000}"/>
    <cellStyle name="40% - Accent6 2 2 2" xfId="1051" xr:uid="{00000000-0005-0000-0000-000026010000}"/>
    <cellStyle name="40% - Accent6 2 2 3" xfId="1052" xr:uid="{00000000-0005-0000-0000-000027010000}"/>
    <cellStyle name="40% - Accent6 2 2 4" xfId="1050" xr:uid="{00000000-0005-0000-0000-000028010000}"/>
    <cellStyle name="40% - Accent6 2 3" xfId="145" xr:uid="{00000000-0005-0000-0000-000029010000}"/>
    <cellStyle name="40% - Accent6 2 3 2" xfId="1054" xr:uid="{00000000-0005-0000-0000-00002A010000}"/>
    <cellStyle name="40% - Accent6 2 3 3" xfId="1055" xr:uid="{00000000-0005-0000-0000-00002B010000}"/>
    <cellStyle name="40% - Accent6 2 3 4" xfId="1053" xr:uid="{00000000-0005-0000-0000-00002C010000}"/>
    <cellStyle name="40% - Accent6 2 4" xfId="1056" xr:uid="{00000000-0005-0000-0000-00002D010000}"/>
    <cellStyle name="40% - Accent6 2 5" xfId="1057" xr:uid="{00000000-0005-0000-0000-00002E010000}"/>
    <cellStyle name="40% - Accent6 2 6" xfId="1049" xr:uid="{00000000-0005-0000-0000-00002F010000}"/>
    <cellStyle name="40% - Accent6 3" xfId="146" xr:uid="{00000000-0005-0000-0000-000030010000}"/>
    <cellStyle name="40% - Accent6 3 2" xfId="147" xr:uid="{00000000-0005-0000-0000-000031010000}"/>
    <cellStyle name="40% - Accent6 3 2 2" xfId="1060" xr:uid="{00000000-0005-0000-0000-000032010000}"/>
    <cellStyle name="40% - Accent6 3 2 3" xfId="1061" xr:uid="{00000000-0005-0000-0000-000033010000}"/>
    <cellStyle name="40% - Accent6 3 2 4" xfId="1059" xr:uid="{00000000-0005-0000-0000-000034010000}"/>
    <cellStyle name="40% - Accent6 3 3" xfId="148" xr:uid="{00000000-0005-0000-0000-000035010000}"/>
    <cellStyle name="40% - Accent6 3 3 2" xfId="1063" xr:uid="{00000000-0005-0000-0000-000036010000}"/>
    <cellStyle name="40% - Accent6 3 3 3" xfId="1062" xr:uid="{00000000-0005-0000-0000-000037010000}"/>
    <cellStyle name="40% - Accent6 3 4" xfId="1064" xr:uid="{00000000-0005-0000-0000-000038010000}"/>
    <cellStyle name="40% - Accent6 3 5" xfId="1058" xr:uid="{00000000-0005-0000-0000-000039010000}"/>
    <cellStyle name="40% - Accent6 4" xfId="149" xr:uid="{00000000-0005-0000-0000-00003A010000}"/>
    <cellStyle name="40% - Accent6 4 2" xfId="150" xr:uid="{00000000-0005-0000-0000-00003B010000}"/>
    <cellStyle name="40% - Accent6 4 3" xfId="151" xr:uid="{00000000-0005-0000-0000-00003C010000}"/>
    <cellStyle name="60% - Accent1" xfId="21" builtinId="32" customBuiltin="1"/>
    <cellStyle name="60% - Accent1 2" xfId="152" xr:uid="{00000000-0005-0000-0000-00003E010000}"/>
    <cellStyle name="60% - Accent1 2 2" xfId="1066" xr:uid="{00000000-0005-0000-0000-00003F010000}"/>
    <cellStyle name="60% - Accent1 2 3" xfId="1067" xr:uid="{00000000-0005-0000-0000-000040010000}"/>
    <cellStyle name="60% - Accent1 2 4" xfId="1068" xr:uid="{00000000-0005-0000-0000-000041010000}"/>
    <cellStyle name="60% - Accent1 2 5" xfId="1065" xr:uid="{00000000-0005-0000-0000-000042010000}"/>
    <cellStyle name="60% - Accent1 3" xfId="153" xr:uid="{00000000-0005-0000-0000-000043010000}"/>
    <cellStyle name="60% - Accent1 3 2" xfId="1070" xr:uid="{00000000-0005-0000-0000-000044010000}"/>
    <cellStyle name="60% - Accent1 3 3" xfId="1071" xr:uid="{00000000-0005-0000-0000-000045010000}"/>
    <cellStyle name="60% - Accent1 3 4" xfId="1069" xr:uid="{00000000-0005-0000-0000-000046010000}"/>
    <cellStyle name="60% - Accent1 4" xfId="154" xr:uid="{00000000-0005-0000-0000-000047010000}"/>
    <cellStyle name="60% - Accent2" xfId="25" builtinId="36" customBuiltin="1"/>
    <cellStyle name="60% - Accent2 2" xfId="155" xr:uid="{00000000-0005-0000-0000-000049010000}"/>
    <cellStyle name="60% - Accent2 2 2" xfId="1073" xr:uid="{00000000-0005-0000-0000-00004A010000}"/>
    <cellStyle name="60% - Accent2 2 3" xfId="1074" xr:uid="{00000000-0005-0000-0000-00004B010000}"/>
    <cellStyle name="60% - Accent2 2 4" xfId="1075" xr:uid="{00000000-0005-0000-0000-00004C010000}"/>
    <cellStyle name="60% - Accent2 2 5" xfId="1072" xr:uid="{00000000-0005-0000-0000-00004D010000}"/>
    <cellStyle name="60% - Accent2 3" xfId="156" xr:uid="{00000000-0005-0000-0000-00004E010000}"/>
    <cellStyle name="60% - Accent2 3 2" xfId="1077" xr:uid="{00000000-0005-0000-0000-00004F010000}"/>
    <cellStyle name="60% - Accent2 3 3" xfId="1078" xr:uid="{00000000-0005-0000-0000-000050010000}"/>
    <cellStyle name="60% - Accent2 3 4" xfId="1076" xr:uid="{00000000-0005-0000-0000-000051010000}"/>
    <cellStyle name="60% - Accent2 4" xfId="157" xr:uid="{00000000-0005-0000-0000-000052010000}"/>
    <cellStyle name="60% - Accent3" xfId="29" builtinId="40" customBuiltin="1"/>
    <cellStyle name="60% - Accent3 2" xfId="158" xr:uid="{00000000-0005-0000-0000-000054010000}"/>
    <cellStyle name="60% - Accent3 2 2" xfId="1080" xr:uid="{00000000-0005-0000-0000-000055010000}"/>
    <cellStyle name="60% - Accent3 2 3" xfId="1081" xr:uid="{00000000-0005-0000-0000-000056010000}"/>
    <cellStyle name="60% - Accent3 2 4" xfId="1082" xr:uid="{00000000-0005-0000-0000-000057010000}"/>
    <cellStyle name="60% - Accent3 2 5" xfId="1079" xr:uid="{00000000-0005-0000-0000-000058010000}"/>
    <cellStyle name="60% - Accent3 3" xfId="159" xr:uid="{00000000-0005-0000-0000-000059010000}"/>
    <cellStyle name="60% - Accent3 3 2" xfId="1084" xr:uid="{00000000-0005-0000-0000-00005A010000}"/>
    <cellStyle name="60% - Accent3 3 3" xfId="1085" xr:uid="{00000000-0005-0000-0000-00005B010000}"/>
    <cellStyle name="60% - Accent3 3 4" xfId="1083" xr:uid="{00000000-0005-0000-0000-00005C010000}"/>
    <cellStyle name="60% - Accent3 4" xfId="160" xr:uid="{00000000-0005-0000-0000-00005D010000}"/>
    <cellStyle name="60% - Accent3 5" xfId="853" xr:uid="{00000000-0005-0000-0000-00005E010000}"/>
    <cellStyle name="60% - Accent4" xfId="33" builtinId="44" customBuiltin="1"/>
    <cellStyle name="60% - Accent4 2" xfId="161" xr:uid="{00000000-0005-0000-0000-000060010000}"/>
    <cellStyle name="60% - Accent4 2 2" xfId="1087" xr:uid="{00000000-0005-0000-0000-000061010000}"/>
    <cellStyle name="60% - Accent4 2 3" xfId="1088" xr:uid="{00000000-0005-0000-0000-000062010000}"/>
    <cellStyle name="60% - Accent4 2 4" xfId="1089" xr:uid="{00000000-0005-0000-0000-000063010000}"/>
    <cellStyle name="60% - Accent4 2 5" xfId="1086" xr:uid="{00000000-0005-0000-0000-000064010000}"/>
    <cellStyle name="60% - Accent4 3" xfId="162" xr:uid="{00000000-0005-0000-0000-000065010000}"/>
    <cellStyle name="60% - Accent4 3 2" xfId="1091" xr:uid="{00000000-0005-0000-0000-000066010000}"/>
    <cellStyle name="60% - Accent4 3 3" xfId="1092" xr:uid="{00000000-0005-0000-0000-000067010000}"/>
    <cellStyle name="60% - Accent4 3 4" xfId="1090" xr:uid="{00000000-0005-0000-0000-000068010000}"/>
    <cellStyle name="60% - Accent4 4" xfId="163" xr:uid="{00000000-0005-0000-0000-000069010000}"/>
    <cellStyle name="60% - Accent4 5" xfId="852" xr:uid="{00000000-0005-0000-0000-00006A010000}"/>
    <cellStyle name="60% - Accent5" xfId="37" builtinId="48" customBuiltin="1"/>
    <cellStyle name="60% - Accent5 2" xfId="164" xr:uid="{00000000-0005-0000-0000-00006C010000}"/>
    <cellStyle name="60% - Accent5 2 2" xfId="1094" xr:uid="{00000000-0005-0000-0000-00006D010000}"/>
    <cellStyle name="60% - Accent5 2 3" xfId="1095" xr:uid="{00000000-0005-0000-0000-00006E010000}"/>
    <cellStyle name="60% - Accent5 2 4" xfId="1096" xr:uid="{00000000-0005-0000-0000-00006F010000}"/>
    <cellStyle name="60% - Accent5 2 5" xfId="1093" xr:uid="{00000000-0005-0000-0000-000070010000}"/>
    <cellStyle name="60% - Accent5 3" xfId="165" xr:uid="{00000000-0005-0000-0000-000071010000}"/>
    <cellStyle name="60% - Accent5 3 2" xfId="1098" xr:uid="{00000000-0005-0000-0000-000072010000}"/>
    <cellStyle name="60% - Accent5 3 3" xfId="1099" xr:uid="{00000000-0005-0000-0000-000073010000}"/>
    <cellStyle name="60% - Accent5 3 4" xfId="1097" xr:uid="{00000000-0005-0000-0000-000074010000}"/>
    <cellStyle name="60% - Accent5 4" xfId="166" xr:uid="{00000000-0005-0000-0000-000075010000}"/>
    <cellStyle name="60% - Accent6" xfId="41" builtinId="52" customBuiltin="1"/>
    <cellStyle name="60% - Accent6 2" xfId="167" xr:uid="{00000000-0005-0000-0000-000077010000}"/>
    <cellStyle name="60% - Accent6 2 2" xfId="1101" xr:uid="{00000000-0005-0000-0000-000078010000}"/>
    <cellStyle name="60% - Accent6 2 3" xfId="1102" xr:uid="{00000000-0005-0000-0000-000079010000}"/>
    <cellStyle name="60% - Accent6 2 4" xfId="1103" xr:uid="{00000000-0005-0000-0000-00007A010000}"/>
    <cellStyle name="60% - Accent6 2 5" xfId="1100" xr:uid="{00000000-0005-0000-0000-00007B010000}"/>
    <cellStyle name="60% - Accent6 3" xfId="168" xr:uid="{00000000-0005-0000-0000-00007C010000}"/>
    <cellStyle name="60% - Accent6 3 2" xfId="1105" xr:uid="{00000000-0005-0000-0000-00007D010000}"/>
    <cellStyle name="60% - Accent6 3 3" xfId="1106" xr:uid="{00000000-0005-0000-0000-00007E010000}"/>
    <cellStyle name="60% - Accent6 3 4" xfId="1104" xr:uid="{00000000-0005-0000-0000-00007F010000}"/>
    <cellStyle name="60% - Accent6 4" xfId="169" xr:uid="{00000000-0005-0000-0000-000080010000}"/>
    <cellStyle name="60% - Accent6 5" xfId="851" xr:uid="{00000000-0005-0000-0000-000081010000}"/>
    <cellStyle name="Accent1" xfId="18" builtinId="29" customBuiltin="1"/>
    <cellStyle name="Accent1 2" xfId="170" xr:uid="{00000000-0005-0000-0000-000083010000}"/>
    <cellStyle name="Accent1 2 2" xfId="1108" xr:uid="{00000000-0005-0000-0000-000084010000}"/>
    <cellStyle name="Accent1 2 3" xfId="1109" xr:uid="{00000000-0005-0000-0000-000085010000}"/>
    <cellStyle name="Accent1 2 4" xfId="1110" xr:uid="{00000000-0005-0000-0000-000086010000}"/>
    <cellStyle name="Accent1 2 5" xfId="1107" xr:uid="{00000000-0005-0000-0000-000087010000}"/>
    <cellStyle name="Accent1 3" xfId="171" xr:uid="{00000000-0005-0000-0000-000088010000}"/>
    <cellStyle name="Accent1 3 2" xfId="1112" xr:uid="{00000000-0005-0000-0000-000089010000}"/>
    <cellStyle name="Accent1 3 3" xfId="1113" xr:uid="{00000000-0005-0000-0000-00008A010000}"/>
    <cellStyle name="Accent1 3 4" xfId="1111" xr:uid="{00000000-0005-0000-0000-00008B010000}"/>
    <cellStyle name="Accent1 4" xfId="172" xr:uid="{00000000-0005-0000-0000-00008C010000}"/>
    <cellStyle name="Accent2" xfId="22" builtinId="33" customBuiltin="1"/>
    <cellStyle name="Accent2 2" xfId="173" xr:uid="{00000000-0005-0000-0000-00008E010000}"/>
    <cellStyle name="Accent2 2 2" xfId="1115" xr:uid="{00000000-0005-0000-0000-00008F010000}"/>
    <cellStyle name="Accent2 2 3" xfId="1116" xr:uid="{00000000-0005-0000-0000-000090010000}"/>
    <cellStyle name="Accent2 2 4" xfId="1117" xr:uid="{00000000-0005-0000-0000-000091010000}"/>
    <cellStyle name="Accent2 2 5" xfId="1114" xr:uid="{00000000-0005-0000-0000-000092010000}"/>
    <cellStyle name="Accent2 3" xfId="174" xr:uid="{00000000-0005-0000-0000-000093010000}"/>
    <cellStyle name="Accent2 3 2" xfId="1119" xr:uid="{00000000-0005-0000-0000-000094010000}"/>
    <cellStyle name="Accent2 3 3" xfId="1120" xr:uid="{00000000-0005-0000-0000-000095010000}"/>
    <cellStyle name="Accent2 3 4" xfId="1118" xr:uid="{00000000-0005-0000-0000-000096010000}"/>
    <cellStyle name="Accent2 4" xfId="175" xr:uid="{00000000-0005-0000-0000-000097010000}"/>
    <cellStyle name="Accent3" xfId="26" builtinId="37" customBuiltin="1"/>
    <cellStyle name="Accent3 2" xfId="176" xr:uid="{00000000-0005-0000-0000-000099010000}"/>
    <cellStyle name="Accent3 2 2" xfId="1122" xr:uid="{00000000-0005-0000-0000-00009A010000}"/>
    <cellStyle name="Accent3 2 3" xfId="1123" xr:uid="{00000000-0005-0000-0000-00009B010000}"/>
    <cellStyle name="Accent3 2 4" xfId="1124" xr:uid="{00000000-0005-0000-0000-00009C010000}"/>
    <cellStyle name="Accent3 2 5" xfId="1121" xr:uid="{00000000-0005-0000-0000-00009D010000}"/>
    <cellStyle name="Accent3 3" xfId="177" xr:uid="{00000000-0005-0000-0000-00009E010000}"/>
    <cellStyle name="Accent3 3 2" xfId="1126" xr:uid="{00000000-0005-0000-0000-00009F010000}"/>
    <cellStyle name="Accent3 3 3" xfId="1127" xr:uid="{00000000-0005-0000-0000-0000A0010000}"/>
    <cellStyle name="Accent3 3 4" xfId="1125" xr:uid="{00000000-0005-0000-0000-0000A1010000}"/>
    <cellStyle name="Accent3 4" xfId="178" xr:uid="{00000000-0005-0000-0000-0000A2010000}"/>
    <cellStyle name="Accent4" xfId="30" builtinId="41" customBuiltin="1"/>
    <cellStyle name="Accent4 2" xfId="179" xr:uid="{00000000-0005-0000-0000-0000A4010000}"/>
    <cellStyle name="Accent4 2 2" xfId="1129" xr:uid="{00000000-0005-0000-0000-0000A5010000}"/>
    <cellStyle name="Accent4 2 3" xfId="1130" xr:uid="{00000000-0005-0000-0000-0000A6010000}"/>
    <cellStyle name="Accent4 2 4" xfId="1131" xr:uid="{00000000-0005-0000-0000-0000A7010000}"/>
    <cellStyle name="Accent4 2 5" xfId="1128" xr:uid="{00000000-0005-0000-0000-0000A8010000}"/>
    <cellStyle name="Accent4 3" xfId="180" xr:uid="{00000000-0005-0000-0000-0000A9010000}"/>
    <cellStyle name="Accent4 3 2" xfId="1133" xr:uid="{00000000-0005-0000-0000-0000AA010000}"/>
    <cellStyle name="Accent4 3 3" xfId="1134" xr:uid="{00000000-0005-0000-0000-0000AB010000}"/>
    <cellStyle name="Accent4 3 4" xfId="1132" xr:uid="{00000000-0005-0000-0000-0000AC010000}"/>
    <cellStyle name="Accent4 4" xfId="181" xr:uid="{00000000-0005-0000-0000-0000AD010000}"/>
    <cellStyle name="Accent5" xfId="34" builtinId="45" customBuiltin="1"/>
    <cellStyle name="Accent5 2" xfId="182" xr:uid="{00000000-0005-0000-0000-0000AF010000}"/>
    <cellStyle name="Accent5 2 2" xfId="1136" xr:uid="{00000000-0005-0000-0000-0000B0010000}"/>
    <cellStyle name="Accent5 2 3" xfId="1137" xr:uid="{00000000-0005-0000-0000-0000B1010000}"/>
    <cellStyle name="Accent5 2 4" xfId="1138" xr:uid="{00000000-0005-0000-0000-0000B2010000}"/>
    <cellStyle name="Accent5 2 5" xfId="1135" xr:uid="{00000000-0005-0000-0000-0000B3010000}"/>
    <cellStyle name="Accent5 3" xfId="183" xr:uid="{00000000-0005-0000-0000-0000B4010000}"/>
    <cellStyle name="Accent5 3 2" xfId="1140" xr:uid="{00000000-0005-0000-0000-0000B5010000}"/>
    <cellStyle name="Accent5 3 3" xfId="1141" xr:uid="{00000000-0005-0000-0000-0000B6010000}"/>
    <cellStyle name="Accent5 3 4" xfId="1139" xr:uid="{00000000-0005-0000-0000-0000B7010000}"/>
    <cellStyle name="Accent5 4" xfId="184" xr:uid="{00000000-0005-0000-0000-0000B8010000}"/>
    <cellStyle name="Accent6" xfId="38" builtinId="49" customBuiltin="1"/>
    <cellStyle name="Accent6 2" xfId="185" xr:uid="{00000000-0005-0000-0000-0000BA010000}"/>
    <cellStyle name="Accent6 2 2" xfId="1143" xr:uid="{00000000-0005-0000-0000-0000BB010000}"/>
    <cellStyle name="Accent6 2 3" xfId="1144" xr:uid="{00000000-0005-0000-0000-0000BC010000}"/>
    <cellStyle name="Accent6 2 4" xfId="1145" xr:uid="{00000000-0005-0000-0000-0000BD010000}"/>
    <cellStyle name="Accent6 2 5" xfId="1142" xr:uid="{00000000-0005-0000-0000-0000BE010000}"/>
    <cellStyle name="Accent6 3" xfId="186" xr:uid="{00000000-0005-0000-0000-0000BF010000}"/>
    <cellStyle name="Accent6 3 2" xfId="1147" xr:uid="{00000000-0005-0000-0000-0000C0010000}"/>
    <cellStyle name="Accent6 3 3" xfId="1148" xr:uid="{00000000-0005-0000-0000-0000C1010000}"/>
    <cellStyle name="Accent6 3 4" xfId="1146" xr:uid="{00000000-0005-0000-0000-0000C2010000}"/>
    <cellStyle name="Accent6 4" xfId="187" xr:uid="{00000000-0005-0000-0000-0000C3010000}"/>
    <cellStyle name="Bad" xfId="8" builtinId="27" customBuiltin="1"/>
    <cellStyle name="Bad 2" xfId="188" xr:uid="{00000000-0005-0000-0000-0000C5010000}"/>
    <cellStyle name="Bad 2 2" xfId="1150" xr:uid="{00000000-0005-0000-0000-0000C6010000}"/>
    <cellStyle name="Bad 2 3" xfId="1151" xr:uid="{00000000-0005-0000-0000-0000C7010000}"/>
    <cellStyle name="Bad 2 4" xfId="1152" xr:uid="{00000000-0005-0000-0000-0000C8010000}"/>
    <cellStyle name="Bad 2 5" xfId="1149" xr:uid="{00000000-0005-0000-0000-0000C9010000}"/>
    <cellStyle name="Bad 3" xfId="189" xr:uid="{00000000-0005-0000-0000-0000CA010000}"/>
    <cellStyle name="Bad 3 2" xfId="1154" xr:uid="{00000000-0005-0000-0000-0000CB010000}"/>
    <cellStyle name="Bad 3 3" xfId="1155" xr:uid="{00000000-0005-0000-0000-0000CC010000}"/>
    <cellStyle name="Bad 3 4" xfId="1153" xr:uid="{00000000-0005-0000-0000-0000CD010000}"/>
    <cellStyle name="Bad 4" xfId="190" xr:uid="{00000000-0005-0000-0000-0000CE010000}"/>
    <cellStyle name="Calculation" xfId="12" builtinId="22" customBuiltin="1"/>
    <cellStyle name="Calculation 2" xfId="191" xr:uid="{00000000-0005-0000-0000-0000D0010000}"/>
    <cellStyle name="Calculation 2 2" xfId="1157" xr:uid="{00000000-0005-0000-0000-0000D1010000}"/>
    <cellStyle name="Calculation 2 3" xfId="1158" xr:uid="{00000000-0005-0000-0000-0000D2010000}"/>
    <cellStyle name="Calculation 2 4" xfId="1159" xr:uid="{00000000-0005-0000-0000-0000D3010000}"/>
    <cellStyle name="Calculation 2 5" xfId="1156" xr:uid="{00000000-0005-0000-0000-0000D4010000}"/>
    <cellStyle name="Calculation 3" xfId="192" xr:uid="{00000000-0005-0000-0000-0000D5010000}"/>
    <cellStyle name="Calculation 3 2" xfId="1161" xr:uid="{00000000-0005-0000-0000-0000D6010000}"/>
    <cellStyle name="Calculation 3 3" xfId="1162" xr:uid="{00000000-0005-0000-0000-0000D7010000}"/>
    <cellStyle name="Calculation 3 4" xfId="1160" xr:uid="{00000000-0005-0000-0000-0000D8010000}"/>
    <cellStyle name="Calculation 4" xfId="193" xr:uid="{00000000-0005-0000-0000-0000D9010000}"/>
    <cellStyle name="Check Cell" xfId="14" builtinId="23" customBuiltin="1"/>
    <cellStyle name="Check Cell 2" xfId="194" xr:uid="{00000000-0005-0000-0000-0000DB010000}"/>
    <cellStyle name="Check Cell 2 2" xfId="1164" xr:uid="{00000000-0005-0000-0000-0000DC010000}"/>
    <cellStyle name="Check Cell 2 3" xfId="1165" xr:uid="{00000000-0005-0000-0000-0000DD010000}"/>
    <cellStyle name="Check Cell 2 4" xfId="1166" xr:uid="{00000000-0005-0000-0000-0000DE010000}"/>
    <cellStyle name="Check Cell 2 5" xfId="1163" xr:uid="{00000000-0005-0000-0000-0000DF010000}"/>
    <cellStyle name="Check Cell 3" xfId="195" xr:uid="{00000000-0005-0000-0000-0000E0010000}"/>
    <cellStyle name="Check Cell 3 2" xfId="1168" xr:uid="{00000000-0005-0000-0000-0000E1010000}"/>
    <cellStyle name="Check Cell 3 3" xfId="1169" xr:uid="{00000000-0005-0000-0000-0000E2010000}"/>
    <cellStyle name="Check Cell 3 4" xfId="1167" xr:uid="{00000000-0005-0000-0000-0000E3010000}"/>
    <cellStyle name="Check Cell 4" xfId="196" xr:uid="{00000000-0005-0000-0000-0000E4010000}"/>
    <cellStyle name="Comma" xfId="1412" builtinId="3"/>
    <cellStyle name="Comma 10" xfId="197" xr:uid="{00000000-0005-0000-0000-0000E5010000}"/>
    <cellStyle name="Comma 10 10" xfId="42" xr:uid="{00000000-0005-0000-0000-0000E6010000}"/>
    <cellStyle name="Comma 10 10 2" xfId="198" xr:uid="{00000000-0005-0000-0000-0000E7010000}"/>
    <cellStyle name="Comma 10 10 3" xfId="199" xr:uid="{00000000-0005-0000-0000-0000E8010000}"/>
    <cellStyle name="Comma 10 11" xfId="200" xr:uid="{00000000-0005-0000-0000-0000E9010000}"/>
    <cellStyle name="Comma 10 11 2" xfId="201" xr:uid="{00000000-0005-0000-0000-0000EA010000}"/>
    <cellStyle name="Comma 10 11 3" xfId="202" xr:uid="{00000000-0005-0000-0000-0000EB010000}"/>
    <cellStyle name="Comma 10 12" xfId="203" xr:uid="{00000000-0005-0000-0000-0000EC010000}"/>
    <cellStyle name="Comma 10 12 2" xfId="204" xr:uid="{00000000-0005-0000-0000-0000ED010000}"/>
    <cellStyle name="Comma 10 12 3" xfId="205" xr:uid="{00000000-0005-0000-0000-0000EE010000}"/>
    <cellStyle name="Comma 10 13" xfId="206" xr:uid="{00000000-0005-0000-0000-0000EF010000}"/>
    <cellStyle name="Comma 10 13 2" xfId="207" xr:uid="{00000000-0005-0000-0000-0000F0010000}"/>
    <cellStyle name="Comma 10 13 3" xfId="208" xr:uid="{00000000-0005-0000-0000-0000F1010000}"/>
    <cellStyle name="Comma 10 14" xfId="209" xr:uid="{00000000-0005-0000-0000-0000F2010000}"/>
    <cellStyle name="Comma 10 14 2" xfId="210" xr:uid="{00000000-0005-0000-0000-0000F3010000}"/>
    <cellStyle name="Comma 10 14 3" xfId="211" xr:uid="{00000000-0005-0000-0000-0000F4010000}"/>
    <cellStyle name="Comma 10 15" xfId="212" xr:uid="{00000000-0005-0000-0000-0000F5010000}"/>
    <cellStyle name="Comma 10 15 2" xfId="213" xr:uid="{00000000-0005-0000-0000-0000F6010000}"/>
    <cellStyle name="Comma 10 15 3" xfId="214" xr:uid="{00000000-0005-0000-0000-0000F7010000}"/>
    <cellStyle name="Comma 10 16" xfId="215" xr:uid="{00000000-0005-0000-0000-0000F8010000}"/>
    <cellStyle name="Comma 10 16 2" xfId="216" xr:uid="{00000000-0005-0000-0000-0000F9010000}"/>
    <cellStyle name="Comma 10 16 3" xfId="217" xr:uid="{00000000-0005-0000-0000-0000FA010000}"/>
    <cellStyle name="Comma 10 17" xfId="218" xr:uid="{00000000-0005-0000-0000-0000FB010000}"/>
    <cellStyle name="Comma 10 18" xfId="219" xr:uid="{00000000-0005-0000-0000-0000FC010000}"/>
    <cellStyle name="Comma 10 2" xfId="220" xr:uid="{00000000-0005-0000-0000-0000FD010000}"/>
    <cellStyle name="Comma 10 2 2" xfId="221" xr:uid="{00000000-0005-0000-0000-0000FE010000}"/>
    <cellStyle name="Comma 10 2 3" xfId="222" xr:uid="{00000000-0005-0000-0000-0000FF010000}"/>
    <cellStyle name="Comma 10 3" xfId="223" xr:uid="{00000000-0005-0000-0000-000000020000}"/>
    <cellStyle name="Comma 10 3 2" xfId="224" xr:uid="{00000000-0005-0000-0000-000001020000}"/>
    <cellStyle name="Comma 10 3 3" xfId="225" xr:uid="{00000000-0005-0000-0000-000002020000}"/>
    <cellStyle name="Comma 10 4" xfId="226" xr:uid="{00000000-0005-0000-0000-000003020000}"/>
    <cellStyle name="Comma 10 4 2" xfId="227" xr:uid="{00000000-0005-0000-0000-000004020000}"/>
    <cellStyle name="Comma 10 4 3" xfId="228" xr:uid="{00000000-0005-0000-0000-000005020000}"/>
    <cellStyle name="Comma 10 5" xfId="229" xr:uid="{00000000-0005-0000-0000-000006020000}"/>
    <cellStyle name="Comma 10 5 2" xfId="230" xr:uid="{00000000-0005-0000-0000-000007020000}"/>
    <cellStyle name="Comma 10 5 3" xfId="231" xr:uid="{00000000-0005-0000-0000-000008020000}"/>
    <cellStyle name="Comma 10 6" xfId="232" xr:uid="{00000000-0005-0000-0000-000009020000}"/>
    <cellStyle name="Comma 10 6 2" xfId="233" xr:uid="{00000000-0005-0000-0000-00000A020000}"/>
    <cellStyle name="Comma 10 6 3" xfId="234" xr:uid="{00000000-0005-0000-0000-00000B020000}"/>
    <cellStyle name="Comma 10 7" xfId="235" xr:uid="{00000000-0005-0000-0000-00000C020000}"/>
    <cellStyle name="Comma 10 7 2" xfId="236" xr:uid="{00000000-0005-0000-0000-00000D020000}"/>
    <cellStyle name="Comma 10 7 3" xfId="237" xr:uid="{00000000-0005-0000-0000-00000E020000}"/>
    <cellStyle name="Comma 10 8" xfId="238" xr:uid="{00000000-0005-0000-0000-00000F020000}"/>
    <cellStyle name="Comma 10 8 2" xfId="239" xr:uid="{00000000-0005-0000-0000-000010020000}"/>
    <cellStyle name="Comma 10 8 3" xfId="240" xr:uid="{00000000-0005-0000-0000-000011020000}"/>
    <cellStyle name="Comma 10 9" xfId="241" xr:uid="{00000000-0005-0000-0000-000012020000}"/>
    <cellStyle name="Comma 10 9 2" xfId="242" xr:uid="{00000000-0005-0000-0000-000013020000}"/>
    <cellStyle name="Comma 10 9 3" xfId="243" xr:uid="{00000000-0005-0000-0000-000014020000}"/>
    <cellStyle name="Comma 11" xfId="244" xr:uid="{00000000-0005-0000-0000-000015020000}"/>
    <cellStyle name="Comma 11 2" xfId="245" xr:uid="{00000000-0005-0000-0000-000016020000}"/>
    <cellStyle name="Comma 12" xfId="246" xr:uid="{00000000-0005-0000-0000-000017020000}"/>
    <cellStyle name="Comma 12 2" xfId="247" xr:uid="{00000000-0005-0000-0000-000018020000}"/>
    <cellStyle name="Comma 12 3" xfId="864" xr:uid="{00000000-0005-0000-0000-000019020000}"/>
    <cellStyle name="Comma 13" xfId="248" xr:uid="{00000000-0005-0000-0000-00001A020000}"/>
    <cellStyle name="Comma 13 2" xfId="249" xr:uid="{00000000-0005-0000-0000-00001B020000}"/>
    <cellStyle name="Comma 14" xfId="250" xr:uid="{00000000-0005-0000-0000-00001C020000}"/>
    <cellStyle name="Comma 15" xfId="251" xr:uid="{00000000-0005-0000-0000-00001D020000}"/>
    <cellStyle name="Comma 15 2" xfId="252" xr:uid="{00000000-0005-0000-0000-00001E020000}"/>
    <cellStyle name="Comma 16" xfId="253" xr:uid="{00000000-0005-0000-0000-00001F020000}"/>
    <cellStyle name="Comma 16 2" xfId="254" xr:uid="{00000000-0005-0000-0000-000020020000}"/>
    <cellStyle name="Comma 17" xfId="255" xr:uid="{00000000-0005-0000-0000-000021020000}"/>
    <cellStyle name="Comma 17 2" xfId="256" xr:uid="{00000000-0005-0000-0000-000022020000}"/>
    <cellStyle name="Comma 18" xfId="257" xr:uid="{00000000-0005-0000-0000-000023020000}"/>
    <cellStyle name="Comma 18 2" xfId="258" xr:uid="{00000000-0005-0000-0000-000024020000}"/>
    <cellStyle name="Comma 19" xfId="259" xr:uid="{00000000-0005-0000-0000-000025020000}"/>
    <cellStyle name="Comma 19 2" xfId="260" xr:uid="{00000000-0005-0000-0000-000026020000}"/>
    <cellStyle name="Comma 2" xfId="261" xr:uid="{00000000-0005-0000-0000-000027020000}"/>
    <cellStyle name="Comma 2 10" xfId="262" xr:uid="{00000000-0005-0000-0000-000028020000}"/>
    <cellStyle name="Comma 2 10 2" xfId="263" xr:uid="{00000000-0005-0000-0000-000029020000}"/>
    <cellStyle name="Comma 2 10 2 2" xfId="264" xr:uid="{00000000-0005-0000-0000-00002A020000}"/>
    <cellStyle name="Comma 2 10 2 3" xfId="265" xr:uid="{00000000-0005-0000-0000-00002B020000}"/>
    <cellStyle name="Comma 2 10 3" xfId="266" xr:uid="{00000000-0005-0000-0000-00002C020000}"/>
    <cellStyle name="Comma 2 10 4" xfId="267" xr:uid="{00000000-0005-0000-0000-00002D020000}"/>
    <cellStyle name="Comma 2 11" xfId="268" xr:uid="{00000000-0005-0000-0000-00002E020000}"/>
    <cellStyle name="Comma 2 11 2" xfId="269" xr:uid="{00000000-0005-0000-0000-00002F020000}"/>
    <cellStyle name="Comma 2 11 3" xfId="270" xr:uid="{00000000-0005-0000-0000-000030020000}"/>
    <cellStyle name="Comma 2 12" xfId="271" xr:uid="{00000000-0005-0000-0000-000031020000}"/>
    <cellStyle name="Comma 2 12 2" xfId="272" xr:uid="{00000000-0005-0000-0000-000032020000}"/>
    <cellStyle name="Comma 2 12 3" xfId="273" xr:uid="{00000000-0005-0000-0000-000033020000}"/>
    <cellStyle name="Comma 2 13" xfId="274" xr:uid="{00000000-0005-0000-0000-000034020000}"/>
    <cellStyle name="Comma 2 13 2" xfId="275" xr:uid="{00000000-0005-0000-0000-000035020000}"/>
    <cellStyle name="Comma 2 13 3" xfId="276" xr:uid="{00000000-0005-0000-0000-000036020000}"/>
    <cellStyle name="Comma 2 14" xfId="277" xr:uid="{00000000-0005-0000-0000-000037020000}"/>
    <cellStyle name="Comma 2 14 2" xfId="278" xr:uid="{00000000-0005-0000-0000-000038020000}"/>
    <cellStyle name="Comma 2 14 3" xfId="279" xr:uid="{00000000-0005-0000-0000-000039020000}"/>
    <cellStyle name="Comma 2 15" xfId="280" xr:uid="{00000000-0005-0000-0000-00003A020000}"/>
    <cellStyle name="Comma 2 15 2" xfId="281" xr:uid="{00000000-0005-0000-0000-00003B020000}"/>
    <cellStyle name="Comma 2 15 3" xfId="282" xr:uid="{00000000-0005-0000-0000-00003C020000}"/>
    <cellStyle name="Comma 2 16" xfId="283" xr:uid="{00000000-0005-0000-0000-00003D020000}"/>
    <cellStyle name="Comma 2 16 2" xfId="284" xr:uid="{00000000-0005-0000-0000-00003E020000}"/>
    <cellStyle name="Comma 2 16 3" xfId="285" xr:uid="{00000000-0005-0000-0000-00003F020000}"/>
    <cellStyle name="Comma 2 17" xfId="286" xr:uid="{00000000-0005-0000-0000-000040020000}"/>
    <cellStyle name="Comma 2 17 2" xfId="287" xr:uid="{00000000-0005-0000-0000-000041020000}"/>
    <cellStyle name="Comma 2 17 3" xfId="288" xr:uid="{00000000-0005-0000-0000-000042020000}"/>
    <cellStyle name="Comma 2 18" xfId="289" xr:uid="{00000000-0005-0000-0000-000043020000}"/>
    <cellStyle name="Comma 2 18 2" xfId="290" xr:uid="{00000000-0005-0000-0000-000044020000}"/>
    <cellStyle name="Comma 2 18 3" xfId="291" xr:uid="{00000000-0005-0000-0000-000045020000}"/>
    <cellStyle name="Comma 2 19" xfId="292" xr:uid="{00000000-0005-0000-0000-000046020000}"/>
    <cellStyle name="Comma 2 19 2" xfId="293" xr:uid="{00000000-0005-0000-0000-000047020000}"/>
    <cellStyle name="Comma 2 19 3" xfId="294" xr:uid="{00000000-0005-0000-0000-000048020000}"/>
    <cellStyle name="Comma 2 2" xfId="295" xr:uid="{00000000-0005-0000-0000-000049020000}"/>
    <cellStyle name="Comma 2 2 10" xfId="296" xr:uid="{00000000-0005-0000-0000-00004A020000}"/>
    <cellStyle name="Comma 2 2 11" xfId="297" xr:uid="{00000000-0005-0000-0000-00004B020000}"/>
    <cellStyle name="Comma 2 2 12" xfId="298" xr:uid="{00000000-0005-0000-0000-00004C020000}"/>
    <cellStyle name="Comma 2 2 13" xfId="299" xr:uid="{00000000-0005-0000-0000-00004D020000}"/>
    <cellStyle name="Comma 2 2 14" xfId="300" xr:uid="{00000000-0005-0000-0000-00004E020000}"/>
    <cellStyle name="Comma 2 2 15" xfId="301" xr:uid="{00000000-0005-0000-0000-00004F020000}"/>
    <cellStyle name="Comma 2 2 2" xfId="302" xr:uid="{00000000-0005-0000-0000-000050020000}"/>
    <cellStyle name="Comma 2 2 2 10" xfId="303" xr:uid="{00000000-0005-0000-0000-000051020000}"/>
    <cellStyle name="Comma 2 2 2 10 2" xfId="304" xr:uid="{00000000-0005-0000-0000-000052020000}"/>
    <cellStyle name="Comma 2 2 2 10 3" xfId="305" xr:uid="{00000000-0005-0000-0000-000053020000}"/>
    <cellStyle name="Comma 2 2 2 11" xfId="306" xr:uid="{00000000-0005-0000-0000-000054020000}"/>
    <cellStyle name="Comma 2 2 2 11 2" xfId="307" xr:uid="{00000000-0005-0000-0000-000055020000}"/>
    <cellStyle name="Comma 2 2 2 11 3" xfId="308" xr:uid="{00000000-0005-0000-0000-000056020000}"/>
    <cellStyle name="Comma 2 2 2 12" xfId="309" xr:uid="{00000000-0005-0000-0000-000057020000}"/>
    <cellStyle name="Comma 2 2 2 12 2" xfId="310" xr:uid="{00000000-0005-0000-0000-000058020000}"/>
    <cellStyle name="Comma 2 2 2 12 3" xfId="311" xr:uid="{00000000-0005-0000-0000-000059020000}"/>
    <cellStyle name="Comma 2 2 2 2" xfId="312" xr:uid="{00000000-0005-0000-0000-00005A020000}"/>
    <cellStyle name="Comma 2 2 2 2 10" xfId="313" xr:uid="{00000000-0005-0000-0000-00005B020000}"/>
    <cellStyle name="Comma 2 2 2 2 11" xfId="314" xr:uid="{00000000-0005-0000-0000-00005C020000}"/>
    <cellStyle name="Comma 2 2 2 2 12" xfId="315" xr:uid="{00000000-0005-0000-0000-00005D020000}"/>
    <cellStyle name="Comma 2 2 2 2 2" xfId="316" xr:uid="{00000000-0005-0000-0000-00005E020000}"/>
    <cellStyle name="Comma 2 2 2 2 2 2" xfId="317" xr:uid="{00000000-0005-0000-0000-00005F020000}"/>
    <cellStyle name="Comma 2 2 2 2 2 2 10" xfId="318" xr:uid="{00000000-0005-0000-0000-000060020000}"/>
    <cellStyle name="Comma 2 2 2 2 2 2 11" xfId="319" xr:uid="{00000000-0005-0000-0000-000061020000}"/>
    <cellStyle name="Comma 2 2 2 2 2 2 2" xfId="320" xr:uid="{00000000-0005-0000-0000-000062020000}"/>
    <cellStyle name="Comma 2 2 2 2 2 2 2 2" xfId="321" xr:uid="{00000000-0005-0000-0000-000063020000}"/>
    <cellStyle name="Comma 2 2 2 2 2 2 2 2 2" xfId="322" xr:uid="{00000000-0005-0000-0000-000064020000}"/>
    <cellStyle name="Comma 2 2 2 2 2 2 2 2 3" xfId="323" xr:uid="{00000000-0005-0000-0000-000065020000}"/>
    <cellStyle name="Comma 2 2 2 2 2 2 2 3" xfId="324" xr:uid="{00000000-0005-0000-0000-000066020000}"/>
    <cellStyle name="Comma 2 2 2 2 2 2 2 3 2" xfId="325" xr:uid="{00000000-0005-0000-0000-000067020000}"/>
    <cellStyle name="Comma 2 2 2 2 2 2 2 3 3" xfId="326" xr:uid="{00000000-0005-0000-0000-000068020000}"/>
    <cellStyle name="Comma 2 2 2 2 2 2 2 4" xfId="327" xr:uid="{00000000-0005-0000-0000-000069020000}"/>
    <cellStyle name="Comma 2 2 2 2 2 2 2 4 2" xfId="328" xr:uid="{00000000-0005-0000-0000-00006A020000}"/>
    <cellStyle name="Comma 2 2 2 2 2 2 2 4 3" xfId="329" xr:uid="{00000000-0005-0000-0000-00006B020000}"/>
    <cellStyle name="Comma 2 2 2 2 2 2 2 5" xfId="330" xr:uid="{00000000-0005-0000-0000-00006C020000}"/>
    <cellStyle name="Comma 2 2 2 2 2 2 2 5 2" xfId="331" xr:uid="{00000000-0005-0000-0000-00006D020000}"/>
    <cellStyle name="Comma 2 2 2 2 2 2 2 5 3" xfId="332" xr:uid="{00000000-0005-0000-0000-00006E020000}"/>
    <cellStyle name="Comma 2 2 2 2 2 2 2 6" xfId="333" xr:uid="{00000000-0005-0000-0000-00006F020000}"/>
    <cellStyle name="Comma 2 2 2 2 2 2 2 6 2" xfId="334" xr:uid="{00000000-0005-0000-0000-000070020000}"/>
    <cellStyle name="Comma 2 2 2 2 2 2 2 6 3" xfId="335" xr:uid="{00000000-0005-0000-0000-000071020000}"/>
    <cellStyle name="Comma 2 2 2 2 2 2 2 7" xfId="336" xr:uid="{00000000-0005-0000-0000-000072020000}"/>
    <cellStyle name="Comma 2 2 2 2 2 2 2 7 2" xfId="337" xr:uid="{00000000-0005-0000-0000-000073020000}"/>
    <cellStyle name="Comma 2 2 2 2 2 2 2 7 3" xfId="338" xr:uid="{00000000-0005-0000-0000-000074020000}"/>
    <cellStyle name="Comma 2 2 2 2 2 2 2 8" xfId="339" xr:uid="{00000000-0005-0000-0000-000075020000}"/>
    <cellStyle name="Comma 2 2 2 2 2 2 2 8 2" xfId="340" xr:uid="{00000000-0005-0000-0000-000076020000}"/>
    <cellStyle name="Comma 2 2 2 2 2 2 2 8 3" xfId="341" xr:uid="{00000000-0005-0000-0000-000077020000}"/>
    <cellStyle name="Comma 2 2 2 2 2 2 3" xfId="342" xr:uid="{00000000-0005-0000-0000-000078020000}"/>
    <cellStyle name="Comma 2 2 2 2 2 2 3 2" xfId="343" xr:uid="{00000000-0005-0000-0000-000079020000}"/>
    <cellStyle name="Comma 2 2 2 2 2 2 3 3" xfId="344" xr:uid="{00000000-0005-0000-0000-00007A020000}"/>
    <cellStyle name="Comma 2 2 2 2 2 2 4" xfId="345" xr:uid="{00000000-0005-0000-0000-00007B020000}"/>
    <cellStyle name="Comma 2 2 2 2 2 2 5" xfId="346" xr:uid="{00000000-0005-0000-0000-00007C020000}"/>
    <cellStyle name="Comma 2 2 2 2 2 2 6" xfId="347" xr:uid="{00000000-0005-0000-0000-00007D020000}"/>
    <cellStyle name="Comma 2 2 2 2 2 2 7" xfId="348" xr:uid="{00000000-0005-0000-0000-00007E020000}"/>
    <cellStyle name="Comma 2 2 2 2 2 2 8" xfId="349" xr:uid="{00000000-0005-0000-0000-00007F020000}"/>
    <cellStyle name="Comma 2 2 2 2 2 2 9" xfId="350" xr:uid="{00000000-0005-0000-0000-000080020000}"/>
    <cellStyle name="Comma 2 2 2 2 2 3" xfId="351" xr:uid="{00000000-0005-0000-0000-000081020000}"/>
    <cellStyle name="Comma 2 2 2 2 2 4" xfId="352" xr:uid="{00000000-0005-0000-0000-000082020000}"/>
    <cellStyle name="Comma 2 2 2 2 2 4 2" xfId="353" xr:uid="{00000000-0005-0000-0000-000083020000}"/>
    <cellStyle name="Comma 2 2 2 2 2 4 3" xfId="354" xr:uid="{00000000-0005-0000-0000-000084020000}"/>
    <cellStyle name="Comma 2 2 2 2 2 5" xfId="355" xr:uid="{00000000-0005-0000-0000-000085020000}"/>
    <cellStyle name="Comma 2 2 2 2 2 5 2" xfId="356" xr:uid="{00000000-0005-0000-0000-000086020000}"/>
    <cellStyle name="Comma 2 2 2 2 2 5 3" xfId="357" xr:uid="{00000000-0005-0000-0000-000087020000}"/>
    <cellStyle name="Comma 2 2 2 2 2 6" xfId="358" xr:uid="{00000000-0005-0000-0000-000088020000}"/>
    <cellStyle name="Comma 2 2 2 2 2 6 2" xfId="359" xr:uid="{00000000-0005-0000-0000-000089020000}"/>
    <cellStyle name="Comma 2 2 2 2 2 6 3" xfId="360" xr:uid="{00000000-0005-0000-0000-00008A020000}"/>
    <cellStyle name="Comma 2 2 2 2 2 7" xfId="361" xr:uid="{00000000-0005-0000-0000-00008B020000}"/>
    <cellStyle name="Comma 2 2 2 2 2 7 2" xfId="362" xr:uid="{00000000-0005-0000-0000-00008C020000}"/>
    <cellStyle name="Comma 2 2 2 2 2 7 3" xfId="363" xr:uid="{00000000-0005-0000-0000-00008D020000}"/>
    <cellStyle name="Comma 2 2 2 2 2 8" xfId="364" xr:uid="{00000000-0005-0000-0000-00008E020000}"/>
    <cellStyle name="Comma 2 2 2 2 2 8 2" xfId="365" xr:uid="{00000000-0005-0000-0000-00008F020000}"/>
    <cellStyle name="Comma 2 2 2 2 2 8 3" xfId="366" xr:uid="{00000000-0005-0000-0000-000090020000}"/>
    <cellStyle name="Comma 2 2 2 2 2 9" xfId="367" xr:uid="{00000000-0005-0000-0000-000091020000}"/>
    <cellStyle name="Comma 2 2 2 2 2 9 2" xfId="368" xr:uid="{00000000-0005-0000-0000-000092020000}"/>
    <cellStyle name="Comma 2 2 2 2 2 9 3" xfId="369" xr:uid="{00000000-0005-0000-0000-000093020000}"/>
    <cellStyle name="Comma 2 2 2 2 3" xfId="370" xr:uid="{00000000-0005-0000-0000-000094020000}"/>
    <cellStyle name="Comma 2 2 2 2 3 2" xfId="371" xr:uid="{00000000-0005-0000-0000-000095020000}"/>
    <cellStyle name="Comma 2 2 2 2 3 3" xfId="372" xr:uid="{00000000-0005-0000-0000-000096020000}"/>
    <cellStyle name="Comma 2 2 2 2 4" xfId="373" xr:uid="{00000000-0005-0000-0000-000097020000}"/>
    <cellStyle name="Comma 2 2 2 2 4 2" xfId="374" xr:uid="{00000000-0005-0000-0000-000098020000}"/>
    <cellStyle name="Comma 2 2 2 2 4 3" xfId="375" xr:uid="{00000000-0005-0000-0000-000099020000}"/>
    <cellStyle name="Comma 2 2 2 2 5" xfId="376" xr:uid="{00000000-0005-0000-0000-00009A020000}"/>
    <cellStyle name="Comma 2 2 2 2 6" xfId="377" xr:uid="{00000000-0005-0000-0000-00009B020000}"/>
    <cellStyle name="Comma 2 2 2 2 7" xfId="378" xr:uid="{00000000-0005-0000-0000-00009C020000}"/>
    <cellStyle name="Comma 2 2 2 2 8" xfId="379" xr:uid="{00000000-0005-0000-0000-00009D020000}"/>
    <cellStyle name="Comma 2 2 2 2 9" xfId="380" xr:uid="{00000000-0005-0000-0000-00009E020000}"/>
    <cellStyle name="Comma 2 2 2 3" xfId="381" xr:uid="{00000000-0005-0000-0000-00009F020000}"/>
    <cellStyle name="Comma 2 2 2 3 2" xfId="382" xr:uid="{00000000-0005-0000-0000-0000A0020000}"/>
    <cellStyle name="Comma 2 2 2 3 3" xfId="383" xr:uid="{00000000-0005-0000-0000-0000A1020000}"/>
    <cellStyle name="Comma 2 2 2 4" xfId="384" xr:uid="{00000000-0005-0000-0000-0000A2020000}"/>
    <cellStyle name="Comma 2 2 2 4 2" xfId="385" xr:uid="{00000000-0005-0000-0000-0000A3020000}"/>
    <cellStyle name="Comma 2 2 2 4 3" xfId="386" xr:uid="{00000000-0005-0000-0000-0000A4020000}"/>
    <cellStyle name="Comma 2 2 2 5" xfId="387" xr:uid="{00000000-0005-0000-0000-0000A5020000}"/>
    <cellStyle name="Comma 2 2 2 5 2" xfId="388" xr:uid="{00000000-0005-0000-0000-0000A6020000}"/>
    <cellStyle name="Comma 2 2 2 5 3" xfId="389" xr:uid="{00000000-0005-0000-0000-0000A7020000}"/>
    <cellStyle name="Comma 2 2 2 5 4" xfId="390" xr:uid="{00000000-0005-0000-0000-0000A8020000}"/>
    <cellStyle name="Comma 2 2 2 6" xfId="391" xr:uid="{00000000-0005-0000-0000-0000A9020000}"/>
    <cellStyle name="Comma 2 2 2 7" xfId="392" xr:uid="{00000000-0005-0000-0000-0000AA020000}"/>
    <cellStyle name="Comma 2 2 2 7 2" xfId="393" xr:uid="{00000000-0005-0000-0000-0000AB020000}"/>
    <cellStyle name="Comma 2 2 2 7 3" xfId="394" xr:uid="{00000000-0005-0000-0000-0000AC020000}"/>
    <cellStyle name="Comma 2 2 2 8" xfId="395" xr:uid="{00000000-0005-0000-0000-0000AD020000}"/>
    <cellStyle name="Comma 2 2 2 8 2" xfId="396" xr:uid="{00000000-0005-0000-0000-0000AE020000}"/>
    <cellStyle name="Comma 2 2 2 8 3" xfId="397" xr:uid="{00000000-0005-0000-0000-0000AF020000}"/>
    <cellStyle name="Comma 2 2 2 9" xfId="398" xr:uid="{00000000-0005-0000-0000-0000B0020000}"/>
    <cellStyle name="Comma 2 2 2 9 2" xfId="399" xr:uid="{00000000-0005-0000-0000-0000B1020000}"/>
    <cellStyle name="Comma 2 2 2 9 3" xfId="400" xr:uid="{00000000-0005-0000-0000-0000B2020000}"/>
    <cellStyle name="Comma 2 2 3" xfId="401" xr:uid="{00000000-0005-0000-0000-0000B3020000}"/>
    <cellStyle name="Comma 2 2 3 2" xfId="402" xr:uid="{00000000-0005-0000-0000-0000B4020000}"/>
    <cellStyle name="Comma 2 2 3 2 2" xfId="403" xr:uid="{00000000-0005-0000-0000-0000B5020000}"/>
    <cellStyle name="Comma 2 2 3 2 3" xfId="404" xr:uid="{00000000-0005-0000-0000-0000B6020000}"/>
    <cellStyle name="Comma 2 2 3 2 4" xfId="405" xr:uid="{00000000-0005-0000-0000-0000B7020000}"/>
    <cellStyle name="Comma 2 2 3 3" xfId="406" xr:uid="{00000000-0005-0000-0000-0000B8020000}"/>
    <cellStyle name="Comma 2 2 4" xfId="407" xr:uid="{00000000-0005-0000-0000-0000B9020000}"/>
    <cellStyle name="Comma 2 2 5" xfId="408" xr:uid="{00000000-0005-0000-0000-0000BA020000}"/>
    <cellStyle name="Comma 2 2 5 2" xfId="409" xr:uid="{00000000-0005-0000-0000-0000BB020000}"/>
    <cellStyle name="Comma 2 2 5 2 2" xfId="410" xr:uid="{00000000-0005-0000-0000-0000BC020000}"/>
    <cellStyle name="Comma 2 2 5 2 3" xfId="411" xr:uid="{00000000-0005-0000-0000-0000BD020000}"/>
    <cellStyle name="Comma 2 2 6" xfId="412" xr:uid="{00000000-0005-0000-0000-0000BE020000}"/>
    <cellStyle name="Comma 2 2 6 2" xfId="413" xr:uid="{00000000-0005-0000-0000-0000BF020000}"/>
    <cellStyle name="Comma 2 2 6 3" xfId="414" xr:uid="{00000000-0005-0000-0000-0000C0020000}"/>
    <cellStyle name="Comma 2 2 7" xfId="415" xr:uid="{00000000-0005-0000-0000-0000C1020000}"/>
    <cellStyle name="Comma 2 2 8" xfId="416" xr:uid="{00000000-0005-0000-0000-0000C2020000}"/>
    <cellStyle name="Comma 2 2 9" xfId="417" xr:uid="{00000000-0005-0000-0000-0000C3020000}"/>
    <cellStyle name="Comma 2 20" xfId="418" xr:uid="{00000000-0005-0000-0000-0000C4020000}"/>
    <cellStyle name="Comma 2 20 2" xfId="419" xr:uid="{00000000-0005-0000-0000-0000C5020000}"/>
    <cellStyle name="Comma 2 20 3" xfId="420" xr:uid="{00000000-0005-0000-0000-0000C6020000}"/>
    <cellStyle name="Comma 2 21" xfId="421" xr:uid="{00000000-0005-0000-0000-0000C7020000}"/>
    <cellStyle name="Comma 2 21 2" xfId="422" xr:uid="{00000000-0005-0000-0000-0000C8020000}"/>
    <cellStyle name="Comma 2 21 3" xfId="423" xr:uid="{00000000-0005-0000-0000-0000C9020000}"/>
    <cellStyle name="Comma 2 22" xfId="424" xr:uid="{00000000-0005-0000-0000-0000CA020000}"/>
    <cellStyle name="Comma 2 22 2" xfId="425" xr:uid="{00000000-0005-0000-0000-0000CB020000}"/>
    <cellStyle name="Comma 2 22 3" xfId="426" xr:uid="{00000000-0005-0000-0000-0000CC020000}"/>
    <cellStyle name="Comma 2 23" xfId="427" xr:uid="{00000000-0005-0000-0000-0000CD020000}"/>
    <cellStyle name="Comma 2 23 2" xfId="428" xr:uid="{00000000-0005-0000-0000-0000CE020000}"/>
    <cellStyle name="Comma 2 23 3" xfId="429" xr:uid="{00000000-0005-0000-0000-0000CF020000}"/>
    <cellStyle name="Comma 2 24" xfId="430" xr:uid="{00000000-0005-0000-0000-0000D0020000}"/>
    <cellStyle name="Comma 2 24 2" xfId="431" xr:uid="{00000000-0005-0000-0000-0000D1020000}"/>
    <cellStyle name="Comma 2 24 3" xfId="432" xr:uid="{00000000-0005-0000-0000-0000D2020000}"/>
    <cellStyle name="Comma 2 25" xfId="433" xr:uid="{00000000-0005-0000-0000-0000D3020000}"/>
    <cellStyle name="Comma 2 25 2" xfId="434" xr:uid="{00000000-0005-0000-0000-0000D4020000}"/>
    <cellStyle name="Comma 2 25 3" xfId="435" xr:uid="{00000000-0005-0000-0000-0000D5020000}"/>
    <cellStyle name="Comma 2 26" xfId="436" xr:uid="{00000000-0005-0000-0000-0000D6020000}"/>
    <cellStyle name="Comma 2 26 2" xfId="437" xr:uid="{00000000-0005-0000-0000-0000D7020000}"/>
    <cellStyle name="Comma 2 26 3" xfId="438" xr:uid="{00000000-0005-0000-0000-0000D8020000}"/>
    <cellStyle name="Comma 2 27" xfId="439" xr:uid="{00000000-0005-0000-0000-0000D9020000}"/>
    <cellStyle name="Comma 2 27 2" xfId="440" xr:uid="{00000000-0005-0000-0000-0000DA020000}"/>
    <cellStyle name="Comma 2 27 3" xfId="441" xr:uid="{00000000-0005-0000-0000-0000DB020000}"/>
    <cellStyle name="Comma 2 28" xfId="442" xr:uid="{00000000-0005-0000-0000-0000DC020000}"/>
    <cellStyle name="Comma 2 28 2" xfId="443" xr:uid="{00000000-0005-0000-0000-0000DD020000}"/>
    <cellStyle name="Comma 2 28 3" xfId="444" xr:uid="{00000000-0005-0000-0000-0000DE020000}"/>
    <cellStyle name="Comma 2 29" xfId="445" xr:uid="{00000000-0005-0000-0000-0000DF020000}"/>
    <cellStyle name="Comma 2 29 2" xfId="446" xr:uid="{00000000-0005-0000-0000-0000E0020000}"/>
    <cellStyle name="Comma 2 29 3" xfId="447" xr:uid="{00000000-0005-0000-0000-0000E1020000}"/>
    <cellStyle name="Comma 2 3" xfId="448" xr:uid="{00000000-0005-0000-0000-0000E2020000}"/>
    <cellStyle name="Comma 2 3 2" xfId="449" xr:uid="{00000000-0005-0000-0000-0000E3020000}"/>
    <cellStyle name="Comma 2 3 2 2" xfId="450" xr:uid="{00000000-0005-0000-0000-0000E4020000}"/>
    <cellStyle name="Comma 2 3 2 2 2" xfId="451" xr:uid="{00000000-0005-0000-0000-0000E5020000}"/>
    <cellStyle name="Comma 2 3 2 2 2 2" xfId="452" xr:uid="{00000000-0005-0000-0000-0000E6020000}"/>
    <cellStyle name="Comma 2 3 2 2 2 2 2" xfId="453" xr:uid="{00000000-0005-0000-0000-0000E7020000}"/>
    <cellStyle name="Comma 2 3 2 2 2 2 3" xfId="454" xr:uid="{00000000-0005-0000-0000-0000E8020000}"/>
    <cellStyle name="Comma 2 3 2 2 3" xfId="455" xr:uid="{00000000-0005-0000-0000-0000E9020000}"/>
    <cellStyle name="Comma 2 3 2 2 3 2" xfId="456" xr:uid="{00000000-0005-0000-0000-0000EA020000}"/>
    <cellStyle name="Comma 2 3 2 2 3 3" xfId="457" xr:uid="{00000000-0005-0000-0000-0000EB020000}"/>
    <cellStyle name="Comma 2 3 2 2 4" xfId="458" xr:uid="{00000000-0005-0000-0000-0000EC020000}"/>
    <cellStyle name="Comma 2 3 2 2 5" xfId="459" xr:uid="{00000000-0005-0000-0000-0000ED020000}"/>
    <cellStyle name="Comma 2 3 2 3" xfId="460" xr:uid="{00000000-0005-0000-0000-0000EE020000}"/>
    <cellStyle name="Comma 2 3 2 3 2" xfId="461" xr:uid="{00000000-0005-0000-0000-0000EF020000}"/>
    <cellStyle name="Comma 2 3 2 3 3" xfId="462" xr:uid="{00000000-0005-0000-0000-0000F0020000}"/>
    <cellStyle name="Comma 2 3 2 4" xfId="463" xr:uid="{00000000-0005-0000-0000-0000F1020000}"/>
    <cellStyle name="Comma 2 3 2 4 2" xfId="464" xr:uid="{00000000-0005-0000-0000-0000F2020000}"/>
    <cellStyle name="Comma 2 3 2 4 3" xfId="465" xr:uid="{00000000-0005-0000-0000-0000F3020000}"/>
    <cellStyle name="Comma 2 3 2 5" xfId="466" xr:uid="{00000000-0005-0000-0000-0000F4020000}"/>
    <cellStyle name="Comma 2 3 2 5 2" xfId="467" xr:uid="{00000000-0005-0000-0000-0000F5020000}"/>
    <cellStyle name="Comma 2 3 2 5 3" xfId="468" xr:uid="{00000000-0005-0000-0000-0000F6020000}"/>
    <cellStyle name="Comma 2 3 2 5 4" xfId="469" xr:uid="{00000000-0005-0000-0000-0000F7020000}"/>
    <cellStyle name="Comma 2 3 3" xfId="470" xr:uid="{00000000-0005-0000-0000-0000F8020000}"/>
    <cellStyle name="Comma 2 3 3 2" xfId="471" xr:uid="{00000000-0005-0000-0000-0000F9020000}"/>
    <cellStyle name="Comma 2 3 3 2 2" xfId="472" xr:uid="{00000000-0005-0000-0000-0000FA020000}"/>
    <cellStyle name="Comma 2 3 3 2 3" xfId="473" xr:uid="{00000000-0005-0000-0000-0000FB020000}"/>
    <cellStyle name="Comma 2 3 3 2 4" xfId="474" xr:uid="{00000000-0005-0000-0000-0000FC020000}"/>
    <cellStyle name="Comma 2 3 3 3" xfId="475" xr:uid="{00000000-0005-0000-0000-0000FD020000}"/>
    <cellStyle name="Comma 2 3 4" xfId="476" xr:uid="{00000000-0005-0000-0000-0000FE020000}"/>
    <cellStyle name="Comma 2 3 5" xfId="477" xr:uid="{00000000-0005-0000-0000-0000FF020000}"/>
    <cellStyle name="Comma 2 3 5 2" xfId="478" xr:uid="{00000000-0005-0000-0000-000000030000}"/>
    <cellStyle name="Comma 2 3 5 2 2" xfId="479" xr:uid="{00000000-0005-0000-0000-000001030000}"/>
    <cellStyle name="Comma 2 3 5 2 3" xfId="480" xr:uid="{00000000-0005-0000-0000-000002030000}"/>
    <cellStyle name="Comma 2 3 6" xfId="481" xr:uid="{00000000-0005-0000-0000-000003030000}"/>
    <cellStyle name="Comma 2 3 7" xfId="482" xr:uid="{00000000-0005-0000-0000-000004030000}"/>
    <cellStyle name="Comma 2 30" xfId="483" xr:uid="{00000000-0005-0000-0000-000005030000}"/>
    <cellStyle name="Comma 2 30 2" xfId="484" xr:uid="{00000000-0005-0000-0000-000006030000}"/>
    <cellStyle name="Comma 2 30 3" xfId="485" xr:uid="{00000000-0005-0000-0000-000007030000}"/>
    <cellStyle name="Comma 2 31" xfId="486" xr:uid="{00000000-0005-0000-0000-000008030000}"/>
    <cellStyle name="Comma 2 31 2" xfId="487" xr:uid="{00000000-0005-0000-0000-000009030000}"/>
    <cellStyle name="Comma 2 31 3" xfId="488" xr:uid="{00000000-0005-0000-0000-00000A030000}"/>
    <cellStyle name="Comma 2 32" xfId="489" xr:uid="{00000000-0005-0000-0000-00000B030000}"/>
    <cellStyle name="Comma 2 32 2" xfId="490" xr:uid="{00000000-0005-0000-0000-00000C030000}"/>
    <cellStyle name="Comma 2 32 3" xfId="491" xr:uid="{00000000-0005-0000-0000-00000D030000}"/>
    <cellStyle name="Comma 2 33" xfId="492" xr:uid="{00000000-0005-0000-0000-00000E030000}"/>
    <cellStyle name="Comma 2 33 2" xfId="493" xr:uid="{00000000-0005-0000-0000-00000F030000}"/>
    <cellStyle name="Comma 2 33 3" xfId="494" xr:uid="{00000000-0005-0000-0000-000010030000}"/>
    <cellStyle name="Comma 2 34" xfId="495" xr:uid="{00000000-0005-0000-0000-000011030000}"/>
    <cellStyle name="Comma 2 34 2" xfId="496" xr:uid="{00000000-0005-0000-0000-000012030000}"/>
    <cellStyle name="Comma 2 34 3" xfId="497" xr:uid="{00000000-0005-0000-0000-000013030000}"/>
    <cellStyle name="Comma 2 35" xfId="498" xr:uid="{00000000-0005-0000-0000-000014030000}"/>
    <cellStyle name="Comma 2 35 2" xfId="499" xr:uid="{00000000-0005-0000-0000-000015030000}"/>
    <cellStyle name="Comma 2 35 3" xfId="500" xr:uid="{00000000-0005-0000-0000-000016030000}"/>
    <cellStyle name="Comma 2 36" xfId="501" xr:uid="{00000000-0005-0000-0000-000017030000}"/>
    <cellStyle name="Comma 2 36 2" xfId="502" xr:uid="{00000000-0005-0000-0000-000018030000}"/>
    <cellStyle name="Comma 2 36 3" xfId="503" xr:uid="{00000000-0005-0000-0000-000019030000}"/>
    <cellStyle name="Comma 2 37" xfId="504" xr:uid="{00000000-0005-0000-0000-00001A030000}"/>
    <cellStyle name="Comma 2 37 2" xfId="505" xr:uid="{00000000-0005-0000-0000-00001B030000}"/>
    <cellStyle name="Comma 2 37 3" xfId="506" xr:uid="{00000000-0005-0000-0000-00001C030000}"/>
    <cellStyle name="Comma 2 38" xfId="507" xr:uid="{00000000-0005-0000-0000-00001D030000}"/>
    <cellStyle name="Comma 2 38 2" xfId="508" xr:uid="{00000000-0005-0000-0000-00001E030000}"/>
    <cellStyle name="Comma 2 38 3" xfId="509" xr:uid="{00000000-0005-0000-0000-00001F030000}"/>
    <cellStyle name="Comma 2 39" xfId="510" xr:uid="{00000000-0005-0000-0000-000020030000}"/>
    <cellStyle name="Comma 2 39 2" xfId="511" xr:uid="{00000000-0005-0000-0000-000021030000}"/>
    <cellStyle name="Comma 2 39 3" xfId="512" xr:uid="{00000000-0005-0000-0000-000022030000}"/>
    <cellStyle name="Comma 2 4" xfId="513" xr:uid="{00000000-0005-0000-0000-000023030000}"/>
    <cellStyle name="Comma 2 4 2" xfId="514" xr:uid="{00000000-0005-0000-0000-000024030000}"/>
    <cellStyle name="Comma 2 4 3" xfId="515" xr:uid="{00000000-0005-0000-0000-000025030000}"/>
    <cellStyle name="Comma 2 40" xfId="516" xr:uid="{00000000-0005-0000-0000-000026030000}"/>
    <cellStyle name="Comma 2 40 2" xfId="517" xr:uid="{00000000-0005-0000-0000-000027030000}"/>
    <cellStyle name="Comma 2 40 3" xfId="518" xr:uid="{00000000-0005-0000-0000-000028030000}"/>
    <cellStyle name="Comma 2 41" xfId="519" xr:uid="{00000000-0005-0000-0000-000029030000}"/>
    <cellStyle name="Comma 2 42" xfId="520" xr:uid="{00000000-0005-0000-0000-00002A030000}"/>
    <cellStyle name="Comma 2 43" xfId="521" xr:uid="{00000000-0005-0000-0000-00002B030000}"/>
    <cellStyle name="Comma 2 44" xfId="522" xr:uid="{00000000-0005-0000-0000-00002C030000}"/>
    <cellStyle name="Comma 2 45" xfId="863" xr:uid="{00000000-0005-0000-0000-00002D030000}"/>
    <cellStyle name="Comma 2 5" xfId="523" xr:uid="{00000000-0005-0000-0000-00002E030000}"/>
    <cellStyle name="Comma 2 5 2" xfId="524" xr:uid="{00000000-0005-0000-0000-00002F030000}"/>
    <cellStyle name="Comma 2 5 3" xfId="525" xr:uid="{00000000-0005-0000-0000-000030030000}"/>
    <cellStyle name="Comma 2 6" xfId="526" xr:uid="{00000000-0005-0000-0000-000031030000}"/>
    <cellStyle name="Comma 2 6 2" xfId="527" xr:uid="{00000000-0005-0000-0000-000032030000}"/>
    <cellStyle name="Comma 2 6 3" xfId="528" xr:uid="{00000000-0005-0000-0000-000033030000}"/>
    <cellStyle name="Comma 2 7" xfId="529" xr:uid="{00000000-0005-0000-0000-000034030000}"/>
    <cellStyle name="Comma 2 7 2" xfId="530" xr:uid="{00000000-0005-0000-0000-000035030000}"/>
    <cellStyle name="Comma 2 7 3" xfId="531" xr:uid="{00000000-0005-0000-0000-000036030000}"/>
    <cellStyle name="Comma 2 8" xfId="532" xr:uid="{00000000-0005-0000-0000-000037030000}"/>
    <cellStyle name="Comma 2 8 2" xfId="533" xr:uid="{00000000-0005-0000-0000-000038030000}"/>
    <cellStyle name="Comma 2 8 3" xfId="534" xr:uid="{00000000-0005-0000-0000-000039030000}"/>
    <cellStyle name="Comma 2 9" xfId="535" xr:uid="{00000000-0005-0000-0000-00003A030000}"/>
    <cellStyle name="Comma 2 9 2" xfId="536" xr:uid="{00000000-0005-0000-0000-00003B030000}"/>
    <cellStyle name="Comma 2 9 3" xfId="537" xr:uid="{00000000-0005-0000-0000-00003C030000}"/>
    <cellStyle name="Comma 20" xfId="538" xr:uid="{00000000-0005-0000-0000-00003D030000}"/>
    <cellStyle name="Comma 21" xfId="860" xr:uid="{00000000-0005-0000-0000-00003E030000}"/>
    <cellStyle name="Comma 22" xfId="1170" xr:uid="{00000000-0005-0000-0000-00003F030000}"/>
    <cellStyle name="Comma 3" xfId="539" xr:uid="{00000000-0005-0000-0000-000040030000}"/>
    <cellStyle name="Comma 3 2" xfId="540" xr:uid="{00000000-0005-0000-0000-000041030000}"/>
    <cellStyle name="Comma 3 2 2" xfId="541" xr:uid="{00000000-0005-0000-0000-000042030000}"/>
    <cellStyle name="Comma 3 2 3" xfId="542" xr:uid="{00000000-0005-0000-0000-000043030000}"/>
    <cellStyle name="Comma 3 2 4" xfId="868" xr:uid="{00000000-0005-0000-0000-000044030000}"/>
    <cellStyle name="Comma 3 3" xfId="543" xr:uid="{00000000-0005-0000-0000-000045030000}"/>
    <cellStyle name="Comma 3 3 2" xfId="544" xr:uid="{00000000-0005-0000-0000-000046030000}"/>
    <cellStyle name="Comma 3 3 3" xfId="545" xr:uid="{00000000-0005-0000-0000-000047030000}"/>
    <cellStyle name="Comma 3 3 4" xfId="869" xr:uid="{00000000-0005-0000-0000-000048030000}"/>
    <cellStyle name="Comma 3 4" xfId="546" xr:uid="{00000000-0005-0000-0000-000049030000}"/>
    <cellStyle name="Comma 3 4 2" xfId="870" xr:uid="{00000000-0005-0000-0000-00004A030000}"/>
    <cellStyle name="Comma 3 5" xfId="547" xr:uid="{00000000-0005-0000-0000-00004B030000}"/>
    <cellStyle name="Comma 3 6" xfId="548" xr:uid="{00000000-0005-0000-0000-00004C030000}"/>
    <cellStyle name="Comma 3 7" xfId="866" xr:uid="{00000000-0005-0000-0000-00004D030000}"/>
    <cellStyle name="Comma 3 8" xfId="867" xr:uid="{00000000-0005-0000-0000-00004E030000}"/>
    <cellStyle name="Comma 4" xfId="549" xr:uid="{00000000-0005-0000-0000-00004F030000}"/>
    <cellStyle name="Comma 4 10" xfId="1172" xr:uid="{00000000-0005-0000-0000-000050030000}"/>
    <cellStyle name="Comma 4 11" xfId="1173" xr:uid="{00000000-0005-0000-0000-000051030000}"/>
    <cellStyle name="Comma 4 12" xfId="1174" xr:uid="{00000000-0005-0000-0000-000052030000}"/>
    <cellStyle name="Comma 4 13" xfId="1175" xr:uid="{00000000-0005-0000-0000-000053030000}"/>
    <cellStyle name="Comma 4 14" xfId="1176" xr:uid="{00000000-0005-0000-0000-000054030000}"/>
    <cellStyle name="Comma 4 15" xfId="1177" xr:uid="{00000000-0005-0000-0000-000055030000}"/>
    <cellStyle name="Comma 4 16" xfId="1178" xr:uid="{00000000-0005-0000-0000-000056030000}"/>
    <cellStyle name="Comma 4 17" xfId="1179" xr:uid="{00000000-0005-0000-0000-000057030000}"/>
    <cellStyle name="Comma 4 18" xfId="1171" xr:uid="{00000000-0005-0000-0000-000058030000}"/>
    <cellStyle name="Comma 4 2" xfId="550" xr:uid="{00000000-0005-0000-0000-000059030000}"/>
    <cellStyle name="Comma 4 2 2" xfId="551" xr:uid="{00000000-0005-0000-0000-00005A030000}"/>
    <cellStyle name="Comma 4 2 3" xfId="1181" xr:uid="{00000000-0005-0000-0000-00005B030000}"/>
    <cellStyle name="Comma 4 2 4" xfId="1180" xr:uid="{00000000-0005-0000-0000-00005C030000}"/>
    <cellStyle name="Comma 4 3" xfId="871" xr:uid="{00000000-0005-0000-0000-00005D030000}"/>
    <cellStyle name="Comma 4 4" xfId="1182" xr:uid="{00000000-0005-0000-0000-00005E030000}"/>
    <cellStyle name="Comma 4 5" xfId="1183" xr:uid="{00000000-0005-0000-0000-00005F030000}"/>
    <cellStyle name="Comma 4 6" xfId="1184" xr:uid="{00000000-0005-0000-0000-000060030000}"/>
    <cellStyle name="Comma 4 7" xfId="1185" xr:uid="{00000000-0005-0000-0000-000061030000}"/>
    <cellStyle name="Comma 4 8" xfId="1186" xr:uid="{00000000-0005-0000-0000-000062030000}"/>
    <cellStyle name="Comma 4 9" xfId="1187" xr:uid="{00000000-0005-0000-0000-000063030000}"/>
    <cellStyle name="Comma 5" xfId="552" xr:uid="{00000000-0005-0000-0000-000064030000}"/>
    <cellStyle name="Comma 5 2" xfId="553" xr:uid="{00000000-0005-0000-0000-000065030000}"/>
    <cellStyle name="Comma 5 2 2" xfId="554" xr:uid="{00000000-0005-0000-0000-000066030000}"/>
    <cellStyle name="Comma 5 2 3" xfId="555" xr:uid="{00000000-0005-0000-0000-000067030000}"/>
    <cellStyle name="Comma 5 3" xfId="556" xr:uid="{00000000-0005-0000-0000-000068030000}"/>
    <cellStyle name="Comma 5 4" xfId="557" xr:uid="{00000000-0005-0000-0000-000069030000}"/>
    <cellStyle name="Comma 6" xfId="558" xr:uid="{00000000-0005-0000-0000-00006A030000}"/>
    <cellStyle name="Comma 6 2" xfId="559" xr:uid="{00000000-0005-0000-0000-00006B030000}"/>
    <cellStyle name="Comma 6 2 2" xfId="560" xr:uid="{00000000-0005-0000-0000-00006C030000}"/>
    <cellStyle name="Comma 6 2 3" xfId="561" xr:uid="{00000000-0005-0000-0000-00006D030000}"/>
    <cellStyle name="Comma 6 3" xfId="562" xr:uid="{00000000-0005-0000-0000-00006E030000}"/>
    <cellStyle name="Comma 6 3 2" xfId="563" xr:uid="{00000000-0005-0000-0000-00006F030000}"/>
    <cellStyle name="Comma 6 3 3" xfId="564" xr:uid="{00000000-0005-0000-0000-000070030000}"/>
    <cellStyle name="Comma 6 4" xfId="565" xr:uid="{00000000-0005-0000-0000-000071030000}"/>
    <cellStyle name="Comma 6 4 2" xfId="566" xr:uid="{00000000-0005-0000-0000-000072030000}"/>
    <cellStyle name="Comma 6 4 3" xfId="567" xr:uid="{00000000-0005-0000-0000-000073030000}"/>
    <cellStyle name="Comma 6 5" xfId="568" xr:uid="{00000000-0005-0000-0000-000074030000}"/>
    <cellStyle name="Comma 6 5 2" xfId="569" xr:uid="{00000000-0005-0000-0000-000075030000}"/>
    <cellStyle name="Comma 6 5 3" xfId="570" xr:uid="{00000000-0005-0000-0000-000076030000}"/>
    <cellStyle name="Comma 6 6" xfId="571" xr:uid="{00000000-0005-0000-0000-000077030000}"/>
    <cellStyle name="Comma 6 6 2" xfId="572" xr:uid="{00000000-0005-0000-0000-000078030000}"/>
    <cellStyle name="Comma 6 6 3" xfId="573" xr:uid="{00000000-0005-0000-0000-000079030000}"/>
    <cellStyle name="Comma 6 7" xfId="574" xr:uid="{00000000-0005-0000-0000-00007A030000}"/>
    <cellStyle name="Comma 6 8" xfId="575" xr:uid="{00000000-0005-0000-0000-00007B030000}"/>
    <cellStyle name="Comma 7" xfId="576" xr:uid="{00000000-0005-0000-0000-00007C030000}"/>
    <cellStyle name="Comma 8" xfId="577" xr:uid="{00000000-0005-0000-0000-00007D030000}"/>
    <cellStyle name="Comma 8 2" xfId="578" xr:uid="{00000000-0005-0000-0000-00007E030000}"/>
    <cellStyle name="Comma 9" xfId="579" xr:uid="{00000000-0005-0000-0000-00007F030000}"/>
    <cellStyle name="Euro" xfId="580" xr:uid="{00000000-0005-0000-0000-000080030000}"/>
    <cellStyle name="Explanatory Text" xfId="16" builtinId="53" customBuiltin="1"/>
    <cellStyle name="Explanatory Text 2" xfId="581" xr:uid="{00000000-0005-0000-0000-000082030000}"/>
    <cellStyle name="Explanatory Text 2 2" xfId="1188" xr:uid="{00000000-0005-0000-0000-000083030000}"/>
    <cellStyle name="Explanatory Text 2 3" xfId="1189" xr:uid="{00000000-0005-0000-0000-000084030000}"/>
    <cellStyle name="Explanatory Text 3" xfId="582" xr:uid="{00000000-0005-0000-0000-000085030000}"/>
    <cellStyle name="Explanatory Text 3 2" xfId="1190" xr:uid="{00000000-0005-0000-0000-000086030000}"/>
    <cellStyle name="Explanatory Text 4" xfId="583" xr:uid="{00000000-0005-0000-0000-000087030000}"/>
    <cellStyle name="Good" xfId="7" builtinId="26" customBuiltin="1"/>
    <cellStyle name="Good 2" xfId="584" xr:uid="{00000000-0005-0000-0000-000089030000}"/>
    <cellStyle name="Good 2 2" xfId="1192" xr:uid="{00000000-0005-0000-0000-00008A030000}"/>
    <cellStyle name="Good 2 3" xfId="1193" xr:uid="{00000000-0005-0000-0000-00008B030000}"/>
    <cellStyle name="Good 2 4" xfId="1194" xr:uid="{00000000-0005-0000-0000-00008C030000}"/>
    <cellStyle name="Good 2 5" xfId="1191" xr:uid="{00000000-0005-0000-0000-00008D030000}"/>
    <cellStyle name="Good 3" xfId="585" xr:uid="{00000000-0005-0000-0000-00008E030000}"/>
    <cellStyle name="Good 3 2" xfId="1196" xr:uid="{00000000-0005-0000-0000-00008F030000}"/>
    <cellStyle name="Good 3 3" xfId="1197" xr:uid="{00000000-0005-0000-0000-000090030000}"/>
    <cellStyle name="Good 3 4" xfId="1195" xr:uid="{00000000-0005-0000-0000-000091030000}"/>
    <cellStyle name="Good 4" xfId="586" xr:uid="{00000000-0005-0000-0000-000092030000}"/>
    <cellStyle name="Heading 1" xfId="3" builtinId="16" customBuiltin="1"/>
    <cellStyle name="Heading 1 2" xfId="587" xr:uid="{00000000-0005-0000-0000-000094030000}"/>
    <cellStyle name="Heading 1 2 2" xfId="1198" xr:uid="{00000000-0005-0000-0000-000095030000}"/>
    <cellStyle name="Heading 1 2 3" xfId="1199" xr:uid="{00000000-0005-0000-0000-000096030000}"/>
    <cellStyle name="Heading 1 3" xfId="588" xr:uid="{00000000-0005-0000-0000-000097030000}"/>
    <cellStyle name="Heading 1 3 2" xfId="1200" xr:uid="{00000000-0005-0000-0000-000098030000}"/>
    <cellStyle name="Heading 1 4" xfId="589" xr:uid="{00000000-0005-0000-0000-000099030000}"/>
    <cellStyle name="Heading 2" xfId="4" builtinId="17" customBuiltin="1"/>
    <cellStyle name="Heading 2 2" xfId="590" xr:uid="{00000000-0005-0000-0000-00009B030000}"/>
    <cellStyle name="Heading 2 2 2" xfId="1201" xr:uid="{00000000-0005-0000-0000-00009C030000}"/>
    <cellStyle name="Heading 2 2 3" xfId="1202" xr:uid="{00000000-0005-0000-0000-00009D030000}"/>
    <cellStyle name="Heading 2 3" xfId="591" xr:uid="{00000000-0005-0000-0000-00009E030000}"/>
    <cellStyle name="Heading 2 3 2" xfId="1203" xr:uid="{00000000-0005-0000-0000-00009F030000}"/>
    <cellStyle name="Heading 2 4" xfId="592" xr:uid="{00000000-0005-0000-0000-0000A0030000}"/>
    <cellStyle name="Heading 3" xfId="5" builtinId="18" customBuiltin="1"/>
    <cellStyle name="Heading 3 2" xfId="593" xr:uid="{00000000-0005-0000-0000-0000A2030000}"/>
    <cellStyle name="Heading 3 2 2" xfId="1204" xr:uid="{00000000-0005-0000-0000-0000A3030000}"/>
    <cellStyle name="Heading 3 2 3" xfId="1205" xr:uid="{00000000-0005-0000-0000-0000A4030000}"/>
    <cellStyle name="Heading 3 3" xfId="594" xr:uid="{00000000-0005-0000-0000-0000A5030000}"/>
    <cellStyle name="Heading 3 3 2" xfId="1206" xr:uid="{00000000-0005-0000-0000-0000A6030000}"/>
    <cellStyle name="Heading 3 4" xfId="595" xr:uid="{00000000-0005-0000-0000-0000A7030000}"/>
    <cellStyle name="Heading 4" xfId="6" builtinId="19" customBuiltin="1"/>
    <cellStyle name="Heading 4 2" xfId="596" xr:uid="{00000000-0005-0000-0000-0000A9030000}"/>
    <cellStyle name="Heading 4 2 2" xfId="1207" xr:uid="{00000000-0005-0000-0000-0000AA030000}"/>
    <cellStyle name="Heading 4 2 3" xfId="1208" xr:uid="{00000000-0005-0000-0000-0000AB030000}"/>
    <cellStyle name="Heading 4 3" xfId="597" xr:uid="{00000000-0005-0000-0000-0000AC030000}"/>
    <cellStyle name="Heading 4 3 2" xfId="1209" xr:uid="{00000000-0005-0000-0000-0000AD030000}"/>
    <cellStyle name="Heading 4 4" xfId="598" xr:uid="{00000000-0005-0000-0000-0000AE030000}"/>
    <cellStyle name="Hyperlink 2" xfId="1210" xr:uid="{00000000-0005-0000-0000-0000AF030000}"/>
    <cellStyle name="Hyperlink 4" xfId="1211" xr:uid="{00000000-0005-0000-0000-0000B0030000}"/>
    <cellStyle name="Input" xfId="10" builtinId="20" customBuiltin="1"/>
    <cellStyle name="Input 2" xfId="599" xr:uid="{00000000-0005-0000-0000-0000B2030000}"/>
    <cellStyle name="Input 2 2" xfId="1213" xr:uid="{00000000-0005-0000-0000-0000B3030000}"/>
    <cellStyle name="Input 2 3" xfId="1214" xr:uid="{00000000-0005-0000-0000-0000B4030000}"/>
    <cellStyle name="Input 2 4" xfId="1215" xr:uid="{00000000-0005-0000-0000-0000B5030000}"/>
    <cellStyle name="Input 2 5" xfId="1212" xr:uid="{00000000-0005-0000-0000-0000B6030000}"/>
    <cellStyle name="Input 3" xfId="600" xr:uid="{00000000-0005-0000-0000-0000B7030000}"/>
    <cellStyle name="Input 3 2" xfId="1217" xr:uid="{00000000-0005-0000-0000-0000B8030000}"/>
    <cellStyle name="Input 3 3" xfId="1218" xr:uid="{00000000-0005-0000-0000-0000B9030000}"/>
    <cellStyle name="Input 3 4" xfId="1216" xr:uid="{00000000-0005-0000-0000-0000BA030000}"/>
    <cellStyle name="Input 4" xfId="601" xr:uid="{00000000-0005-0000-0000-0000BB030000}"/>
    <cellStyle name="Linked Cell" xfId="13" builtinId="24" customBuiltin="1"/>
    <cellStyle name="Linked Cell 2" xfId="602" xr:uid="{00000000-0005-0000-0000-0000BD030000}"/>
    <cellStyle name="Linked Cell 2 2" xfId="1219" xr:uid="{00000000-0005-0000-0000-0000BE030000}"/>
    <cellStyle name="Linked Cell 2 3" xfId="1220" xr:uid="{00000000-0005-0000-0000-0000BF030000}"/>
    <cellStyle name="Linked Cell 3" xfId="603" xr:uid="{00000000-0005-0000-0000-0000C0030000}"/>
    <cellStyle name="Linked Cell 3 2" xfId="1221" xr:uid="{00000000-0005-0000-0000-0000C1030000}"/>
    <cellStyle name="Linked Cell 4" xfId="604" xr:uid="{00000000-0005-0000-0000-0000C2030000}"/>
    <cellStyle name="Neutral" xfId="9" builtinId="28" customBuiltin="1"/>
    <cellStyle name="Neutral 2" xfId="605" xr:uid="{00000000-0005-0000-0000-0000C4030000}"/>
    <cellStyle name="Neutral 2 2" xfId="1223" xr:uid="{00000000-0005-0000-0000-0000C5030000}"/>
    <cellStyle name="Neutral 2 3" xfId="1224" xr:uid="{00000000-0005-0000-0000-0000C6030000}"/>
    <cellStyle name="Neutral 2 4" xfId="1225" xr:uid="{00000000-0005-0000-0000-0000C7030000}"/>
    <cellStyle name="Neutral 2 5" xfId="1222" xr:uid="{00000000-0005-0000-0000-0000C8030000}"/>
    <cellStyle name="Neutral 3" xfId="606" xr:uid="{00000000-0005-0000-0000-0000C9030000}"/>
    <cellStyle name="Neutral 3 2" xfId="1227" xr:uid="{00000000-0005-0000-0000-0000CA030000}"/>
    <cellStyle name="Neutral 3 3" xfId="1228" xr:uid="{00000000-0005-0000-0000-0000CB030000}"/>
    <cellStyle name="Neutral 3 4" xfId="1226" xr:uid="{00000000-0005-0000-0000-0000CC030000}"/>
    <cellStyle name="Neutral 4" xfId="607" xr:uid="{00000000-0005-0000-0000-0000CD030000}"/>
    <cellStyle name="Normal" xfId="0" builtinId="0"/>
    <cellStyle name="Normal 10" xfId="608" xr:uid="{00000000-0005-0000-0000-0000CF030000}"/>
    <cellStyle name="Normal 10 2" xfId="1230" xr:uid="{00000000-0005-0000-0000-0000D0030000}"/>
    <cellStyle name="Normal 10 3" xfId="1229" xr:uid="{00000000-0005-0000-0000-0000D1030000}"/>
    <cellStyle name="Normal 11" xfId="609" xr:uid="{00000000-0005-0000-0000-0000D2030000}"/>
    <cellStyle name="Normal 11 2" xfId="1232" xr:uid="{00000000-0005-0000-0000-0000D3030000}"/>
    <cellStyle name="Normal 11 3" xfId="1231" xr:uid="{00000000-0005-0000-0000-0000D4030000}"/>
    <cellStyle name="Normal 12" xfId="610" xr:uid="{00000000-0005-0000-0000-0000D5030000}"/>
    <cellStyle name="Normal 13" xfId="611" xr:uid="{00000000-0005-0000-0000-0000D6030000}"/>
    <cellStyle name="Normal 13 2" xfId="612" xr:uid="{00000000-0005-0000-0000-0000D7030000}"/>
    <cellStyle name="Normal 13 3" xfId="613" xr:uid="{00000000-0005-0000-0000-0000D8030000}"/>
    <cellStyle name="Normal 13 4" xfId="1233" xr:uid="{00000000-0005-0000-0000-0000D9030000}"/>
    <cellStyle name="Normal 14" xfId="614" xr:uid="{00000000-0005-0000-0000-0000DA030000}"/>
    <cellStyle name="Normal 15" xfId="615" xr:uid="{00000000-0005-0000-0000-0000DB030000}"/>
    <cellStyle name="Normal 15 2" xfId="616" xr:uid="{00000000-0005-0000-0000-0000DC030000}"/>
    <cellStyle name="Normal 16" xfId="617" xr:uid="{00000000-0005-0000-0000-0000DD030000}"/>
    <cellStyle name="Normal 16 2" xfId="618" xr:uid="{00000000-0005-0000-0000-0000DE030000}"/>
    <cellStyle name="Normal 17" xfId="619" xr:uid="{00000000-0005-0000-0000-0000DF030000}"/>
    <cellStyle name="Normal 17 2" xfId="620" xr:uid="{00000000-0005-0000-0000-0000E0030000}"/>
    <cellStyle name="Normal 18" xfId="621" xr:uid="{00000000-0005-0000-0000-0000E1030000}"/>
    <cellStyle name="Normal 18 2" xfId="622" xr:uid="{00000000-0005-0000-0000-0000E2030000}"/>
    <cellStyle name="Normal 19" xfId="623" xr:uid="{00000000-0005-0000-0000-0000E3030000}"/>
    <cellStyle name="Normal 19 2" xfId="624" xr:uid="{00000000-0005-0000-0000-0000E4030000}"/>
    <cellStyle name="Normal 2" xfId="1" xr:uid="{00000000-0005-0000-0000-0000E5030000}"/>
    <cellStyle name="Normal 2 10" xfId="625" xr:uid="{00000000-0005-0000-0000-0000E6030000}"/>
    <cellStyle name="Normal 2 11" xfId="626" xr:uid="{00000000-0005-0000-0000-0000E7030000}"/>
    <cellStyle name="Normal 2 12" xfId="627" xr:uid="{00000000-0005-0000-0000-0000E8030000}"/>
    <cellStyle name="Normal 2 13" xfId="628" xr:uid="{00000000-0005-0000-0000-0000E9030000}"/>
    <cellStyle name="Normal 2 14" xfId="629" xr:uid="{00000000-0005-0000-0000-0000EA030000}"/>
    <cellStyle name="Normal 2 15" xfId="862" xr:uid="{00000000-0005-0000-0000-0000EB030000}"/>
    <cellStyle name="Normal 2 2" xfId="630" xr:uid="{00000000-0005-0000-0000-0000EC030000}"/>
    <cellStyle name="Normal 2 2 10" xfId="631" xr:uid="{00000000-0005-0000-0000-0000ED030000}"/>
    <cellStyle name="Normal 2 2 11" xfId="632" xr:uid="{00000000-0005-0000-0000-0000EE030000}"/>
    <cellStyle name="Normal 2 2 2" xfId="633" xr:uid="{00000000-0005-0000-0000-0000EF030000}"/>
    <cellStyle name="Normal 2 2 2 2" xfId="634" xr:uid="{00000000-0005-0000-0000-0000F0030000}"/>
    <cellStyle name="Normal 2 2 2 2 2" xfId="635" xr:uid="{00000000-0005-0000-0000-0000F1030000}"/>
    <cellStyle name="Normal 2 2 2 2 2 2" xfId="636" xr:uid="{00000000-0005-0000-0000-0000F2030000}"/>
    <cellStyle name="Normal 2 2 2 2 2 3" xfId="637" xr:uid="{00000000-0005-0000-0000-0000F3030000}"/>
    <cellStyle name="Normal 2 2 2 2 2 4" xfId="638" xr:uid="{00000000-0005-0000-0000-0000F4030000}"/>
    <cellStyle name="Normal 2 2 2 2 2 5" xfId="639" xr:uid="{00000000-0005-0000-0000-0000F5030000}"/>
    <cellStyle name="Normal 2 2 2 2 2 6" xfId="640" xr:uid="{00000000-0005-0000-0000-0000F6030000}"/>
    <cellStyle name="Normal 2 2 2 2 2 7" xfId="641" xr:uid="{00000000-0005-0000-0000-0000F7030000}"/>
    <cellStyle name="Normal 2 2 2 2 2 8" xfId="642" xr:uid="{00000000-0005-0000-0000-0000F8030000}"/>
    <cellStyle name="Normal 2 2 2 2 3" xfId="643" xr:uid="{00000000-0005-0000-0000-0000F9030000}"/>
    <cellStyle name="Normal 2 2 2 2 4" xfId="644" xr:uid="{00000000-0005-0000-0000-0000FA030000}"/>
    <cellStyle name="Normal 2 2 2 2 5" xfId="645" xr:uid="{00000000-0005-0000-0000-0000FB030000}"/>
    <cellStyle name="Normal 2 2 2 2 6" xfId="646" xr:uid="{00000000-0005-0000-0000-0000FC030000}"/>
    <cellStyle name="Normal 2 2 2 2 7" xfId="647" xr:uid="{00000000-0005-0000-0000-0000FD030000}"/>
    <cellStyle name="Normal 2 2 2 2 8" xfId="648" xr:uid="{00000000-0005-0000-0000-0000FE030000}"/>
    <cellStyle name="Normal 2 2 2 3" xfId="649" xr:uid="{00000000-0005-0000-0000-0000FF030000}"/>
    <cellStyle name="Normal 2 2 2 4" xfId="650" xr:uid="{00000000-0005-0000-0000-000000040000}"/>
    <cellStyle name="Normal 2 2 2 5" xfId="651" xr:uid="{00000000-0005-0000-0000-000001040000}"/>
    <cellStyle name="Normal 2 2 2 6" xfId="652" xr:uid="{00000000-0005-0000-0000-000002040000}"/>
    <cellStyle name="Normal 2 2 2 7" xfId="653" xr:uid="{00000000-0005-0000-0000-000003040000}"/>
    <cellStyle name="Normal 2 2 2 8" xfId="654" xr:uid="{00000000-0005-0000-0000-000004040000}"/>
    <cellStyle name="Normal 2 2 2 9" xfId="655" xr:uid="{00000000-0005-0000-0000-000005040000}"/>
    <cellStyle name="Normal 2 2 3" xfId="656" xr:uid="{00000000-0005-0000-0000-000006040000}"/>
    <cellStyle name="Normal 2 2 4" xfId="657" xr:uid="{00000000-0005-0000-0000-000007040000}"/>
    <cellStyle name="Normal 2 2 5" xfId="658" xr:uid="{00000000-0005-0000-0000-000008040000}"/>
    <cellStyle name="Normal 2 2 5 2" xfId="659" xr:uid="{00000000-0005-0000-0000-000009040000}"/>
    <cellStyle name="Normal 2 2 6" xfId="660" xr:uid="{00000000-0005-0000-0000-00000A040000}"/>
    <cellStyle name="Normal 2 2 7" xfId="661" xr:uid="{00000000-0005-0000-0000-00000B040000}"/>
    <cellStyle name="Normal 2 2 8" xfId="662" xr:uid="{00000000-0005-0000-0000-00000C040000}"/>
    <cellStyle name="Normal 2 2 9" xfId="663" xr:uid="{00000000-0005-0000-0000-00000D040000}"/>
    <cellStyle name="Normal 2 3" xfId="664" xr:uid="{00000000-0005-0000-0000-00000E040000}"/>
    <cellStyle name="Normal 2 3 2" xfId="665" xr:uid="{00000000-0005-0000-0000-00000F040000}"/>
    <cellStyle name="Normal 2 3 2 2" xfId="666" xr:uid="{00000000-0005-0000-0000-000010040000}"/>
    <cellStyle name="Normal 2 3 3" xfId="667" xr:uid="{00000000-0005-0000-0000-000011040000}"/>
    <cellStyle name="Normal 2 4" xfId="668" xr:uid="{00000000-0005-0000-0000-000012040000}"/>
    <cellStyle name="Normal 2 5" xfId="669" xr:uid="{00000000-0005-0000-0000-000013040000}"/>
    <cellStyle name="Normal 2 5 2" xfId="670" xr:uid="{00000000-0005-0000-0000-000014040000}"/>
    <cellStyle name="Normal 2 6" xfId="671" xr:uid="{00000000-0005-0000-0000-000015040000}"/>
    <cellStyle name="Normal 2 7" xfId="672" xr:uid="{00000000-0005-0000-0000-000016040000}"/>
    <cellStyle name="Normal 2 8" xfId="673" xr:uid="{00000000-0005-0000-0000-000017040000}"/>
    <cellStyle name="Normal 2 9" xfId="674" xr:uid="{00000000-0005-0000-0000-000018040000}"/>
    <cellStyle name="Normal 20" xfId="675" xr:uid="{00000000-0005-0000-0000-000019040000}"/>
    <cellStyle name="Normal 21" xfId="676" xr:uid="{00000000-0005-0000-0000-00001A040000}"/>
    <cellStyle name="Normal 22" xfId="677" xr:uid="{00000000-0005-0000-0000-00001B040000}"/>
    <cellStyle name="Normal 23" xfId="43" xr:uid="{00000000-0005-0000-0000-00001C040000}"/>
    <cellStyle name="Normal 24" xfId="859" xr:uid="{00000000-0005-0000-0000-00001D040000}"/>
    <cellStyle name="Normal 24 2" xfId="1235" xr:uid="{00000000-0005-0000-0000-00001E040000}"/>
    <cellStyle name="Normal 24 3" xfId="1234" xr:uid="{00000000-0005-0000-0000-00001F040000}"/>
    <cellStyle name="Normal 3" xfId="678" xr:uid="{00000000-0005-0000-0000-000020040000}"/>
    <cellStyle name="Normal 3 10" xfId="679" xr:uid="{00000000-0005-0000-0000-000021040000}"/>
    <cellStyle name="Normal 3 11" xfId="865" xr:uid="{00000000-0005-0000-0000-000022040000}"/>
    <cellStyle name="Normal 3 11 2" xfId="1237" xr:uid="{00000000-0005-0000-0000-000023040000}"/>
    <cellStyle name="Normal 3 11 3" xfId="1236" xr:uid="{00000000-0005-0000-0000-000024040000}"/>
    <cellStyle name="Normal 3 12" xfId="1238" xr:uid="{00000000-0005-0000-0000-000025040000}"/>
    <cellStyle name="Normal 3 13" xfId="1239" xr:uid="{00000000-0005-0000-0000-000026040000}"/>
    <cellStyle name="Normal 3 14" xfId="1240" xr:uid="{00000000-0005-0000-0000-000027040000}"/>
    <cellStyle name="Normal 3 15" xfId="1241" xr:uid="{00000000-0005-0000-0000-000028040000}"/>
    <cellStyle name="Normal 3 16" xfId="1242" xr:uid="{00000000-0005-0000-0000-000029040000}"/>
    <cellStyle name="Normal 3 17" xfId="1243" xr:uid="{00000000-0005-0000-0000-00002A040000}"/>
    <cellStyle name="Normal 3 2" xfId="680" xr:uid="{00000000-0005-0000-0000-00002B040000}"/>
    <cellStyle name="Normal 3 2 2" xfId="681" xr:uid="{00000000-0005-0000-0000-00002C040000}"/>
    <cellStyle name="Normal 3 2 2 2" xfId="1244" xr:uid="{00000000-0005-0000-0000-00002D040000}"/>
    <cellStyle name="Normal 3 2 2 3" xfId="1245" xr:uid="{00000000-0005-0000-0000-00002E040000}"/>
    <cellStyle name="Normal 3 2 2 3 2" xfId="1246" xr:uid="{00000000-0005-0000-0000-00002F040000}"/>
    <cellStyle name="Normal 3 2 2 4" xfId="1247" xr:uid="{00000000-0005-0000-0000-000030040000}"/>
    <cellStyle name="Normal 3 3" xfId="682" xr:uid="{00000000-0005-0000-0000-000031040000}"/>
    <cellStyle name="Normal 3 3 2" xfId="683" xr:uid="{00000000-0005-0000-0000-000032040000}"/>
    <cellStyle name="Normal 3 4" xfId="684" xr:uid="{00000000-0005-0000-0000-000033040000}"/>
    <cellStyle name="Normal 3 4 2" xfId="1249" xr:uid="{00000000-0005-0000-0000-000034040000}"/>
    <cellStyle name="Normal 3 4 3" xfId="1250" xr:uid="{00000000-0005-0000-0000-000035040000}"/>
    <cellStyle name="Normal 3 4 4" xfId="1248" xr:uid="{00000000-0005-0000-0000-000036040000}"/>
    <cellStyle name="Normal 3 5" xfId="685" xr:uid="{00000000-0005-0000-0000-000037040000}"/>
    <cellStyle name="Normal 3 6" xfId="686" xr:uid="{00000000-0005-0000-0000-000038040000}"/>
    <cellStyle name="Normal 3 7" xfId="687" xr:uid="{00000000-0005-0000-0000-000039040000}"/>
    <cellStyle name="Normal 3 8" xfId="688" xr:uid="{00000000-0005-0000-0000-00003A040000}"/>
    <cellStyle name="Normal 3 9" xfId="689" xr:uid="{00000000-0005-0000-0000-00003B040000}"/>
    <cellStyle name="Normal 33" xfId="1251" xr:uid="{00000000-0005-0000-0000-00003C040000}"/>
    <cellStyle name="Normal 37" xfId="1252" xr:uid="{00000000-0005-0000-0000-00003D040000}"/>
    <cellStyle name="Normal 38" xfId="1253" xr:uid="{00000000-0005-0000-0000-00003E040000}"/>
    <cellStyle name="Normal 39" xfId="1254" xr:uid="{00000000-0005-0000-0000-00003F040000}"/>
    <cellStyle name="Normal 4" xfId="690" xr:uid="{00000000-0005-0000-0000-000040040000}"/>
    <cellStyle name="Normal 4 10" xfId="1256" xr:uid="{00000000-0005-0000-0000-000041040000}"/>
    <cellStyle name="Normal 4 11" xfId="1257" xr:uid="{00000000-0005-0000-0000-000042040000}"/>
    <cellStyle name="Normal 4 12" xfId="1258" xr:uid="{00000000-0005-0000-0000-000043040000}"/>
    <cellStyle name="Normal 4 13" xfId="1259" xr:uid="{00000000-0005-0000-0000-000044040000}"/>
    <cellStyle name="Normal 4 14" xfId="1260" xr:uid="{00000000-0005-0000-0000-000045040000}"/>
    <cellStyle name="Normal 4 15" xfId="1261" xr:uid="{00000000-0005-0000-0000-000046040000}"/>
    <cellStyle name="Normal 4 16" xfId="1262" xr:uid="{00000000-0005-0000-0000-000047040000}"/>
    <cellStyle name="Normal 4 17" xfId="1263" xr:uid="{00000000-0005-0000-0000-000048040000}"/>
    <cellStyle name="Normal 4 18" xfId="1255" xr:uid="{00000000-0005-0000-0000-000049040000}"/>
    <cellStyle name="Normal 4 2" xfId="691" xr:uid="{00000000-0005-0000-0000-00004A040000}"/>
    <cellStyle name="Normal 4 2 2" xfId="1265" xr:uid="{00000000-0005-0000-0000-00004B040000}"/>
    <cellStyle name="Normal 4 2 3" xfId="1266" xr:uid="{00000000-0005-0000-0000-00004C040000}"/>
    <cellStyle name="Normal 4 2 4" xfId="1264" xr:uid="{00000000-0005-0000-0000-00004D040000}"/>
    <cellStyle name="Normal 4 3" xfId="1267" xr:uid="{00000000-0005-0000-0000-00004E040000}"/>
    <cellStyle name="Normal 4 4" xfId="1268" xr:uid="{00000000-0005-0000-0000-00004F040000}"/>
    <cellStyle name="Normal 4 5" xfId="1269" xr:uid="{00000000-0005-0000-0000-000050040000}"/>
    <cellStyle name="Normal 4 6" xfId="1270" xr:uid="{00000000-0005-0000-0000-000051040000}"/>
    <cellStyle name="Normal 4 7" xfId="1271" xr:uid="{00000000-0005-0000-0000-000052040000}"/>
    <cellStyle name="Normal 4 8" xfId="1272" xr:uid="{00000000-0005-0000-0000-000053040000}"/>
    <cellStyle name="Normal 4 9" xfId="1273" xr:uid="{00000000-0005-0000-0000-000054040000}"/>
    <cellStyle name="Normal 40" xfId="1274" xr:uid="{00000000-0005-0000-0000-000055040000}"/>
    <cellStyle name="Normal 41" xfId="1275" xr:uid="{00000000-0005-0000-0000-000056040000}"/>
    <cellStyle name="Normal 42" xfId="1276" xr:uid="{00000000-0005-0000-0000-000057040000}"/>
    <cellStyle name="Normal 43" xfId="1277" xr:uid="{00000000-0005-0000-0000-000058040000}"/>
    <cellStyle name="Normal 44" xfId="1278" xr:uid="{00000000-0005-0000-0000-000059040000}"/>
    <cellStyle name="Normal 45" xfId="1279" xr:uid="{00000000-0005-0000-0000-00005A040000}"/>
    <cellStyle name="Normal 46" xfId="1280" xr:uid="{00000000-0005-0000-0000-00005B040000}"/>
    <cellStyle name="Normal 47" xfId="1281" xr:uid="{00000000-0005-0000-0000-00005C040000}"/>
    <cellStyle name="Normal 48" xfId="1282" xr:uid="{00000000-0005-0000-0000-00005D040000}"/>
    <cellStyle name="Normal 49" xfId="1283" xr:uid="{00000000-0005-0000-0000-00005E040000}"/>
    <cellStyle name="Normal 5" xfId="692" xr:uid="{00000000-0005-0000-0000-00005F040000}"/>
    <cellStyle name="Normal 5 10" xfId="1284" xr:uid="{00000000-0005-0000-0000-000060040000}"/>
    <cellStyle name="Normal 5 11" xfId="1285" xr:uid="{00000000-0005-0000-0000-000061040000}"/>
    <cellStyle name="Normal 5 12" xfId="1286" xr:uid="{00000000-0005-0000-0000-000062040000}"/>
    <cellStyle name="Normal 5 13" xfId="1287" xr:uid="{00000000-0005-0000-0000-000063040000}"/>
    <cellStyle name="Normal 5 14" xfId="1288" xr:uid="{00000000-0005-0000-0000-000064040000}"/>
    <cellStyle name="Normal 5 15" xfId="1289" xr:uid="{00000000-0005-0000-0000-000065040000}"/>
    <cellStyle name="Normal 5 16" xfId="1290" xr:uid="{00000000-0005-0000-0000-000066040000}"/>
    <cellStyle name="Normal 5 17" xfId="1291" xr:uid="{00000000-0005-0000-0000-000067040000}"/>
    <cellStyle name="Normal 5 18" xfId="1292" xr:uid="{00000000-0005-0000-0000-000068040000}"/>
    <cellStyle name="Normal 5 19" xfId="1293" xr:uid="{00000000-0005-0000-0000-000069040000}"/>
    <cellStyle name="Normal 5 2" xfId="872" xr:uid="{00000000-0005-0000-0000-00006A040000}"/>
    <cellStyle name="Normal 5 2 2" xfId="1295" xr:uid="{00000000-0005-0000-0000-00006B040000}"/>
    <cellStyle name="Normal 5 2 3" xfId="1294" xr:uid="{00000000-0005-0000-0000-00006C040000}"/>
    <cellStyle name="Normal 5 20" xfId="1296" xr:uid="{00000000-0005-0000-0000-00006D040000}"/>
    <cellStyle name="Normal 5 21" xfId="1297" xr:uid="{00000000-0005-0000-0000-00006E040000}"/>
    <cellStyle name="Normal 5 22" xfId="1298" xr:uid="{00000000-0005-0000-0000-00006F040000}"/>
    <cellStyle name="Normal 5 23" xfId="1299" xr:uid="{00000000-0005-0000-0000-000070040000}"/>
    <cellStyle name="Normal 5 24" xfId="1300" xr:uid="{00000000-0005-0000-0000-000071040000}"/>
    <cellStyle name="Normal 5 25" xfId="1301" xr:uid="{00000000-0005-0000-0000-000072040000}"/>
    <cellStyle name="Normal 5 26" xfId="1302" xr:uid="{00000000-0005-0000-0000-000073040000}"/>
    <cellStyle name="Normal 5 27" xfId="1303" xr:uid="{00000000-0005-0000-0000-000074040000}"/>
    <cellStyle name="Normal 5 3" xfId="1304" xr:uid="{00000000-0005-0000-0000-000075040000}"/>
    <cellStyle name="Normal 5 4" xfId="1305" xr:uid="{00000000-0005-0000-0000-000076040000}"/>
    <cellStyle name="Normal 5 5" xfId="1306" xr:uid="{00000000-0005-0000-0000-000077040000}"/>
    <cellStyle name="Normal 5 6" xfId="1307" xr:uid="{00000000-0005-0000-0000-000078040000}"/>
    <cellStyle name="Normal 5 7" xfId="1308" xr:uid="{00000000-0005-0000-0000-000079040000}"/>
    <cellStyle name="Normal 5 8" xfId="1309" xr:uid="{00000000-0005-0000-0000-00007A040000}"/>
    <cellStyle name="Normal 5 9" xfId="1310" xr:uid="{00000000-0005-0000-0000-00007B040000}"/>
    <cellStyle name="Normal 50" xfId="1311" xr:uid="{00000000-0005-0000-0000-00007C040000}"/>
    <cellStyle name="Normal 51" xfId="1312" xr:uid="{00000000-0005-0000-0000-00007D040000}"/>
    <cellStyle name="Normal 52" xfId="1313" xr:uid="{00000000-0005-0000-0000-00007E040000}"/>
    <cellStyle name="Normal 53" xfId="1314" xr:uid="{00000000-0005-0000-0000-00007F040000}"/>
    <cellStyle name="Normal 54" xfId="1315" xr:uid="{00000000-0005-0000-0000-000080040000}"/>
    <cellStyle name="Normal 55" xfId="1316" xr:uid="{00000000-0005-0000-0000-000081040000}"/>
    <cellStyle name="Normal 56" xfId="1317" xr:uid="{00000000-0005-0000-0000-000082040000}"/>
    <cellStyle name="Normal 57" xfId="1318" xr:uid="{00000000-0005-0000-0000-000083040000}"/>
    <cellStyle name="Normal 58" xfId="1319" xr:uid="{00000000-0005-0000-0000-000084040000}"/>
    <cellStyle name="Normal 59" xfId="1320" xr:uid="{00000000-0005-0000-0000-000085040000}"/>
    <cellStyle name="Normal 6" xfId="693" xr:uid="{00000000-0005-0000-0000-000086040000}"/>
    <cellStyle name="Normal 6 2" xfId="694" xr:uid="{00000000-0005-0000-0000-000087040000}"/>
    <cellStyle name="Normal 6 3" xfId="695" xr:uid="{00000000-0005-0000-0000-000088040000}"/>
    <cellStyle name="Normal 6 4" xfId="1321" xr:uid="{00000000-0005-0000-0000-000089040000}"/>
    <cellStyle name="Normal 60" xfId="1322" xr:uid="{00000000-0005-0000-0000-00008A040000}"/>
    <cellStyle name="Normal 61" xfId="1323" xr:uid="{00000000-0005-0000-0000-00008B040000}"/>
    <cellStyle name="Normal 62" xfId="1324" xr:uid="{00000000-0005-0000-0000-00008C040000}"/>
    <cellStyle name="Normal 7" xfId="696" xr:uid="{00000000-0005-0000-0000-00008D040000}"/>
    <cellStyle name="Normal 7 2" xfId="1326" xr:uid="{00000000-0005-0000-0000-00008E040000}"/>
    <cellStyle name="Normal 7 3" xfId="1325" xr:uid="{00000000-0005-0000-0000-00008F040000}"/>
    <cellStyle name="Normal 8" xfId="697" xr:uid="{00000000-0005-0000-0000-000090040000}"/>
    <cellStyle name="Normal 8 2" xfId="1328" xr:uid="{00000000-0005-0000-0000-000091040000}"/>
    <cellStyle name="Normal 8 3" xfId="1327" xr:uid="{00000000-0005-0000-0000-000092040000}"/>
    <cellStyle name="Normal 9" xfId="698" xr:uid="{00000000-0005-0000-0000-000093040000}"/>
    <cellStyle name="Normal 9 2" xfId="1330" xr:uid="{00000000-0005-0000-0000-000094040000}"/>
    <cellStyle name="Normal 9 3" xfId="1329" xr:uid="{00000000-0005-0000-0000-000095040000}"/>
    <cellStyle name="Note 10" xfId="1331" xr:uid="{00000000-0005-0000-0000-000096040000}"/>
    <cellStyle name="Note 10 2" xfId="1332" xr:uid="{00000000-0005-0000-0000-000097040000}"/>
    <cellStyle name="Note 11" xfId="1333" xr:uid="{00000000-0005-0000-0000-000098040000}"/>
    <cellStyle name="Note 11 2" xfId="1334" xr:uid="{00000000-0005-0000-0000-000099040000}"/>
    <cellStyle name="Note 12" xfId="1335" xr:uid="{00000000-0005-0000-0000-00009A040000}"/>
    <cellStyle name="Note 12 2" xfId="1336" xr:uid="{00000000-0005-0000-0000-00009B040000}"/>
    <cellStyle name="Note 13" xfId="1337" xr:uid="{00000000-0005-0000-0000-00009C040000}"/>
    <cellStyle name="Note 13 2" xfId="1338" xr:uid="{00000000-0005-0000-0000-00009D040000}"/>
    <cellStyle name="Note 14" xfId="1339" xr:uid="{00000000-0005-0000-0000-00009E040000}"/>
    <cellStyle name="Note 14 2" xfId="1340" xr:uid="{00000000-0005-0000-0000-00009F040000}"/>
    <cellStyle name="Note 2" xfId="699" xr:uid="{00000000-0005-0000-0000-0000A0040000}"/>
    <cellStyle name="Note 2 10" xfId="1342" xr:uid="{00000000-0005-0000-0000-0000A1040000}"/>
    <cellStyle name="Note 2 10 2" xfId="1343" xr:uid="{00000000-0005-0000-0000-0000A2040000}"/>
    <cellStyle name="Note 2 11" xfId="1344" xr:uid="{00000000-0005-0000-0000-0000A3040000}"/>
    <cellStyle name="Note 2 11 2" xfId="1345" xr:uid="{00000000-0005-0000-0000-0000A4040000}"/>
    <cellStyle name="Note 2 12" xfId="1346" xr:uid="{00000000-0005-0000-0000-0000A5040000}"/>
    <cellStyle name="Note 2 12 2" xfId="1347" xr:uid="{00000000-0005-0000-0000-0000A6040000}"/>
    <cellStyle name="Note 2 13" xfId="1348" xr:uid="{00000000-0005-0000-0000-0000A7040000}"/>
    <cellStyle name="Note 2 13 2" xfId="1349" xr:uid="{00000000-0005-0000-0000-0000A8040000}"/>
    <cellStyle name="Note 2 14" xfId="1350" xr:uid="{00000000-0005-0000-0000-0000A9040000}"/>
    <cellStyle name="Note 2 14 2" xfId="1351" xr:uid="{00000000-0005-0000-0000-0000AA040000}"/>
    <cellStyle name="Note 2 15" xfId="1352" xr:uid="{00000000-0005-0000-0000-0000AB040000}"/>
    <cellStyle name="Note 2 16" xfId="1353" xr:uid="{00000000-0005-0000-0000-0000AC040000}"/>
    <cellStyle name="Note 2 17" xfId="1341" xr:uid="{00000000-0005-0000-0000-0000AD040000}"/>
    <cellStyle name="Note 2 2" xfId="700" xr:uid="{00000000-0005-0000-0000-0000AE040000}"/>
    <cellStyle name="Note 2 2 2" xfId="1355" xr:uid="{00000000-0005-0000-0000-0000AF040000}"/>
    <cellStyle name="Note 2 2 3" xfId="1356" xr:uid="{00000000-0005-0000-0000-0000B0040000}"/>
    <cellStyle name="Note 2 2 4" xfId="1354" xr:uid="{00000000-0005-0000-0000-0000B1040000}"/>
    <cellStyle name="Note 2 3" xfId="701" xr:uid="{00000000-0005-0000-0000-0000B2040000}"/>
    <cellStyle name="Note 2 3 2" xfId="1358" xr:uid="{00000000-0005-0000-0000-0000B3040000}"/>
    <cellStyle name="Note 2 3 3" xfId="1359" xr:uid="{00000000-0005-0000-0000-0000B4040000}"/>
    <cellStyle name="Note 2 3 4" xfId="1357" xr:uid="{00000000-0005-0000-0000-0000B5040000}"/>
    <cellStyle name="Note 2 4" xfId="1360" xr:uid="{00000000-0005-0000-0000-0000B6040000}"/>
    <cellStyle name="Note 2 4 2" xfId="1361" xr:uid="{00000000-0005-0000-0000-0000B7040000}"/>
    <cellStyle name="Note 2 5" xfId="1362" xr:uid="{00000000-0005-0000-0000-0000B8040000}"/>
    <cellStyle name="Note 2 5 2" xfId="1363" xr:uid="{00000000-0005-0000-0000-0000B9040000}"/>
    <cellStyle name="Note 2 6" xfId="1364" xr:uid="{00000000-0005-0000-0000-0000BA040000}"/>
    <cellStyle name="Note 2 6 2" xfId="1365" xr:uid="{00000000-0005-0000-0000-0000BB040000}"/>
    <cellStyle name="Note 2 7" xfId="1366" xr:uid="{00000000-0005-0000-0000-0000BC040000}"/>
    <cellStyle name="Note 2 7 2" xfId="1367" xr:uid="{00000000-0005-0000-0000-0000BD040000}"/>
    <cellStyle name="Note 2 8" xfId="1368" xr:uid="{00000000-0005-0000-0000-0000BE040000}"/>
    <cellStyle name="Note 2 8 2" xfId="1369" xr:uid="{00000000-0005-0000-0000-0000BF040000}"/>
    <cellStyle name="Note 2 9" xfId="1370" xr:uid="{00000000-0005-0000-0000-0000C0040000}"/>
    <cellStyle name="Note 2 9 2" xfId="1371" xr:uid="{00000000-0005-0000-0000-0000C1040000}"/>
    <cellStyle name="Note 3" xfId="702" xr:uid="{00000000-0005-0000-0000-0000C2040000}"/>
    <cellStyle name="Note 3 2" xfId="703" xr:uid="{00000000-0005-0000-0000-0000C3040000}"/>
    <cellStyle name="Note 3 2 2" xfId="1374" xr:uid="{00000000-0005-0000-0000-0000C4040000}"/>
    <cellStyle name="Note 3 2 3" xfId="1375" xr:uid="{00000000-0005-0000-0000-0000C5040000}"/>
    <cellStyle name="Note 3 2 4" xfId="1373" xr:uid="{00000000-0005-0000-0000-0000C6040000}"/>
    <cellStyle name="Note 3 3" xfId="704" xr:uid="{00000000-0005-0000-0000-0000C7040000}"/>
    <cellStyle name="Note 3 3 2" xfId="1377" xr:uid="{00000000-0005-0000-0000-0000C8040000}"/>
    <cellStyle name="Note 3 3 3" xfId="1376" xr:uid="{00000000-0005-0000-0000-0000C9040000}"/>
    <cellStyle name="Note 3 4" xfId="1378" xr:uid="{00000000-0005-0000-0000-0000CA040000}"/>
    <cellStyle name="Note 3 5" xfId="1372" xr:uid="{00000000-0005-0000-0000-0000CB040000}"/>
    <cellStyle name="Note 4" xfId="705" xr:uid="{00000000-0005-0000-0000-0000CC040000}"/>
    <cellStyle name="Note 4 2" xfId="706" xr:uid="{00000000-0005-0000-0000-0000CD040000}"/>
    <cellStyle name="Note 4 2 2" xfId="1381" xr:uid="{00000000-0005-0000-0000-0000CE040000}"/>
    <cellStyle name="Note 4 2 3" xfId="1380" xr:uid="{00000000-0005-0000-0000-0000CF040000}"/>
    <cellStyle name="Note 4 3" xfId="707" xr:uid="{00000000-0005-0000-0000-0000D0040000}"/>
    <cellStyle name="Note 4 4" xfId="1382" xr:uid="{00000000-0005-0000-0000-0000D1040000}"/>
    <cellStyle name="Note 4 5" xfId="1379" xr:uid="{00000000-0005-0000-0000-0000D2040000}"/>
    <cellStyle name="Note 5" xfId="850" xr:uid="{00000000-0005-0000-0000-0000D3040000}"/>
    <cellStyle name="Note 5 2" xfId="1383" xr:uid="{00000000-0005-0000-0000-0000D4040000}"/>
    <cellStyle name="Note 6" xfId="1384" xr:uid="{00000000-0005-0000-0000-0000D5040000}"/>
    <cellStyle name="Note 6 2" xfId="1385" xr:uid="{00000000-0005-0000-0000-0000D6040000}"/>
    <cellStyle name="Note 7" xfId="1386" xr:uid="{00000000-0005-0000-0000-0000D7040000}"/>
    <cellStyle name="Note 7 2" xfId="1387" xr:uid="{00000000-0005-0000-0000-0000D8040000}"/>
    <cellStyle name="Note 8" xfId="1388" xr:uid="{00000000-0005-0000-0000-0000D9040000}"/>
    <cellStyle name="Note 8 2" xfId="1389" xr:uid="{00000000-0005-0000-0000-0000DA040000}"/>
    <cellStyle name="Note 9" xfId="1390" xr:uid="{00000000-0005-0000-0000-0000DB040000}"/>
    <cellStyle name="Note 9 2" xfId="1391" xr:uid="{00000000-0005-0000-0000-0000DC040000}"/>
    <cellStyle name="Output" xfId="11" builtinId="21" customBuiltin="1"/>
    <cellStyle name="Output 2" xfId="708" xr:uid="{00000000-0005-0000-0000-0000DE040000}"/>
    <cellStyle name="Output 2 2" xfId="1393" xr:uid="{00000000-0005-0000-0000-0000DF040000}"/>
    <cellStyle name="Output 2 3" xfId="1394" xr:uid="{00000000-0005-0000-0000-0000E0040000}"/>
    <cellStyle name="Output 2 4" xfId="1395" xr:uid="{00000000-0005-0000-0000-0000E1040000}"/>
    <cellStyle name="Output 2 5" xfId="1392" xr:uid="{00000000-0005-0000-0000-0000E2040000}"/>
    <cellStyle name="Output 3" xfId="709" xr:uid="{00000000-0005-0000-0000-0000E3040000}"/>
    <cellStyle name="Output 3 2" xfId="1397" xr:uid="{00000000-0005-0000-0000-0000E4040000}"/>
    <cellStyle name="Output 3 3" xfId="1398" xr:uid="{00000000-0005-0000-0000-0000E5040000}"/>
    <cellStyle name="Output 3 4" xfId="1396" xr:uid="{00000000-0005-0000-0000-0000E6040000}"/>
    <cellStyle name="Output 4" xfId="710" xr:uid="{00000000-0005-0000-0000-0000E7040000}"/>
    <cellStyle name="Percent 10" xfId="711" xr:uid="{00000000-0005-0000-0000-0000E8040000}"/>
    <cellStyle name="Percent 10 2" xfId="712" xr:uid="{00000000-0005-0000-0000-0000E9040000}"/>
    <cellStyle name="Percent 10 2 2" xfId="713" xr:uid="{00000000-0005-0000-0000-0000EA040000}"/>
    <cellStyle name="Percent 10 2 3" xfId="714" xr:uid="{00000000-0005-0000-0000-0000EB040000}"/>
    <cellStyle name="Percent 10 3" xfId="715" xr:uid="{00000000-0005-0000-0000-0000EC040000}"/>
    <cellStyle name="Percent 10 3 2" xfId="716" xr:uid="{00000000-0005-0000-0000-0000ED040000}"/>
    <cellStyle name="Percent 10 3 3" xfId="717" xr:uid="{00000000-0005-0000-0000-0000EE040000}"/>
    <cellStyle name="Percent 10 4" xfId="718" xr:uid="{00000000-0005-0000-0000-0000EF040000}"/>
    <cellStyle name="Percent 10 4 2" xfId="719" xr:uid="{00000000-0005-0000-0000-0000F0040000}"/>
    <cellStyle name="Percent 10 4 3" xfId="720" xr:uid="{00000000-0005-0000-0000-0000F1040000}"/>
    <cellStyle name="Percent 2" xfId="721" xr:uid="{00000000-0005-0000-0000-0000F2040000}"/>
    <cellStyle name="Percent 2 10" xfId="722" xr:uid="{00000000-0005-0000-0000-0000F3040000}"/>
    <cellStyle name="Percent 2 10 2" xfId="723" xr:uid="{00000000-0005-0000-0000-0000F4040000}"/>
    <cellStyle name="Percent 2 10 3" xfId="724" xr:uid="{00000000-0005-0000-0000-0000F5040000}"/>
    <cellStyle name="Percent 2 11" xfId="725" xr:uid="{00000000-0005-0000-0000-0000F6040000}"/>
    <cellStyle name="Percent 2 11 2" xfId="726" xr:uid="{00000000-0005-0000-0000-0000F7040000}"/>
    <cellStyle name="Percent 2 11 3" xfId="727" xr:uid="{00000000-0005-0000-0000-0000F8040000}"/>
    <cellStyle name="Percent 2 12" xfId="728" xr:uid="{00000000-0005-0000-0000-0000F9040000}"/>
    <cellStyle name="Percent 2 12 2" xfId="729" xr:uid="{00000000-0005-0000-0000-0000FA040000}"/>
    <cellStyle name="Percent 2 12 3" xfId="730" xr:uid="{00000000-0005-0000-0000-0000FB040000}"/>
    <cellStyle name="Percent 2 13" xfId="731" xr:uid="{00000000-0005-0000-0000-0000FC040000}"/>
    <cellStyle name="Percent 2 13 2" xfId="732" xr:uid="{00000000-0005-0000-0000-0000FD040000}"/>
    <cellStyle name="Percent 2 13 3" xfId="733" xr:uid="{00000000-0005-0000-0000-0000FE040000}"/>
    <cellStyle name="Percent 2 14" xfId="734" xr:uid="{00000000-0005-0000-0000-0000FF040000}"/>
    <cellStyle name="Percent 2 14 2" xfId="735" xr:uid="{00000000-0005-0000-0000-000000050000}"/>
    <cellStyle name="Percent 2 14 3" xfId="736" xr:uid="{00000000-0005-0000-0000-000001050000}"/>
    <cellStyle name="Percent 2 15" xfId="737" xr:uid="{00000000-0005-0000-0000-000002050000}"/>
    <cellStyle name="Percent 2 15 2" xfId="738" xr:uid="{00000000-0005-0000-0000-000003050000}"/>
    <cellStyle name="Percent 2 15 3" xfId="739" xr:uid="{00000000-0005-0000-0000-000004050000}"/>
    <cellStyle name="Percent 2 16" xfId="740" xr:uid="{00000000-0005-0000-0000-000005050000}"/>
    <cellStyle name="Percent 2 16 2" xfId="741" xr:uid="{00000000-0005-0000-0000-000006050000}"/>
    <cellStyle name="Percent 2 16 3" xfId="742" xr:uid="{00000000-0005-0000-0000-000007050000}"/>
    <cellStyle name="Percent 2 17" xfId="743" xr:uid="{00000000-0005-0000-0000-000008050000}"/>
    <cellStyle name="Percent 2 17 2" xfId="744" xr:uid="{00000000-0005-0000-0000-000009050000}"/>
    <cellStyle name="Percent 2 17 3" xfId="745" xr:uid="{00000000-0005-0000-0000-00000A050000}"/>
    <cellStyle name="Percent 2 18" xfId="746" xr:uid="{00000000-0005-0000-0000-00000B050000}"/>
    <cellStyle name="Percent 2 18 2" xfId="747" xr:uid="{00000000-0005-0000-0000-00000C050000}"/>
    <cellStyle name="Percent 2 18 3" xfId="748" xr:uid="{00000000-0005-0000-0000-00000D050000}"/>
    <cellStyle name="Percent 2 19" xfId="749" xr:uid="{00000000-0005-0000-0000-00000E050000}"/>
    <cellStyle name="Percent 2 19 2" xfId="750" xr:uid="{00000000-0005-0000-0000-00000F050000}"/>
    <cellStyle name="Percent 2 19 3" xfId="751" xr:uid="{00000000-0005-0000-0000-000010050000}"/>
    <cellStyle name="Percent 2 2" xfId="752" xr:uid="{00000000-0005-0000-0000-000011050000}"/>
    <cellStyle name="Percent 2 2 2" xfId="753" xr:uid="{00000000-0005-0000-0000-000012050000}"/>
    <cellStyle name="Percent 2 2 3" xfId="754" xr:uid="{00000000-0005-0000-0000-000013050000}"/>
    <cellStyle name="Percent 2 20" xfId="755" xr:uid="{00000000-0005-0000-0000-000014050000}"/>
    <cellStyle name="Percent 2 20 2" xfId="756" xr:uid="{00000000-0005-0000-0000-000015050000}"/>
    <cellStyle name="Percent 2 20 3" xfId="757" xr:uid="{00000000-0005-0000-0000-000016050000}"/>
    <cellStyle name="Percent 2 21" xfId="758" xr:uid="{00000000-0005-0000-0000-000017050000}"/>
    <cellStyle name="Percent 2 21 2" xfId="759" xr:uid="{00000000-0005-0000-0000-000018050000}"/>
    <cellStyle name="Percent 2 21 3" xfId="760" xr:uid="{00000000-0005-0000-0000-000019050000}"/>
    <cellStyle name="Percent 2 22" xfId="761" xr:uid="{00000000-0005-0000-0000-00001A050000}"/>
    <cellStyle name="Percent 2 22 2" xfId="762" xr:uid="{00000000-0005-0000-0000-00001B050000}"/>
    <cellStyle name="Percent 2 22 3" xfId="763" xr:uid="{00000000-0005-0000-0000-00001C050000}"/>
    <cellStyle name="Percent 2 23" xfId="764" xr:uid="{00000000-0005-0000-0000-00001D050000}"/>
    <cellStyle name="Percent 2 23 2" xfId="765" xr:uid="{00000000-0005-0000-0000-00001E050000}"/>
    <cellStyle name="Percent 2 23 3" xfId="766" xr:uid="{00000000-0005-0000-0000-00001F050000}"/>
    <cellStyle name="Percent 2 24" xfId="767" xr:uid="{00000000-0005-0000-0000-000020050000}"/>
    <cellStyle name="Percent 2 24 2" xfId="768" xr:uid="{00000000-0005-0000-0000-000021050000}"/>
    <cellStyle name="Percent 2 24 3" xfId="769" xr:uid="{00000000-0005-0000-0000-000022050000}"/>
    <cellStyle name="Percent 2 25" xfId="770" xr:uid="{00000000-0005-0000-0000-000023050000}"/>
    <cellStyle name="Percent 2 25 2" xfId="771" xr:uid="{00000000-0005-0000-0000-000024050000}"/>
    <cellStyle name="Percent 2 25 3" xfId="772" xr:uid="{00000000-0005-0000-0000-000025050000}"/>
    <cellStyle name="Percent 2 26" xfId="773" xr:uid="{00000000-0005-0000-0000-000026050000}"/>
    <cellStyle name="Percent 2 26 2" xfId="774" xr:uid="{00000000-0005-0000-0000-000027050000}"/>
    <cellStyle name="Percent 2 26 3" xfId="775" xr:uid="{00000000-0005-0000-0000-000028050000}"/>
    <cellStyle name="Percent 2 27" xfId="776" xr:uid="{00000000-0005-0000-0000-000029050000}"/>
    <cellStyle name="Percent 2 27 2" xfId="777" xr:uid="{00000000-0005-0000-0000-00002A050000}"/>
    <cellStyle name="Percent 2 27 3" xfId="778" xr:uid="{00000000-0005-0000-0000-00002B050000}"/>
    <cellStyle name="Percent 2 28" xfId="779" xr:uid="{00000000-0005-0000-0000-00002C050000}"/>
    <cellStyle name="Percent 2 28 2" xfId="780" xr:uid="{00000000-0005-0000-0000-00002D050000}"/>
    <cellStyle name="Percent 2 28 3" xfId="781" xr:uid="{00000000-0005-0000-0000-00002E050000}"/>
    <cellStyle name="Percent 2 29" xfId="782" xr:uid="{00000000-0005-0000-0000-00002F050000}"/>
    <cellStyle name="Percent 2 29 2" xfId="783" xr:uid="{00000000-0005-0000-0000-000030050000}"/>
    <cellStyle name="Percent 2 29 3" xfId="784" xr:uid="{00000000-0005-0000-0000-000031050000}"/>
    <cellStyle name="Percent 2 3" xfId="785" xr:uid="{00000000-0005-0000-0000-000032050000}"/>
    <cellStyle name="Percent 2 3 2" xfId="786" xr:uid="{00000000-0005-0000-0000-000033050000}"/>
    <cellStyle name="Percent 2 3 3" xfId="787" xr:uid="{00000000-0005-0000-0000-000034050000}"/>
    <cellStyle name="Percent 2 30" xfId="788" xr:uid="{00000000-0005-0000-0000-000035050000}"/>
    <cellStyle name="Percent 2 30 2" xfId="789" xr:uid="{00000000-0005-0000-0000-000036050000}"/>
    <cellStyle name="Percent 2 30 3" xfId="790" xr:uid="{00000000-0005-0000-0000-000037050000}"/>
    <cellStyle name="Percent 2 31" xfId="791" xr:uid="{00000000-0005-0000-0000-000038050000}"/>
    <cellStyle name="Percent 2 31 2" xfId="792" xr:uid="{00000000-0005-0000-0000-000039050000}"/>
    <cellStyle name="Percent 2 31 3" xfId="793" xr:uid="{00000000-0005-0000-0000-00003A050000}"/>
    <cellStyle name="Percent 2 32" xfId="794" xr:uid="{00000000-0005-0000-0000-00003B050000}"/>
    <cellStyle name="Percent 2 32 2" xfId="795" xr:uid="{00000000-0005-0000-0000-00003C050000}"/>
    <cellStyle name="Percent 2 32 3" xfId="796" xr:uid="{00000000-0005-0000-0000-00003D050000}"/>
    <cellStyle name="Percent 2 33" xfId="797" xr:uid="{00000000-0005-0000-0000-00003E050000}"/>
    <cellStyle name="Percent 2 33 2" xfId="798" xr:uid="{00000000-0005-0000-0000-00003F050000}"/>
    <cellStyle name="Percent 2 33 3" xfId="799" xr:uid="{00000000-0005-0000-0000-000040050000}"/>
    <cellStyle name="Percent 2 34" xfId="800" xr:uid="{00000000-0005-0000-0000-000041050000}"/>
    <cellStyle name="Percent 2 34 2" xfId="801" xr:uid="{00000000-0005-0000-0000-000042050000}"/>
    <cellStyle name="Percent 2 34 3" xfId="802" xr:uid="{00000000-0005-0000-0000-000043050000}"/>
    <cellStyle name="Percent 2 35" xfId="803" xr:uid="{00000000-0005-0000-0000-000044050000}"/>
    <cellStyle name="Percent 2 35 2" xfId="804" xr:uid="{00000000-0005-0000-0000-000045050000}"/>
    <cellStyle name="Percent 2 35 3" xfId="805" xr:uid="{00000000-0005-0000-0000-000046050000}"/>
    <cellStyle name="Percent 2 36" xfId="806" xr:uid="{00000000-0005-0000-0000-000047050000}"/>
    <cellStyle name="Percent 2 36 2" xfId="807" xr:uid="{00000000-0005-0000-0000-000048050000}"/>
    <cellStyle name="Percent 2 36 3" xfId="808" xr:uid="{00000000-0005-0000-0000-000049050000}"/>
    <cellStyle name="Percent 2 37" xfId="809" xr:uid="{00000000-0005-0000-0000-00004A050000}"/>
    <cellStyle name="Percent 2 37 2" xfId="810" xr:uid="{00000000-0005-0000-0000-00004B050000}"/>
    <cellStyle name="Percent 2 37 3" xfId="811" xr:uid="{00000000-0005-0000-0000-00004C050000}"/>
    <cellStyle name="Percent 2 38" xfId="812" xr:uid="{00000000-0005-0000-0000-00004D050000}"/>
    <cellStyle name="Percent 2 38 2" xfId="813" xr:uid="{00000000-0005-0000-0000-00004E050000}"/>
    <cellStyle name="Percent 2 38 3" xfId="814" xr:uid="{00000000-0005-0000-0000-00004F050000}"/>
    <cellStyle name="Percent 2 39" xfId="815" xr:uid="{00000000-0005-0000-0000-000050050000}"/>
    <cellStyle name="Percent 2 39 2" xfId="816" xr:uid="{00000000-0005-0000-0000-000051050000}"/>
    <cellStyle name="Percent 2 39 3" xfId="817" xr:uid="{00000000-0005-0000-0000-000052050000}"/>
    <cellStyle name="Percent 2 4" xfId="818" xr:uid="{00000000-0005-0000-0000-000053050000}"/>
    <cellStyle name="Percent 2 4 2" xfId="819" xr:uid="{00000000-0005-0000-0000-000054050000}"/>
    <cellStyle name="Percent 2 4 3" xfId="820" xr:uid="{00000000-0005-0000-0000-000055050000}"/>
    <cellStyle name="Percent 2 40" xfId="821" xr:uid="{00000000-0005-0000-0000-000056050000}"/>
    <cellStyle name="Percent 2 40 2" xfId="822" xr:uid="{00000000-0005-0000-0000-000057050000}"/>
    <cellStyle name="Percent 2 40 3" xfId="823" xr:uid="{00000000-0005-0000-0000-000058050000}"/>
    <cellStyle name="Percent 2 5" xfId="824" xr:uid="{00000000-0005-0000-0000-000059050000}"/>
    <cellStyle name="Percent 2 5 2" xfId="825" xr:uid="{00000000-0005-0000-0000-00005A050000}"/>
    <cellStyle name="Percent 2 5 3" xfId="826" xr:uid="{00000000-0005-0000-0000-00005B050000}"/>
    <cellStyle name="Percent 2 6" xfId="827" xr:uid="{00000000-0005-0000-0000-00005C050000}"/>
    <cellStyle name="Percent 2 6 2" xfId="828" xr:uid="{00000000-0005-0000-0000-00005D050000}"/>
    <cellStyle name="Percent 2 6 3" xfId="829" xr:uid="{00000000-0005-0000-0000-00005E050000}"/>
    <cellStyle name="Percent 2 7" xfId="830" xr:uid="{00000000-0005-0000-0000-00005F050000}"/>
    <cellStyle name="Percent 2 7 2" xfId="831" xr:uid="{00000000-0005-0000-0000-000060050000}"/>
    <cellStyle name="Percent 2 7 3" xfId="832" xr:uid="{00000000-0005-0000-0000-000061050000}"/>
    <cellStyle name="Percent 2 8" xfId="833" xr:uid="{00000000-0005-0000-0000-000062050000}"/>
    <cellStyle name="Percent 2 8 2" xfId="834" xr:uid="{00000000-0005-0000-0000-000063050000}"/>
    <cellStyle name="Percent 2 8 3" xfId="835" xr:uid="{00000000-0005-0000-0000-000064050000}"/>
    <cellStyle name="Percent 2 9" xfId="836" xr:uid="{00000000-0005-0000-0000-000065050000}"/>
    <cellStyle name="Percent 2 9 2" xfId="837" xr:uid="{00000000-0005-0000-0000-000066050000}"/>
    <cellStyle name="Percent 2 9 3" xfId="838" xr:uid="{00000000-0005-0000-0000-000067050000}"/>
    <cellStyle name="Percent 3" xfId="839" xr:uid="{00000000-0005-0000-0000-000068050000}"/>
    <cellStyle name="Percent 4" xfId="861" xr:uid="{00000000-0005-0000-0000-000069050000}"/>
    <cellStyle name="Title" xfId="2" builtinId="15" customBuiltin="1"/>
    <cellStyle name="Title 2" xfId="840" xr:uid="{00000000-0005-0000-0000-00006B050000}"/>
    <cellStyle name="Title 2 2" xfId="1400" xr:uid="{00000000-0005-0000-0000-00006C050000}"/>
    <cellStyle name="Title 2 3" xfId="1401" xr:uid="{00000000-0005-0000-0000-00006D050000}"/>
    <cellStyle name="Title 2 4" xfId="1402" xr:uid="{00000000-0005-0000-0000-00006E050000}"/>
    <cellStyle name="Title 2 5" xfId="1399" xr:uid="{00000000-0005-0000-0000-00006F050000}"/>
    <cellStyle name="Title 3" xfId="841" xr:uid="{00000000-0005-0000-0000-000070050000}"/>
    <cellStyle name="Title 3 2" xfId="1404" xr:uid="{00000000-0005-0000-0000-000071050000}"/>
    <cellStyle name="Title 3 3" xfId="1405" xr:uid="{00000000-0005-0000-0000-000072050000}"/>
    <cellStyle name="Title 3 4" xfId="1403" xr:uid="{00000000-0005-0000-0000-000073050000}"/>
    <cellStyle name="Title 4" xfId="842" xr:uid="{00000000-0005-0000-0000-000074050000}"/>
    <cellStyle name="Title 5" xfId="849" xr:uid="{00000000-0005-0000-0000-000075050000}"/>
    <cellStyle name="Total" xfId="17" builtinId="25" customBuiltin="1"/>
    <cellStyle name="Total 2" xfId="843" xr:uid="{00000000-0005-0000-0000-000077050000}"/>
    <cellStyle name="Total 2 2" xfId="1406" xr:uid="{00000000-0005-0000-0000-000078050000}"/>
    <cellStyle name="Total 2 3" xfId="1407" xr:uid="{00000000-0005-0000-0000-000079050000}"/>
    <cellStyle name="Total 3" xfId="844" xr:uid="{00000000-0005-0000-0000-00007A050000}"/>
    <cellStyle name="Total 3 2" xfId="1408" xr:uid="{00000000-0005-0000-0000-00007B050000}"/>
    <cellStyle name="Total 4" xfId="845" xr:uid="{00000000-0005-0000-0000-00007C050000}"/>
    <cellStyle name="Warning Text" xfId="15" builtinId="11" customBuiltin="1"/>
    <cellStyle name="Warning Text 2" xfId="846" xr:uid="{00000000-0005-0000-0000-00007E050000}"/>
    <cellStyle name="Warning Text 2 2" xfId="1409" xr:uid="{00000000-0005-0000-0000-00007F050000}"/>
    <cellStyle name="Warning Text 2 3" xfId="1410" xr:uid="{00000000-0005-0000-0000-000080050000}"/>
    <cellStyle name="Warning Text 3" xfId="847" xr:uid="{00000000-0005-0000-0000-000081050000}"/>
    <cellStyle name="Warning Text 3 2" xfId="1411" xr:uid="{00000000-0005-0000-0000-000082050000}"/>
    <cellStyle name="Warning Text 4" xfId="848" xr:uid="{00000000-0005-0000-0000-000083050000}"/>
  </cellStyles>
  <dxfs count="0"/>
  <tableStyles count="0" defaultTableStyle="TableStyleMedium2" defaultPivotStyle="PivotStyleLight16"/>
  <colors>
    <mruColors>
      <color rgb="FF000000"/>
      <color rgb="FF3787AB"/>
      <color rgb="FF99C8DE"/>
      <color rgb="FFADD4E5"/>
      <color rgb="FFC5E1ED"/>
      <color rgb="FF77B0DB"/>
      <color rgb="FF94C4E8"/>
      <color rgb="FF7AA4BC"/>
      <color rgb="FF95B3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40640</xdr:colOff>
      <xdr:row>0</xdr:row>
      <xdr:rowOff>86360</xdr:rowOff>
    </xdr:from>
    <xdr:to>
      <xdr:col>2</xdr:col>
      <xdr:colOff>497840</xdr:colOff>
      <xdr:row>2</xdr:row>
      <xdr:rowOff>127000</xdr:rowOff>
    </xdr:to>
    <xdr:pic>
      <xdr:nvPicPr>
        <xdr:cNvPr id="2" name="Picture 1">
          <a:extLst>
            <a:ext uri="{FF2B5EF4-FFF2-40B4-BE49-F238E27FC236}">
              <a16:creationId xmlns:a16="http://schemas.microsoft.com/office/drawing/2014/main" id="{AE032897-E06B-6D95-D603-23EE401EA279}"/>
            </a:ext>
          </a:extLst>
        </xdr:cNvPr>
        <xdr:cNvPicPr>
          <a:picLocks noChangeAspect="1"/>
        </xdr:cNvPicPr>
      </xdr:nvPicPr>
      <xdr:blipFill>
        <a:blip xmlns:r="http://schemas.openxmlformats.org/officeDocument/2006/relationships" r:embed="rId1"/>
        <a:stretch>
          <a:fillRect/>
        </a:stretch>
      </xdr:blipFill>
      <xdr:spPr>
        <a:xfrm>
          <a:off x="416560" y="86360"/>
          <a:ext cx="457200"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40640</xdr:colOff>
      <xdr:row>0</xdr:row>
      <xdr:rowOff>91440</xdr:rowOff>
    </xdr:from>
    <xdr:to>
      <xdr:col>2</xdr:col>
      <xdr:colOff>497840</xdr:colOff>
      <xdr:row>2</xdr:row>
      <xdr:rowOff>162560</xdr:rowOff>
    </xdr:to>
    <xdr:pic>
      <xdr:nvPicPr>
        <xdr:cNvPr id="2" name="Picture 1">
          <a:extLst>
            <a:ext uri="{FF2B5EF4-FFF2-40B4-BE49-F238E27FC236}">
              <a16:creationId xmlns:a16="http://schemas.microsoft.com/office/drawing/2014/main" id="{CC30C97B-411A-4067-A03F-28A47F96A066}"/>
            </a:ext>
          </a:extLst>
        </xdr:cNvPr>
        <xdr:cNvPicPr>
          <a:picLocks noChangeAspect="1"/>
        </xdr:cNvPicPr>
      </xdr:nvPicPr>
      <xdr:blipFill>
        <a:blip xmlns:r="http://schemas.openxmlformats.org/officeDocument/2006/relationships" r:embed="rId1"/>
        <a:stretch>
          <a:fillRect/>
        </a:stretch>
      </xdr:blipFill>
      <xdr:spPr>
        <a:xfrm>
          <a:off x="416560" y="91440"/>
          <a:ext cx="457200" cy="487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40640</xdr:colOff>
      <xdr:row>0</xdr:row>
      <xdr:rowOff>76200</xdr:rowOff>
    </xdr:from>
    <xdr:to>
      <xdr:col>2</xdr:col>
      <xdr:colOff>497840</xdr:colOff>
      <xdr:row>2</xdr:row>
      <xdr:rowOff>116840</xdr:rowOff>
    </xdr:to>
    <xdr:pic>
      <xdr:nvPicPr>
        <xdr:cNvPr id="2" name="Picture 1">
          <a:extLst>
            <a:ext uri="{FF2B5EF4-FFF2-40B4-BE49-F238E27FC236}">
              <a16:creationId xmlns:a16="http://schemas.microsoft.com/office/drawing/2014/main" id="{A53E3563-8871-BF59-9D23-C657B83F1399}"/>
            </a:ext>
          </a:extLst>
        </xdr:cNvPr>
        <xdr:cNvPicPr>
          <a:picLocks noChangeAspect="1"/>
        </xdr:cNvPicPr>
      </xdr:nvPicPr>
      <xdr:blipFill>
        <a:blip xmlns:r="http://schemas.openxmlformats.org/officeDocument/2006/relationships" r:embed="rId1"/>
        <a:stretch>
          <a:fillRect/>
        </a:stretch>
      </xdr:blipFill>
      <xdr:spPr>
        <a:xfrm>
          <a:off x="416560" y="76200"/>
          <a:ext cx="457200" cy="45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35560</xdr:colOff>
      <xdr:row>0</xdr:row>
      <xdr:rowOff>96520</xdr:rowOff>
    </xdr:from>
    <xdr:to>
      <xdr:col>2</xdr:col>
      <xdr:colOff>492760</xdr:colOff>
      <xdr:row>2</xdr:row>
      <xdr:rowOff>137160</xdr:rowOff>
    </xdr:to>
    <xdr:pic>
      <xdr:nvPicPr>
        <xdr:cNvPr id="2" name="Picture 1">
          <a:extLst>
            <a:ext uri="{FF2B5EF4-FFF2-40B4-BE49-F238E27FC236}">
              <a16:creationId xmlns:a16="http://schemas.microsoft.com/office/drawing/2014/main" id="{D2C2A2A2-E32A-4CEC-87E2-1D43EAA0E825}"/>
            </a:ext>
          </a:extLst>
        </xdr:cNvPr>
        <xdr:cNvPicPr>
          <a:picLocks noChangeAspect="1"/>
        </xdr:cNvPicPr>
      </xdr:nvPicPr>
      <xdr:blipFill>
        <a:blip xmlns:r="http://schemas.openxmlformats.org/officeDocument/2006/relationships" r:embed="rId1"/>
        <a:stretch>
          <a:fillRect/>
        </a:stretch>
      </xdr:blipFill>
      <xdr:spPr>
        <a:xfrm>
          <a:off x="416560" y="96520"/>
          <a:ext cx="457200" cy="4559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F2A20-F284-48A7-9CC8-2B21E7F42105}">
  <sheetPr>
    <pageSetUpPr fitToPage="1"/>
  </sheetPr>
  <dimension ref="C1:U205"/>
  <sheetViews>
    <sheetView tabSelected="1" zoomScale="75" zoomScaleNormal="75" workbookViewId="0">
      <pane ySplit="3" topLeftCell="A4" activePane="bottomLeft" state="frozen"/>
      <selection activeCell="D28" sqref="A1:XFD1048576"/>
      <selection pane="bottomLeft" activeCell="E7" sqref="E7:F7"/>
    </sheetView>
  </sheetViews>
  <sheetFormatPr defaultColWidth="8.83984375" defaultRowHeight="14.4"/>
  <cols>
    <col min="1" max="2" width="2.47265625" customWidth="1"/>
    <col min="3" max="3" width="7.47265625" customWidth="1"/>
    <col min="4" max="4" width="25.47265625" style="4" customWidth="1"/>
    <col min="5" max="5" width="39.68359375" customWidth="1"/>
    <col min="6" max="10" width="13.47265625" style="4" customWidth="1"/>
    <col min="11" max="11" width="4.83984375" customWidth="1"/>
    <col min="12" max="12" width="57.15625" customWidth="1"/>
    <col min="13" max="13" width="3.15625" customWidth="1"/>
    <col min="14" max="14" width="8.83984375" hidden="1" customWidth="1"/>
    <col min="15" max="16" width="11" hidden="1" customWidth="1"/>
    <col min="17" max="18" width="8.83984375" hidden="1" customWidth="1"/>
    <col min="19" max="19" width="34.83984375" hidden="1" customWidth="1"/>
    <col min="20" max="21" width="8.83984375" hidden="1" customWidth="1"/>
  </cols>
  <sheetData>
    <row r="1" spans="3:12" s="2" customFormat="1"/>
    <row r="2" spans="3:12" s="2" customFormat="1" ht="18.3">
      <c r="D2" s="21" t="s">
        <v>705</v>
      </c>
    </row>
    <row r="3" spans="3:12" s="22" customFormat="1" ht="15" customHeight="1" thickBot="1"/>
    <row r="4" spans="3:12" ht="14.7" thickBot="1">
      <c r="D4" s="5"/>
      <c r="E4" s="1"/>
      <c r="F4" s="5"/>
      <c r="G4" s="5"/>
      <c r="H4" s="5"/>
      <c r="I4" s="5"/>
      <c r="J4" s="5"/>
    </row>
    <row r="5" spans="3:12" ht="18.600000000000001" thickBot="1">
      <c r="C5" s="142"/>
      <c r="D5" s="143" t="s">
        <v>39</v>
      </c>
      <c r="E5" s="234"/>
      <c r="F5" s="235"/>
      <c r="H5" s="5"/>
      <c r="I5" s="5"/>
      <c r="J5" s="5"/>
      <c r="K5" s="5"/>
      <c r="L5" s="205" t="s">
        <v>17</v>
      </c>
    </row>
    <row r="6" spans="3:12">
      <c r="C6" s="140" t="s">
        <v>0</v>
      </c>
      <c r="D6" s="141" t="s">
        <v>4</v>
      </c>
      <c r="E6" s="236"/>
      <c r="F6" s="237"/>
      <c r="H6" s="5"/>
      <c r="I6" s="5"/>
      <c r="J6" s="5"/>
      <c r="K6" s="5"/>
      <c r="L6" s="95"/>
    </row>
    <row r="7" spans="3:12">
      <c r="C7" s="19" t="s">
        <v>5</v>
      </c>
      <c r="D7" s="6" t="s">
        <v>15</v>
      </c>
      <c r="E7" s="238" t="s">
        <v>297</v>
      </c>
      <c r="F7" s="239"/>
      <c r="H7" s="5"/>
      <c r="I7" s="5"/>
      <c r="J7" s="5"/>
      <c r="K7" s="5"/>
      <c r="L7" s="96"/>
    </row>
    <row r="8" spans="3:12">
      <c r="C8" s="19" t="s">
        <v>6</v>
      </c>
      <c r="D8" s="6" t="s">
        <v>16</v>
      </c>
      <c r="E8" s="238">
        <v>2024</v>
      </c>
      <c r="F8" s="239"/>
      <c r="H8" s="5"/>
      <c r="I8" s="5"/>
      <c r="J8" s="5"/>
      <c r="K8" s="5"/>
      <c r="L8" s="96"/>
    </row>
    <row r="9" spans="3:12" ht="14.7" thickBot="1">
      <c r="C9" s="20" t="s">
        <v>51</v>
      </c>
      <c r="D9" s="28" t="s">
        <v>50</v>
      </c>
      <c r="E9" s="240">
        <v>7529475</v>
      </c>
      <c r="F9" s="241"/>
      <c r="H9" s="5"/>
      <c r="I9" s="5"/>
      <c r="J9" s="5"/>
      <c r="K9" s="5"/>
      <c r="L9" s="97" t="s">
        <v>797</v>
      </c>
    </row>
    <row r="10" spans="3:12" ht="6" customHeight="1" thickBot="1">
      <c r="D10" s="5"/>
      <c r="E10" s="1"/>
      <c r="F10" s="5"/>
      <c r="G10" s="5"/>
      <c r="H10" s="5"/>
      <c r="I10" s="5"/>
      <c r="J10" s="5"/>
    </row>
    <row r="11" spans="3:12" ht="14.7" thickBot="1">
      <c r="C11" s="147" t="s">
        <v>714</v>
      </c>
      <c r="D11" s="233" t="s">
        <v>742</v>
      </c>
      <c r="E11" s="233"/>
      <c r="F11" s="148" t="s">
        <v>719</v>
      </c>
      <c r="G11" s="5"/>
      <c r="H11" s="5"/>
      <c r="I11" s="5"/>
      <c r="J11" s="5"/>
      <c r="L11" s="95"/>
    </row>
    <row r="12" spans="3:12">
      <c r="C12" s="146" t="s">
        <v>715</v>
      </c>
      <c r="D12" s="242" t="s">
        <v>799</v>
      </c>
      <c r="E12" s="242"/>
      <c r="F12" s="204" t="s">
        <v>806</v>
      </c>
      <c r="G12" s="5"/>
      <c r="H12" s="5"/>
      <c r="I12" s="5"/>
      <c r="J12" s="5"/>
      <c r="L12" s="96" t="s">
        <v>811</v>
      </c>
    </row>
    <row r="13" spans="3:12">
      <c r="C13" s="19" t="s">
        <v>716</v>
      </c>
      <c r="D13" s="231" t="s">
        <v>800</v>
      </c>
      <c r="E13" s="231"/>
      <c r="F13" s="203">
        <v>2015</v>
      </c>
      <c r="G13" s="5"/>
      <c r="H13" s="5"/>
      <c r="I13" s="5"/>
      <c r="J13" s="5"/>
      <c r="L13" s="96"/>
    </row>
    <row r="14" spans="3:12">
      <c r="C14" s="19" t="s">
        <v>717</v>
      </c>
      <c r="D14" s="231" t="s">
        <v>813</v>
      </c>
      <c r="E14" s="231"/>
      <c r="F14" s="203">
        <v>2015</v>
      </c>
      <c r="G14" s="5"/>
      <c r="H14" s="5"/>
      <c r="I14" s="5"/>
      <c r="J14" s="5"/>
      <c r="L14" s="96"/>
    </row>
    <row r="15" spans="3:12" ht="14.7" thickBot="1">
      <c r="C15" s="20" t="s">
        <v>718</v>
      </c>
      <c r="D15" s="232" t="s">
        <v>845</v>
      </c>
      <c r="E15" s="232"/>
      <c r="F15" s="221">
        <v>2015</v>
      </c>
      <c r="G15" s="5"/>
      <c r="H15" s="5"/>
      <c r="I15" s="5"/>
      <c r="J15" s="5"/>
      <c r="L15" s="97"/>
    </row>
    <row r="16" spans="3:12">
      <c r="D16" s="5"/>
      <c r="E16" s="1"/>
      <c r="F16" s="5"/>
      <c r="G16" s="5"/>
      <c r="H16" s="5"/>
      <c r="I16" s="5"/>
      <c r="J16" s="5"/>
    </row>
    <row r="17" spans="3:21" s="7" customFormat="1" ht="14.7" thickBot="1">
      <c r="D17" s="82"/>
      <c r="E17" s="83"/>
      <c r="F17" s="82"/>
      <c r="G17" s="82"/>
      <c r="H17" s="82"/>
      <c r="I17" s="82"/>
      <c r="J17" s="82"/>
    </row>
    <row r="18" spans="3:21" ht="14.7" thickBot="1">
      <c r="D18" s="5"/>
      <c r="E18" s="1"/>
      <c r="F18" s="5"/>
      <c r="G18" s="5"/>
      <c r="H18" s="5"/>
      <c r="I18" s="5"/>
      <c r="J18" s="5"/>
    </row>
    <row r="19" spans="3:21" ht="107.05" customHeight="1" thickBot="1">
      <c r="C19" s="8"/>
      <c r="D19" s="8" t="s">
        <v>28</v>
      </c>
      <c r="E19" s="8" t="s">
        <v>52</v>
      </c>
      <c r="F19" s="9" t="s">
        <v>14</v>
      </c>
      <c r="G19" s="9" t="s">
        <v>27</v>
      </c>
      <c r="H19" s="9" t="s">
        <v>32</v>
      </c>
      <c r="I19" s="9" t="s">
        <v>783</v>
      </c>
      <c r="J19" s="9" t="str">
        <f>"Population of "&amp;CHAR(10)&amp;"level / tier / type"</f>
        <v>Population of 
level / tier / type</v>
      </c>
      <c r="L19" s="205" t="s">
        <v>17</v>
      </c>
    </row>
    <row r="20" spans="3:21" ht="13.75" customHeight="1" thickBot="1">
      <c r="D20"/>
      <c r="F20"/>
      <c r="G20"/>
      <c r="H20"/>
      <c r="I20"/>
      <c r="J20"/>
      <c r="N20" s="195"/>
      <c r="O20" s="193" t="s">
        <v>3</v>
      </c>
      <c r="P20" s="194"/>
    </row>
    <row r="21" spans="3:21">
      <c r="C21" s="84" t="s">
        <v>73</v>
      </c>
      <c r="D21" s="85" t="s">
        <v>26</v>
      </c>
      <c r="E21" s="88" t="s">
        <v>801</v>
      </c>
      <c r="F21" s="101">
        <v>1</v>
      </c>
      <c r="G21" s="86"/>
      <c r="H21" s="86"/>
      <c r="I21" s="86"/>
      <c r="J21" s="102">
        <f>E9</f>
        <v>7529475</v>
      </c>
      <c r="L21" s="95"/>
      <c r="N21" s="196" t="s">
        <v>710</v>
      </c>
      <c r="O21" s="189" t="s">
        <v>746</v>
      </c>
      <c r="P21" s="190" t="s">
        <v>751</v>
      </c>
      <c r="Q21" s="175"/>
      <c r="R21" s="175"/>
      <c r="S21" s="176" t="str">
        <f t="shared" ref="S21" si="0">E21</f>
        <v>National Government</v>
      </c>
      <c r="T21" s="177">
        <f>F21</f>
        <v>1</v>
      </c>
      <c r="U21" s="178">
        <f>$J$21/T21</f>
        <v>7529475</v>
      </c>
    </row>
    <row r="22" spans="3:21" ht="14.8" customHeight="1">
      <c r="C22" s="19" t="s">
        <v>41</v>
      </c>
      <c r="D22" s="51" t="s">
        <v>29</v>
      </c>
      <c r="E22" s="89" t="s">
        <v>802</v>
      </c>
      <c r="F22" s="103">
        <v>18</v>
      </c>
      <c r="G22" s="91" t="s">
        <v>2</v>
      </c>
      <c r="H22" s="91" t="s">
        <v>2</v>
      </c>
      <c r="I22" s="92" t="s">
        <v>746</v>
      </c>
      <c r="J22" s="99"/>
      <c r="K22" s="50"/>
      <c r="L22" s="96" t="s">
        <v>798</v>
      </c>
      <c r="N22" s="196" t="s">
        <v>711</v>
      </c>
      <c r="O22" s="189" t="s">
        <v>743</v>
      </c>
      <c r="P22" s="190" t="s">
        <v>754</v>
      </c>
      <c r="Q22" s="175" t="str">
        <f>IF(F22&gt;2,"YES","NO")</f>
        <v>YES</v>
      </c>
      <c r="R22" s="175" t="str">
        <f>LEFT(I22,1)</f>
        <v>1</v>
      </c>
      <c r="S22" s="176" t="str">
        <f>E22</f>
        <v>Provinces</v>
      </c>
      <c r="T22" s="177">
        <f>F22</f>
        <v>18</v>
      </c>
      <c r="U22" s="178">
        <f>IF(J22&gt;0,J22/T22,$J$21/T22)</f>
        <v>418304.16666666669</v>
      </c>
    </row>
    <row r="23" spans="3:21" ht="14.8" customHeight="1">
      <c r="C23" s="19" t="s">
        <v>42</v>
      </c>
      <c r="D23" s="51" t="s">
        <v>30</v>
      </c>
      <c r="E23" s="89" t="s">
        <v>803</v>
      </c>
      <c r="F23" s="103">
        <v>148</v>
      </c>
      <c r="G23" s="91" t="s">
        <v>2</v>
      </c>
      <c r="H23" s="91" t="s">
        <v>2</v>
      </c>
      <c r="I23" s="92" t="s">
        <v>743</v>
      </c>
      <c r="J23" s="99"/>
      <c r="K23" s="50"/>
      <c r="L23" s="96" t="s">
        <v>805</v>
      </c>
      <c r="N23" s="196" t="s">
        <v>712</v>
      </c>
      <c r="O23" s="189" t="s">
        <v>744</v>
      </c>
      <c r="P23" s="190" t="s">
        <v>755</v>
      </c>
      <c r="Q23" s="179" t="str">
        <f>IF(F23&gt;2,"YES","NO")</f>
        <v>YES</v>
      </c>
      <c r="R23" s="179" t="str">
        <f>LEFT(I23,1)</f>
        <v>2</v>
      </c>
      <c r="S23" s="2" t="str">
        <f>E23</f>
        <v>Districts</v>
      </c>
      <c r="T23" s="180">
        <f>F23</f>
        <v>148</v>
      </c>
      <c r="U23" s="181">
        <f t="shared" ref="U23:U25" si="1">IF(J23&gt;0,J23/T23,$J$21/T23)</f>
        <v>50874.83108108108</v>
      </c>
    </row>
    <row r="24" spans="3:21" ht="14.8" customHeight="1">
      <c r="C24" s="19" t="s">
        <v>43</v>
      </c>
      <c r="D24" s="51" t="s">
        <v>31</v>
      </c>
      <c r="E24" s="89" t="s">
        <v>804</v>
      </c>
      <c r="F24" s="103">
        <v>8507</v>
      </c>
      <c r="G24" s="91" t="s">
        <v>2</v>
      </c>
      <c r="H24" s="91" t="s">
        <v>2</v>
      </c>
      <c r="I24" s="92" t="s">
        <v>744</v>
      </c>
      <c r="J24" s="99"/>
      <c r="K24" s="50"/>
      <c r="L24" s="96" t="s">
        <v>852</v>
      </c>
      <c r="N24" s="196" t="s">
        <v>713</v>
      </c>
      <c r="O24" s="189" t="s">
        <v>745</v>
      </c>
      <c r="P24" s="190" t="s">
        <v>756</v>
      </c>
      <c r="Q24" s="179" t="str">
        <f>IF(F24&gt;2,"YES","NO")</f>
        <v>YES</v>
      </c>
      <c r="R24" s="179" t="str">
        <f>LEFT(I24,1)</f>
        <v>3</v>
      </c>
      <c r="S24" s="2" t="str">
        <f>E24</f>
        <v>Villages</v>
      </c>
      <c r="T24" s="180">
        <f>F24</f>
        <v>8507</v>
      </c>
      <c r="U24" s="181">
        <f t="shared" si="1"/>
        <v>885.09168919713181</v>
      </c>
    </row>
    <row r="25" spans="3:21" ht="14.8" customHeight="1" thickBot="1">
      <c r="C25" s="20" t="s">
        <v>44</v>
      </c>
      <c r="D25" s="52" t="s">
        <v>191</v>
      </c>
      <c r="E25" s="90"/>
      <c r="F25" s="104"/>
      <c r="G25" s="93" t="s">
        <v>33</v>
      </c>
      <c r="H25" s="93" t="s">
        <v>33</v>
      </c>
      <c r="I25" s="94" t="s">
        <v>3</v>
      </c>
      <c r="J25" s="100"/>
      <c r="K25" s="50"/>
      <c r="L25" s="97"/>
      <c r="N25" s="196" t="s">
        <v>757</v>
      </c>
      <c r="O25" s="189" t="s">
        <v>747</v>
      </c>
      <c r="P25" s="190" t="s">
        <v>752</v>
      </c>
      <c r="Q25" s="182" t="str">
        <f>IF(F25&gt;2,"YES","NO")</f>
        <v>NO</v>
      </c>
      <c r="R25" s="182" t="str">
        <f>LEFT(I25,1)</f>
        <v>…</v>
      </c>
      <c r="S25" s="23">
        <f>E25</f>
        <v>0</v>
      </c>
      <c r="T25" s="183">
        <f>F25</f>
        <v>0</v>
      </c>
      <c r="U25" s="184" t="e">
        <f t="shared" si="1"/>
        <v>#DIV/0!</v>
      </c>
    </row>
    <row r="26" spans="3:21" ht="14.7" thickBot="1">
      <c r="N26" s="197" t="s">
        <v>758</v>
      </c>
      <c r="O26" s="191" t="s">
        <v>748</v>
      </c>
      <c r="P26" s="192" t="s">
        <v>753</v>
      </c>
      <c r="Q26" s="182">
        <f>COUNTIF(Q22:Q25,"YES")</f>
        <v>3</v>
      </c>
      <c r="R26" s="182"/>
      <c r="S26" s="23"/>
      <c r="T26" s="23"/>
      <c r="U26" s="120"/>
    </row>
    <row r="27" spans="3:21" s="7" customFormat="1" ht="14.7" thickBot="1">
      <c r="D27" s="10"/>
      <c r="F27" s="10"/>
      <c r="G27" s="10"/>
      <c r="H27" s="10"/>
      <c r="I27" s="10"/>
      <c r="J27" s="10"/>
    </row>
    <row r="28" spans="3:21">
      <c r="C28" s="188" t="s">
        <v>796</v>
      </c>
    </row>
    <row r="29" spans="3:21" hidden="1">
      <c r="D29" s="29" t="s">
        <v>7</v>
      </c>
      <c r="E29" s="2" t="s">
        <v>3</v>
      </c>
      <c r="F29" s="29" t="s">
        <v>3</v>
      </c>
    </row>
    <row r="30" spans="3:21" hidden="1">
      <c r="D30" s="2" t="s">
        <v>211</v>
      </c>
      <c r="E30" s="2" t="s">
        <v>399</v>
      </c>
      <c r="F30" s="2" t="s">
        <v>400</v>
      </c>
    </row>
    <row r="31" spans="3:21" hidden="1">
      <c r="D31" s="2" t="s">
        <v>212</v>
      </c>
      <c r="E31" s="2" t="s">
        <v>401</v>
      </c>
      <c r="F31" s="2" t="s">
        <v>402</v>
      </c>
    </row>
    <row r="32" spans="3:21" hidden="1">
      <c r="D32" s="2" t="s">
        <v>213</v>
      </c>
      <c r="E32" s="2" t="s">
        <v>403</v>
      </c>
      <c r="F32" s="2" t="s">
        <v>404</v>
      </c>
    </row>
    <row r="33" spans="4:10" hidden="1">
      <c r="D33" s="2" t="s">
        <v>214</v>
      </c>
      <c r="E33" s="2" t="s">
        <v>405</v>
      </c>
      <c r="F33" s="2" t="s">
        <v>406</v>
      </c>
    </row>
    <row r="34" spans="4:10" hidden="1">
      <c r="D34" s="2" t="s">
        <v>215</v>
      </c>
      <c r="E34" s="2" t="s">
        <v>154</v>
      </c>
      <c r="F34" s="2" t="s">
        <v>153</v>
      </c>
    </row>
    <row r="35" spans="4:10" hidden="1">
      <c r="D35" s="2" t="s">
        <v>216</v>
      </c>
      <c r="E35" s="2" t="s">
        <v>407</v>
      </c>
      <c r="F35" s="2" t="s">
        <v>408</v>
      </c>
    </row>
    <row r="36" spans="4:10" hidden="1">
      <c r="D36" s="2" t="s">
        <v>217</v>
      </c>
      <c r="E36" s="2" t="s">
        <v>409</v>
      </c>
      <c r="F36" s="2" t="s">
        <v>410</v>
      </c>
      <c r="G36"/>
      <c r="H36"/>
      <c r="I36"/>
      <c r="J36"/>
    </row>
    <row r="37" spans="4:10" hidden="1">
      <c r="D37" s="2" t="s">
        <v>218</v>
      </c>
      <c r="E37" s="2" t="s">
        <v>411</v>
      </c>
      <c r="F37" s="2" t="s">
        <v>412</v>
      </c>
      <c r="G37"/>
      <c r="H37"/>
      <c r="I37"/>
      <c r="J37"/>
    </row>
    <row r="38" spans="4:10" hidden="1">
      <c r="D38" s="2" t="s">
        <v>219</v>
      </c>
      <c r="E38" s="2" t="s">
        <v>413</v>
      </c>
      <c r="F38" s="2" t="s">
        <v>414</v>
      </c>
      <c r="G38"/>
      <c r="H38"/>
      <c r="I38"/>
      <c r="J38"/>
    </row>
    <row r="39" spans="4:10" hidden="1">
      <c r="D39" s="2" t="s">
        <v>220</v>
      </c>
      <c r="E39" s="2" t="s">
        <v>415</v>
      </c>
      <c r="F39" s="2" t="s">
        <v>416</v>
      </c>
      <c r="G39"/>
      <c r="H39"/>
      <c r="I39"/>
      <c r="J39"/>
    </row>
    <row r="40" spans="4:10" hidden="1">
      <c r="D40" s="2" t="s">
        <v>221</v>
      </c>
      <c r="E40" s="2" t="s">
        <v>417</v>
      </c>
      <c r="F40" s="2" t="s">
        <v>418</v>
      </c>
    </row>
    <row r="41" spans="4:10" hidden="1">
      <c r="D41" s="2" t="s">
        <v>222</v>
      </c>
      <c r="E41" s="2" t="s">
        <v>419</v>
      </c>
      <c r="F41" s="2" t="s">
        <v>420</v>
      </c>
    </row>
    <row r="42" spans="4:10" hidden="1">
      <c r="D42" s="2" t="s">
        <v>223</v>
      </c>
      <c r="E42" s="2" t="s">
        <v>421</v>
      </c>
      <c r="F42" s="2" t="s">
        <v>422</v>
      </c>
    </row>
    <row r="43" spans="4:10" hidden="1">
      <c r="D43" s="2" t="s">
        <v>224</v>
      </c>
      <c r="E43" s="2" t="s">
        <v>423</v>
      </c>
      <c r="F43" s="2" t="s">
        <v>424</v>
      </c>
    </row>
    <row r="44" spans="4:10" hidden="1">
      <c r="D44" s="2" t="s">
        <v>225</v>
      </c>
      <c r="E44" s="2" t="s">
        <v>138</v>
      </c>
      <c r="F44" s="2" t="s">
        <v>137</v>
      </c>
    </row>
    <row r="45" spans="4:10" hidden="1">
      <c r="D45" s="2" t="s">
        <v>226</v>
      </c>
      <c r="E45" s="2" t="s">
        <v>425</v>
      </c>
      <c r="F45" s="2" t="s">
        <v>426</v>
      </c>
    </row>
    <row r="46" spans="4:10" hidden="1">
      <c r="D46" s="2" t="s">
        <v>227</v>
      </c>
      <c r="E46" s="2" t="s">
        <v>427</v>
      </c>
      <c r="F46" s="2" t="s">
        <v>428</v>
      </c>
    </row>
    <row r="47" spans="4:10" hidden="1">
      <c r="D47" s="2" t="s">
        <v>228</v>
      </c>
      <c r="E47" s="2" t="s">
        <v>156</v>
      </c>
      <c r="F47" s="2" t="s">
        <v>155</v>
      </c>
    </row>
    <row r="48" spans="4:10" hidden="1">
      <c r="D48" s="2" t="s">
        <v>229</v>
      </c>
      <c r="E48" s="2" t="s">
        <v>429</v>
      </c>
      <c r="F48" s="2" t="s">
        <v>430</v>
      </c>
    </row>
    <row r="49" spans="4:6" hidden="1">
      <c r="D49" s="2" t="s">
        <v>230</v>
      </c>
      <c r="E49" s="2" t="s">
        <v>431</v>
      </c>
      <c r="F49" s="2" t="s">
        <v>432</v>
      </c>
    </row>
    <row r="50" spans="4:6" hidden="1">
      <c r="D50" s="2" t="s">
        <v>231</v>
      </c>
      <c r="E50" s="2" t="s">
        <v>158</v>
      </c>
      <c r="F50" s="2" t="s">
        <v>157</v>
      </c>
    </row>
    <row r="51" spans="4:6" hidden="1">
      <c r="D51" s="2" t="s">
        <v>232</v>
      </c>
      <c r="E51" s="2" t="s">
        <v>433</v>
      </c>
      <c r="F51" s="2" t="s">
        <v>434</v>
      </c>
    </row>
    <row r="52" spans="4:6" hidden="1">
      <c r="D52" s="2" t="s">
        <v>233</v>
      </c>
      <c r="E52" s="2" t="s">
        <v>435</v>
      </c>
      <c r="F52" s="2" t="s">
        <v>436</v>
      </c>
    </row>
    <row r="53" spans="4:6" hidden="1">
      <c r="D53" s="2" t="s">
        <v>234</v>
      </c>
      <c r="E53" s="2" t="s">
        <v>437</v>
      </c>
      <c r="F53" s="2" t="s">
        <v>438</v>
      </c>
    </row>
    <row r="54" spans="4:6" hidden="1">
      <c r="D54" s="2" t="s">
        <v>235</v>
      </c>
      <c r="E54" s="2" t="s">
        <v>439</v>
      </c>
      <c r="F54" s="2" t="s">
        <v>440</v>
      </c>
    </row>
    <row r="55" spans="4:6" hidden="1">
      <c r="D55" s="2" t="s">
        <v>236</v>
      </c>
      <c r="E55" s="2" t="s">
        <v>441</v>
      </c>
      <c r="F55" s="2" t="s">
        <v>442</v>
      </c>
    </row>
    <row r="56" spans="4:6" hidden="1">
      <c r="D56" s="2" t="s">
        <v>237</v>
      </c>
      <c r="E56" s="2" t="s">
        <v>443</v>
      </c>
      <c r="F56" s="2" t="s">
        <v>444</v>
      </c>
    </row>
    <row r="57" spans="4:6" hidden="1">
      <c r="D57" s="2" t="s">
        <v>238</v>
      </c>
      <c r="E57" s="2" t="s">
        <v>445</v>
      </c>
      <c r="F57" s="2" t="s">
        <v>446</v>
      </c>
    </row>
    <row r="58" spans="4:6" hidden="1">
      <c r="D58" s="2" t="s">
        <v>239</v>
      </c>
      <c r="E58" s="2" t="s">
        <v>447</v>
      </c>
      <c r="F58" s="2" t="s">
        <v>448</v>
      </c>
    </row>
    <row r="59" spans="4:6" hidden="1">
      <c r="D59" s="2" t="s">
        <v>240</v>
      </c>
      <c r="E59" s="2" t="s">
        <v>449</v>
      </c>
      <c r="F59" s="2" t="s">
        <v>450</v>
      </c>
    </row>
    <row r="60" spans="4:6" hidden="1">
      <c r="D60" s="2" t="s">
        <v>241</v>
      </c>
      <c r="E60" s="2" t="s">
        <v>451</v>
      </c>
      <c r="F60" s="2" t="s">
        <v>452</v>
      </c>
    </row>
    <row r="61" spans="4:6" hidden="1">
      <c r="D61" s="2" t="s">
        <v>242</v>
      </c>
      <c r="E61" s="2" t="s">
        <v>160</v>
      </c>
      <c r="F61" s="2" t="s">
        <v>159</v>
      </c>
    </row>
    <row r="62" spans="4:6" hidden="1">
      <c r="D62" s="2" t="s">
        <v>243</v>
      </c>
      <c r="E62" s="2" t="s">
        <v>453</v>
      </c>
      <c r="F62" s="2" t="s">
        <v>454</v>
      </c>
    </row>
    <row r="63" spans="4:6" hidden="1">
      <c r="D63" s="2" t="s">
        <v>244</v>
      </c>
      <c r="E63" s="2" t="s">
        <v>162</v>
      </c>
      <c r="F63" s="2" t="s">
        <v>161</v>
      </c>
    </row>
    <row r="64" spans="4:6" hidden="1">
      <c r="D64" s="2" t="s">
        <v>245</v>
      </c>
      <c r="E64" s="2" t="s">
        <v>455</v>
      </c>
      <c r="F64" s="2" t="s">
        <v>456</v>
      </c>
    </row>
    <row r="65" spans="4:6" hidden="1">
      <c r="D65" s="2" t="s">
        <v>246</v>
      </c>
      <c r="E65" s="2" t="s">
        <v>457</v>
      </c>
      <c r="F65" s="2" t="s">
        <v>458</v>
      </c>
    </row>
    <row r="66" spans="4:6" hidden="1">
      <c r="D66" s="2" t="s">
        <v>247</v>
      </c>
      <c r="E66" s="2" t="s">
        <v>140</v>
      </c>
      <c r="F66" s="2" t="s">
        <v>139</v>
      </c>
    </row>
    <row r="67" spans="4:6" hidden="1">
      <c r="D67" s="2" t="s">
        <v>248</v>
      </c>
      <c r="E67" s="2" t="s">
        <v>459</v>
      </c>
      <c r="F67" s="2" t="s">
        <v>460</v>
      </c>
    </row>
    <row r="68" spans="4:6" hidden="1">
      <c r="D68" s="2" t="s">
        <v>249</v>
      </c>
      <c r="E68" s="2" t="s">
        <v>461</v>
      </c>
      <c r="F68" s="2" t="s">
        <v>462</v>
      </c>
    </row>
    <row r="69" spans="4:6" hidden="1">
      <c r="D69" s="2" t="s">
        <v>250</v>
      </c>
      <c r="E69" s="2" t="s">
        <v>178</v>
      </c>
      <c r="F69" s="2" t="s">
        <v>177</v>
      </c>
    </row>
    <row r="70" spans="4:6" hidden="1">
      <c r="D70" s="2" t="s">
        <v>251</v>
      </c>
      <c r="E70" s="2" t="s">
        <v>463</v>
      </c>
      <c r="F70" s="2" t="s">
        <v>464</v>
      </c>
    </row>
    <row r="71" spans="4:6" hidden="1">
      <c r="D71" s="2" t="s">
        <v>252</v>
      </c>
      <c r="E71" s="2" t="s">
        <v>465</v>
      </c>
      <c r="F71" s="2" t="s">
        <v>466</v>
      </c>
    </row>
    <row r="72" spans="4:6" hidden="1">
      <c r="D72" s="2" t="s">
        <v>253</v>
      </c>
      <c r="E72" s="2" t="s">
        <v>467</v>
      </c>
      <c r="F72" s="2" t="s">
        <v>468</v>
      </c>
    </row>
    <row r="73" spans="4:6" hidden="1">
      <c r="D73" s="2" t="s">
        <v>254</v>
      </c>
      <c r="E73" s="2" t="s">
        <v>469</v>
      </c>
      <c r="F73" s="2" t="s">
        <v>470</v>
      </c>
    </row>
    <row r="74" spans="4:6" hidden="1">
      <c r="D74" s="2" t="s">
        <v>255</v>
      </c>
      <c r="E74" s="2" t="s">
        <v>471</v>
      </c>
      <c r="F74" s="2" t="s">
        <v>472</v>
      </c>
    </row>
    <row r="75" spans="4:6" hidden="1">
      <c r="D75" s="2" t="s">
        <v>256</v>
      </c>
      <c r="E75" s="2" t="s">
        <v>473</v>
      </c>
      <c r="F75" s="2" t="s">
        <v>179</v>
      </c>
    </row>
    <row r="76" spans="4:6" hidden="1">
      <c r="D76" s="2" t="s">
        <v>257</v>
      </c>
      <c r="E76" s="2" t="s">
        <v>164</v>
      </c>
      <c r="F76" s="2" t="s">
        <v>163</v>
      </c>
    </row>
    <row r="77" spans="4:6" hidden="1">
      <c r="D77" s="2" t="s">
        <v>258</v>
      </c>
      <c r="E77" s="2" t="s">
        <v>474</v>
      </c>
      <c r="F77" s="2" t="s">
        <v>475</v>
      </c>
    </row>
    <row r="78" spans="4:6" hidden="1">
      <c r="D78" s="2" t="s">
        <v>259</v>
      </c>
      <c r="E78" s="2" t="s">
        <v>152</v>
      </c>
      <c r="F78" s="2" t="s">
        <v>151</v>
      </c>
    </row>
    <row r="79" spans="4:6" hidden="1">
      <c r="D79" s="2" t="s">
        <v>260</v>
      </c>
      <c r="E79" s="2" t="s">
        <v>476</v>
      </c>
      <c r="F79" s="2" t="s">
        <v>477</v>
      </c>
    </row>
    <row r="80" spans="4:6" hidden="1">
      <c r="D80" s="2" t="s">
        <v>261</v>
      </c>
      <c r="E80" s="2" t="s">
        <v>478</v>
      </c>
      <c r="F80" s="2" t="s">
        <v>479</v>
      </c>
    </row>
    <row r="81" spans="4:6" hidden="1">
      <c r="D81" s="2" t="s">
        <v>262</v>
      </c>
      <c r="E81" s="2" t="s">
        <v>480</v>
      </c>
      <c r="F81" s="2" t="s">
        <v>481</v>
      </c>
    </row>
    <row r="82" spans="4:6" hidden="1">
      <c r="D82" s="2" t="s">
        <v>263</v>
      </c>
      <c r="E82" s="2" t="s">
        <v>482</v>
      </c>
      <c r="F82" s="2" t="s">
        <v>483</v>
      </c>
    </row>
    <row r="83" spans="4:6" hidden="1">
      <c r="D83" s="2" t="s">
        <v>264</v>
      </c>
      <c r="E83" s="2" t="s">
        <v>484</v>
      </c>
      <c r="F83" s="2" t="s">
        <v>485</v>
      </c>
    </row>
    <row r="84" spans="4:6" hidden="1">
      <c r="D84" s="2" t="s">
        <v>265</v>
      </c>
      <c r="E84" s="2" t="s">
        <v>486</v>
      </c>
      <c r="F84" s="2" t="s">
        <v>487</v>
      </c>
    </row>
    <row r="85" spans="4:6" hidden="1">
      <c r="D85" s="2" t="s">
        <v>266</v>
      </c>
      <c r="E85" s="2" t="s">
        <v>488</v>
      </c>
      <c r="F85" s="2" t="s">
        <v>489</v>
      </c>
    </row>
    <row r="86" spans="4:6" hidden="1">
      <c r="D86" s="2" t="s">
        <v>267</v>
      </c>
      <c r="E86" s="2" t="s">
        <v>490</v>
      </c>
      <c r="F86" s="2" t="s">
        <v>491</v>
      </c>
    </row>
    <row r="87" spans="4:6" hidden="1">
      <c r="D87" s="2" t="s">
        <v>268</v>
      </c>
      <c r="E87" s="2" t="s">
        <v>492</v>
      </c>
      <c r="F87" s="2" t="s">
        <v>493</v>
      </c>
    </row>
    <row r="88" spans="4:6" hidden="1">
      <c r="D88" s="2" t="s">
        <v>269</v>
      </c>
      <c r="E88" s="2" t="s">
        <v>494</v>
      </c>
      <c r="F88" s="2" t="s">
        <v>495</v>
      </c>
    </row>
    <row r="89" spans="4:6" hidden="1">
      <c r="D89" s="2" t="s">
        <v>270</v>
      </c>
      <c r="E89" s="2" t="s">
        <v>496</v>
      </c>
      <c r="F89" s="2" t="s">
        <v>497</v>
      </c>
    </row>
    <row r="90" spans="4:6" hidden="1">
      <c r="D90" s="2" t="s">
        <v>271</v>
      </c>
      <c r="E90" s="2" t="s">
        <v>498</v>
      </c>
      <c r="F90" s="2" t="s">
        <v>499</v>
      </c>
    </row>
    <row r="91" spans="4:6" hidden="1">
      <c r="D91" s="2" t="s">
        <v>272</v>
      </c>
      <c r="E91" s="2" t="s">
        <v>500</v>
      </c>
      <c r="F91" s="2" t="s">
        <v>501</v>
      </c>
    </row>
    <row r="92" spans="4:6" hidden="1">
      <c r="D92" s="2" t="s">
        <v>273</v>
      </c>
      <c r="E92" s="2" t="s">
        <v>502</v>
      </c>
      <c r="F92" s="2" t="s">
        <v>503</v>
      </c>
    </row>
    <row r="93" spans="4:6" hidden="1">
      <c r="D93" s="2" t="s">
        <v>274</v>
      </c>
      <c r="E93" s="2" t="s">
        <v>142</v>
      </c>
      <c r="F93" s="2" t="s">
        <v>141</v>
      </c>
    </row>
    <row r="94" spans="4:6" hidden="1">
      <c r="D94" s="2" t="s">
        <v>275</v>
      </c>
      <c r="E94" s="2" t="s">
        <v>504</v>
      </c>
      <c r="F94" s="2" t="s">
        <v>505</v>
      </c>
    </row>
    <row r="95" spans="4:6" hidden="1">
      <c r="D95" s="2" t="s">
        <v>276</v>
      </c>
      <c r="E95" s="2" t="s">
        <v>506</v>
      </c>
      <c r="F95" s="2" t="s">
        <v>507</v>
      </c>
    </row>
    <row r="96" spans="4:6" hidden="1">
      <c r="D96" s="2" t="s">
        <v>277</v>
      </c>
      <c r="E96" s="2" t="s">
        <v>166</v>
      </c>
      <c r="F96" s="2" t="s">
        <v>165</v>
      </c>
    </row>
    <row r="97" spans="4:6" hidden="1">
      <c r="D97" s="2" t="s">
        <v>278</v>
      </c>
      <c r="E97" s="2" t="s">
        <v>181</v>
      </c>
      <c r="F97" s="2" t="s">
        <v>180</v>
      </c>
    </row>
    <row r="98" spans="4:6" hidden="1">
      <c r="D98" s="2" t="s">
        <v>279</v>
      </c>
      <c r="E98" s="2" t="s">
        <v>144</v>
      </c>
      <c r="F98" s="2" t="s">
        <v>143</v>
      </c>
    </row>
    <row r="99" spans="4:6" hidden="1">
      <c r="D99" s="2" t="s">
        <v>280</v>
      </c>
      <c r="E99" s="2" t="s">
        <v>508</v>
      </c>
      <c r="F99" s="2" t="s">
        <v>509</v>
      </c>
    </row>
    <row r="100" spans="4:6" hidden="1">
      <c r="D100" s="2" t="s">
        <v>281</v>
      </c>
      <c r="E100" s="2" t="s">
        <v>510</v>
      </c>
      <c r="F100" s="2" t="s">
        <v>511</v>
      </c>
    </row>
    <row r="101" spans="4:6" hidden="1">
      <c r="D101" s="2" t="s">
        <v>282</v>
      </c>
      <c r="E101" s="2" t="s">
        <v>512</v>
      </c>
      <c r="F101" s="2" t="s">
        <v>513</v>
      </c>
    </row>
    <row r="102" spans="4:6" hidden="1">
      <c r="D102" s="2" t="s">
        <v>283</v>
      </c>
      <c r="E102" s="2" t="s">
        <v>514</v>
      </c>
      <c r="F102" s="2" t="s">
        <v>515</v>
      </c>
    </row>
    <row r="103" spans="4:6" hidden="1">
      <c r="D103" s="2" t="s">
        <v>284</v>
      </c>
      <c r="E103" s="2" t="s">
        <v>516</v>
      </c>
      <c r="F103" s="2" t="s">
        <v>517</v>
      </c>
    </row>
    <row r="104" spans="4:6" hidden="1">
      <c r="D104" s="2" t="s">
        <v>285</v>
      </c>
      <c r="E104" s="2" t="s">
        <v>518</v>
      </c>
      <c r="F104" s="2" t="s">
        <v>519</v>
      </c>
    </row>
    <row r="105" spans="4:6" hidden="1">
      <c r="D105" s="2" t="s">
        <v>286</v>
      </c>
      <c r="E105" s="2" t="s">
        <v>520</v>
      </c>
      <c r="F105" s="2" t="s">
        <v>521</v>
      </c>
    </row>
    <row r="106" spans="4:6" hidden="1">
      <c r="D106" s="2" t="s">
        <v>287</v>
      </c>
      <c r="E106" s="2" t="s">
        <v>522</v>
      </c>
      <c r="F106" s="2" t="s">
        <v>523</v>
      </c>
    </row>
    <row r="107" spans="4:6" hidden="1">
      <c r="D107" s="2" t="s">
        <v>288</v>
      </c>
      <c r="E107" s="2" t="s">
        <v>524</v>
      </c>
      <c r="F107" s="2" t="s">
        <v>525</v>
      </c>
    </row>
    <row r="108" spans="4:6" hidden="1">
      <c r="D108" s="2" t="s">
        <v>289</v>
      </c>
      <c r="E108" s="2" t="s">
        <v>183</v>
      </c>
      <c r="F108" s="2" t="s">
        <v>182</v>
      </c>
    </row>
    <row r="109" spans="4:6" hidden="1">
      <c r="D109" s="2" t="s">
        <v>290</v>
      </c>
      <c r="E109" s="2" t="s">
        <v>526</v>
      </c>
      <c r="F109" s="2" t="s">
        <v>527</v>
      </c>
    </row>
    <row r="110" spans="4:6" hidden="1">
      <c r="D110" s="2" t="s">
        <v>291</v>
      </c>
      <c r="E110" s="2" t="s">
        <v>528</v>
      </c>
      <c r="F110" s="2" t="s">
        <v>529</v>
      </c>
    </row>
    <row r="111" spans="4:6" hidden="1">
      <c r="D111" s="2" t="s">
        <v>292</v>
      </c>
      <c r="E111" s="2" t="s">
        <v>530</v>
      </c>
      <c r="F111" s="2" t="s">
        <v>531</v>
      </c>
    </row>
    <row r="112" spans="4:6" hidden="1">
      <c r="D112" s="2" t="s">
        <v>293</v>
      </c>
      <c r="E112" s="2" t="s">
        <v>532</v>
      </c>
      <c r="F112" s="2" t="s">
        <v>533</v>
      </c>
    </row>
    <row r="113" spans="4:6" hidden="1">
      <c r="D113" s="2" t="s">
        <v>294</v>
      </c>
      <c r="E113" s="2" t="s">
        <v>534</v>
      </c>
      <c r="F113" s="2" t="s">
        <v>535</v>
      </c>
    </row>
    <row r="114" spans="4:6" hidden="1">
      <c r="D114" s="2" t="s">
        <v>295</v>
      </c>
      <c r="E114" s="2" t="s">
        <v>536</v>
      </c>
      <c r="F114" s="2" t="s">
        <v>537</v>
      </c>
    </row>
    <row r="115" spans="4:6" hidden="1">
      <c r="D115" s="2" t="s">
        <v>296</v>
      </c>
      <c r="E115" s="2" t="s">
        <v>538</v>
      </c>
      <c r="F115" s="2" t="s">
        <v>539</v>
      </c>
    </row>
    <row r="116" spans="4:6" hidden="1">
      <c r="D116" s="2" t="s">
        <v>297</v>
      </c>
      <c r="E116" s="2" t="s">
        <v>540</v>
      </c>
      <c r="F116" s="2" t="s">
        <v>541</v>
      </c>
    </row>
    <row r="117" spans="4:6" hidden="1">
      <c r="D117" s="2" t="s">
        <v>298</v>
      </c>
      <c r="E117" s="2" t="s">
        <v>542</v>
      </c>
      <c r="F117" s="2" t="s">
        <v>543</v>
      </c>
    </row>
    <row r="118" spans="4:6" hidden="1">
      <c r="D118" s="2" t="s">
        <v>299</v>
      </c>
      <c r="E118" s="2" t="s">
        <v>544</v>
      </c>
      <c r="F118" s="2" t="s">
        <v>545</v>
      </c>
    </row>
    <row r="119" spans="4:6" hidden="1">
      <c r="D119" s="2" t="s">
        <v>300</v>
      </c>
      <c r="E119" s="2" t="s">
        <v>546</v>
      </c>
      <c r="F119" s="2" t="s">
        <v>547</v>
      </c>
    </row>
    <row r="120" spans="4:6" hidden="1">
      <c r="D120" s="2" t="s">
        <v>301</v>
      </c>
      <c r="E120" s="2" t="s">
        <v>548</v>
      </c>
      <c r="F120" s="2" t="s">
        <v>549</v>
      </c>
    </row>
    <row r="121" spans="4:6" hidden="1">
      <c r="D121" s="2" t="s">
        <v>302</v>
      </c>
      <c r="E121" s="2" t="s">
        <v>550</v>
      </c>
      <c r="F121" s="2" t="s">
        <v>551</v>
      </c>
    </row>
    <row r="122" spans="4:6" hidden="1">
      <c r="D122" s="2" t="s">
        <v>303</v>
      </c>
      <c r="E122" s="2" t="s">
        <v>552</v>
      </c>
      <c r="F122" s="2" t="s">
        <v>553</v>
      </c>
    </row>
    <row r="123" spans="4:6" hidden="1">
      <c r="D123" s="2" t="s">
        <v>304</v>
      </c>
      <c r="E123" s="2" t="s">
        <v>554</v>
      </c>
      <c r="F123" s="2" t="s">
        <v>555</v>
      </c>
    </row>
    <row r="124" spans="4:6" hidden="1">
      <c r="D124" s="2" t="s">
        <v>305</v>
      </c>
      <c r="E124" s="2" t="s">
        <v>556</v>
      </c>
      <c r="F124" s="2" t="s">
        <v>557</v>
      </c>
    </row>
    <row r="125" spans="4:6" hidden="1">
      <c r="D125" s="2" t="s">
        <v>306</v>
      </c>
      <c r="E125" s="2" t="s">
        <v>558</v>
      </c>
      <c r="F125" s="2" t="s">
        <v>559</v>
      </c>
    </row>
    <row r="126" spans="4:6" hidden="1">
      <c r="D126" s="2" t="s">
        <v>307</v>
      </c>
      <c r="E126" s="2" t="s">
        <v>560</v>
      </c>
      <c r="F126" s="2" t="s">
        <v>561</v>
      </c>
    </row>
    <row r="127" spans="4:6" hidden="1">
      <c r="D127" s="2" t="s">
        <v>308</v>
      </c>
      <c r="E127" s="2" t="s">
        <v>562</v>
      </c>
      <c r="F127" s="2" t="s">
        <v>563</v>
      </c>
    </row>
    <row r="128" spans="4:6" hidden="1">
      <c r="D128" s="2" t="s">
        <v>309</v>
      </c>
      <c r="E128" s="2" t="s">
        <v>564</v>
      </c>
      <c r="F128" s="2" t="s">
        <v>565</v>
      </c>
    </row>
    <row r="129" spans="4:6" hidden="1">
      <c r="D129" s="2" t="s">
        <v>310</v>
      </c>
      <c r="E129" s="2" t="s">
        <v>566</v>
      </c>
      <c r="F129" s="2" t="s">
        <v>567</v>
      </c>
    </row>
    <row r="130" spans="4:6" hidden="1">
      <c r="D130" s="2" t="s">
        <v>311</v>
      </c>
      <c r="E130" s="2" t="s">
        <v>568</v>
      </c>
      <c r="F130" s="2" t="s">
        <v>569</v>
      </c>
    </row>
    <row r="131" spans="4:6" hidden="1">
      <c r="D131" s="2" t="s">
        <v>312</v>
      </c>
      <c r="E131" s="2" t="s">
        <v>570</v>
      </c>
      <c r="F131" s="2" t="s">
        <v>571</v>
      </c>
    </row>
    <row r="132" spans="4:6" hidden="1">
      <c r="D132" s="2" t="s">
        <v>313</v>
      </c>
      <c r="E132" s="2" t="s">
        <v>146</v>
      </c>
      <c r="F132" s="2" t="s">
        <v>145</v>
      </c>
    </row>
    <row r="133" spans="4:6" hidden="1">
      <c r="D133" s="2" t="s">
        <v>314</v>
      </c>
      <c r="E133" s="2" t="s">
        <v>572</v>
      </c>
      <c r="F133" s="2" t="s">
        <v>573</v>
      </c>
    </row>
    <row r="134" spans="4:6" hidden="1">
      <c r="D134" s="2" t="s">
        <v>315</v>
      </c>
      <c r="E134" s="2" t="s">
        <v>574</v>
      </c>
      <c r="F134" s="2" t="s">
        <v>575</v>
      </c>
    </row>
    <row r="135" spans="4:6" hidden="1">
      <c r="D135" s="2" t="s">
        <v>316</v>
      </c>
      <c r="E135" s="2" t="s">
        <v>576</v>
      </c>
      <c r="F135" s="2" t="s">
        <v>577</v>
      </c>
    </row>
    <row r="136" spans="4:6" hidden="1">
      <c r="D136" s="2" t="s">
        <v>317</v>
      </c>
      <c r="E136" s="2" t="s">
        <v>578</v>
      </c>
      <c r="F136" s="2" t="s">
        <v>579</v>
      </c>
    </row>
    <row r="137" spans="4:6" hidden="1">
      <c r="D137" s="2" t="s">
        <v>318</v>
      </c>
      <c r="E137" s="2" t="s">
        <v>580</v>
      </c>
      <c r="F137" s="2" t="s">
        <v>581</v>
      </c>
    </row>
    <row r="138" spans="4:6" hidden="1">
      <c r="D138" s="2" t="s">
        <v>319</v>
      </c>
      <c r="E138" s="2" t="s">
        <v>582</v>
      </c>
      <c r="F138" s="2" t="s">
        <v>583</v>
      </c>
    </row>
    <row r="139" spans="4:6" hidden="1">
      <c r="D139" s="2" t="s">
        <v>320</v>
      </c>
      <c r="E139" s="2" t="s">
        <v>584</v>
      </c>
      <c r="F139" s="2" t="s">
        <v>585</v>
      </c>
    </row>
    <row r="140" spans="4:6" hidden="1">
      <c r="D140" s="2" t="s">
        <v>321</v>
      </c>
      <c r="E140" s="2" t="s">
        <v>586</v>
      </c>
      <c r="F140" s="2" t="s">
        <v>587</v>
      </c>
    </row>
    <row r="141" spans="4:6" hidden="1">
      <c r="D141" s="2" t="s">
        <v>322</v>
      </c>
      <c r="E141" s="2" t="s">
        <v>588</v>
      </c>
      <c r="F141" s="2" t="s">
        <v>589</v>
      </c>
    </row>
    <row r="142" spans="4:6" hidden="1">
      <c r="D142" s="2" t="s">
        <v>323</v>
      </c>
      <c r="E142" s="2" t="s">
        <v>590</v>
      </c>
      <c r="F142" s="2" t="s">
        <v>591</v>
      </c>
    </row>
    <row r="143" spans="4:6" hidden="1">
      <c r="D143" s="2" t="s">
        <v>324</v>
      </c>
      <c r="E143" s="2" t="s">
        <v>148</v>
      </c>
      <c r="F143" s="2" t="s">
        <v>147</v>
      </c>
    </row>
    <row r="144" spans="4:6" hidden="1">
      <c r="D144" s="2" t="s">
        <v>325</v>
      </c>
      <c r="E144" s="2" t="s">
        <v>592</v>
      </c>
      <c r="F144" s="2" t="s">
        <v>593</v>
      </c>
    </row>
    <row r="145" spans="4:6" hidden="1">
      <c r="D145" s="2" t="s">
        <v>326</v>
      </c>
      <c r="E145" s="2" t="s">
        <v>594</v>
      </c>
      <c r="F145" s="2" t="s">
        <v>595</v>
      </c>
    </row>
    <row r="146" spans="4:6" hidden="1">
      <c r="D146" s="2" t="s">
        <v>327</v>
      </c>
      <c r="E146" s="2" t="s">
        <v>596</v>
      </c>
      <c r="F146" s="2" t="s">
        <v>597</v>
      </c>
    </row>
    <row r="147" spans="4:6" hidden="1">
      <c r="D147" s="2" t="s">
        <v>328</v>
      </c>
      <c r="E147" s="2" t="s">
        <v>598</v>
      </c>
      <c r="F147" s="2" t="s">
        <v>599</v>
      </c>
    </row>
    <row r="148" spans="4:6" hidden="1">
      <c r="D148" s="2" t="s">
        <v>329</v>
      </c>
      <c r="E148" s="2" t="s">
        <v>600</v>
      </c>
      <c r="F148" s="2" t="s">
        <v>601</v>
      </c>
    </row>
    <row r="149" spans="4:6" hidden="1">
      <c r="D149" s="2" t="s">
        <v>695</v>
      </c>
      <c r="E149" s="2" t="s">
        <v>697</v>
      </c>
      <c r="F149" s="2" t="s">
        <v>696</v>
      </c>
    </row>
    <row r="150" spans="4:6" hidden="1">
      <c r="D150" s="2" t="s">
        <v>330</v>
      </c>
      <c r="E150" s="2" t="s">
        <v>602</v>
      </c>
      <c r="F150" s="2" t="s">
        <v>603</v>
      </c>
    </row>
    <row r="151" spans="4:6" hidden="1">
      <c r="D151" s="2" t="s">
        <v>331</v>
      </c>
      <c r="E151" s="2" t="s">
        <v>150</v>
      </c>
      <c r="F151" s="2" t="s">
        <v>149</v>
      </c>
    </row>
    <row r="152" spans="4:6" hidden="1">
      <c r="D152" s="2" t="s">
        <v>332</v>
      </c>
      <c r="E152" s="2" t="s">
        <v>604</v>
      </c>
      <c r="F152" s="2" t="s">
        <v>605</v>
      </c>
    </row>
    <row r="153" spans="4:6" hidden="1">
      <c r="D153" s="2" t="s">
        <v>333</v>
      </c>
      <c r="E153" s="2" t="s">
        <v>170</v>
      </c>
      <c r="F153" s="2" t="s">
        <v>169</v>
      </c>
    </row>
    <row r="154" spans="4:6" hidden="1">
      <c r="D154" s="2" t="s">
        <v>334</v>
      </c>
      <c r="E154" s="2" t="s">
        <v>168</v>
      </c>
      <c r="F154" s="2" t="s">
        <v>167</v>
      </c>
    </row>
    <row r="155" spans="4:6" hidden="1">
      <c r="D155" s="2" t="s">
        <v>335</v>
      </c>
      <c r="E155" s="2" t="s">
        <v>606</v>
      </c>
      <c r="F155" s="2" t="s">
        <v>607</v>
      </c>
    </row>
    <row r="156" spans="4:6" hidden="1">
      <c r="D156" s="2" t="s">
        <v>336</v>
      </c>
      <c r="E156" s="2" t="s">
        <v>608</v>
      </c>
      <c r="F156" s="2" t="s">
        <v>609</v>
      </c>
    </row>
    <row r="157" spans="4:6" hidden="1">
      <c r="D157" s="2" t="s">
        <v>337</v>
      </c>
      <c r="E157" s="2" t="s">
        <v>610</v>
      </c>
      <c r="F157" s="2" t="s">
        <v>611</v>
      </c>
    </row>
    <row r="158" spans="4:6" hidden="1">
      <c r="D158" s="2" t="s">
        <v>338</v>
      </c>
      <c r="E158" s="2" t="s">
        <v>612</v>
      </c>
      <c r="F158" s="2" t="s">
        <v>613</v>
      </c>
    </row>
    <row r="159" spans="4:6" hidden="1">
      <c r="D159" s="2" t="s">
        <v>339</v>
      </c>
      <c r="E159" s="2" t="s">
        <v>614</v>
      </c>
      <c r="F159" s="2" t="s">
        <v>615</v>
      </c>
    </row>
    <row r="160" spans="4:6" hidden="1">
      <c r="D160" s="2" t="s">
        <v>340</v>
      </c>
      <c r="E160" s="2" t="s">
        <v>616</v>
      </c>
      <c r="F160" s="2" t="s">
        <v>617</v>
      </c>
    </row>
    <row r="161" spans="4:6" hidden="1">
      <c r="D161" s="2" t="s">
        <v>341</v>
      </c>
      <c r="E161" s="2" t="s">
        <v>618</v>
      </c>
      <c r="F161" s="2" t="s">
        <v>619</v>
      </c>
    </row>
    <row r="162" spans="4:6" hidden="1">
      <c r="D162" s="2" t="s">
        <v>342</v>
      </c>
      <c r="E162" s="2" t="s">
        <v>620</v>
      </c>
      <c r="F162" s="2" t="s">
        <v>621</v>
      </c>
    </row>
    <row r="163" spans="4:6" hidden="1">
      <c r="D163" s="2" t="s">
        <v>343</v>
      </c>
      <c r="E163" s="2" t="s">
        <v>622</v>
      </c>
      <c r="F163" s="2" t="s">
        <v>623</v>
      </c>
    </row>
    <row r="164" spans="4:6" hidden="1">
      <c r="D164" s="2" t="s">
        <v>344</v>
      </c>
      <c r="E164" s="2" t="s">
        <v>624</v>
      </c>
      <c r="F164" s="2" t="s">
        <v>625</v>
      </c>
    </row>
    <row r="165" spans="4:6" hidden="1">
      <c r="D165" s="2" t="s">
        <v>345</v>
      </c>
      <c r="E165" s="2" t="s">
        <v>626</v>
      </c>
      <c r="F165" s="2" t="s">
        <v>627</v>
      </c>
    </row>
    <row r="166" spans="4:6" hidden="1">
      <c r="D166" s="2" t="s">
        <v>346</v>
      </c>
      <c r="E166" s="2" t="s">
        <v>628</v>
      </c>
      <c r="F166" s="2" t="s">
        <v>629</v>
      </c>
    </row>
    <row r="167" spans="4:6" hidden="1">
      <c r="D167" s="2" t="s">
        <v>347</v>
      </c>
      <c r="E167" s="2" t="s">
        <v>630</v>
      </c>
      <c r="F167" s="2" t="s">
        <v>631</v>
      </c>
    </row>
    <row r="168" spans="4:6" hidden="1">
      <c r="D168" s="2" t="s">
        <v>348</v>
      </c>
      <c r="E168" s="2" t="s">
        <v>632</v>
      </c>
      <c r="F168" s="2" t="s">
        <v>633</v>
      </c>
    </row>
    <row r="169" spans="4:6" hidden="1">
      <c r="D169" s="2" t="s">
        <v>349</v>
      </c>
      <c r="E169" s="2" t="s">
        <v>634</v>
      </c>
      <c r="F169" s="2" t="s">
        <v>635</v>
      </c>
    </row>
    <row r="170" spans="4:6" hidden="1">
      <c r="D170" s="2" t="s">
        <v>350</v>
      </c>
      <c r="E170" s="2" t="s">
        <v>636</v>
      </c>
      <c r="F170" s="2" t="s">
        <v>637</v>
      </c>
    </row>
    <row r="171" spans="4:6" hidden="1">
      <c r="D171" s="2" t="s">
        <v>351</v>
      </c>
      <c r="E171" s="2" t="s">
        <v>638</v>
      </c>
      <c r="F171" s="2" t="s">
        <v>639</v>
      </c>
    </row>
    <row r="172" spans="4:6" hidden="1">
      <c r="D172" s="2" t="s">
        <v>352</v>
      </c>
      <c r="E172" s="2" t="s">
        <v>640</v>
      </c>
      <c r="F172" s="2" t="s">
        <v>641</v>
      </c>
    </row>
    <row r="173" spans="4:6" hidden="1">
      <c r="D173" s="2" t="s">
        <v>353</v>
      </c>
      <c r="E173" s="2" t="s">
        <v>642</v>
      </c>
      <c r="F173" s="2" t="s">
        <v>643</v>
      </c>
    </row>
    <row r="174" spans="4:6" hidden="1">
      <c r="D174" s="2" t="s">
        <v>354</v>
      </c>
      <c r="E174" s="2" t="s">
        <v>644</v>
      </c>
      <c r="F174" s="2" t="s">
        <v>645</v>
      </c>
    </row>
    <row r="175" spans="4:6" hidden="1">
      <c r="D175" s="2" t="s">
        <v>355</v>
      </c>
      <c r="E175" s="2" t="s">
        <v>646</v>
      </c>
      <c r="F175" s="2" t="s">
        <v>647</v>
      </c>
    </row>
    <row r="176" spans="4:6" hidden="1">
      <c r="D176" s="2" t="s">
        <v>356</v>
      </c>
      <c r="E176" s="2" t="s">
        <v>648</v>
      </c>
      <c r="F176" s="2" t="s">
        <v>649</v>
      </c>
    </row>
    <row r="177" spans="4:6" hidden="1">
      <c r="D177" s="2" t="s">
        <v>357</v>
      </c>
      <c r="E177" s="2" t="s">
        <v>172</v>
      </c>
      <c r="F177" s="2" t="s">
        <v>171</v>
      </c>
    </row>
    <row r="178" spans="4:6" hidden="1">
      <c r="D178" s="2" t="s">
        <v>358</v>
      </c>
      <c r="E178" s="2" t="s">
        <v>650</v>
      </c>
      <c r="F178" s="2" t="s">
        <v>651</v>
      </c>
    </row>
    <row r="179" spans="4:6" hidden="1">
      <c r="D179" s="2" t="s">
        <v>359</v>
      </c>
      <c r="E179" s="2" t="s">
        <v>652</v>
      </c>
      <c r="F179" s="2" t="s">
        <v>653</v>
      </c>
    </row>
    <row r="180" spans="4:6" hidden="1">
      <c r="D180" s="2" t="s">
        <v>360</v>
      </c>
      <c r="E180" s="2" t="s">
        <v>654</v>
      </c>
      <c r="F180" s="2" t="s">
        <v>655</v>
      </c>
    </row>
    <row r="181" spans="4:6" hidden="1">
      <c r="D181" s="2" t="s">
        <v>361</v>
      </c>
      <c r="E181" s="2" t="s">
        <v>656</v>
      </c>
      <c r="F181" s="2" t="s">
        <v>657</v>
      </c>
    </row>
    <row r="182" spans="4:6" hidden="1">
      <c r="D182" s="2" t="s">
        <v>362</v>
      </c>
      <c r="E182" s="2" t="s">
        <v>658</v>
      </c>
      <c r="F182" s="2" t="s">
        <v>659</v>
      </c>
    </row>
    <row r="183" spans="4:6" hidden="1">
      <c r="D183" s="2" t="s">
        <v>363</v>
      </c>
      <c r="E183" s="2" t="s">
        <v>660</v>
      </c>
      <c r="F183" s="2" t="s">
        <v>661</v>
      </c>
    </row>
    <row r="184" spans="4:6" hidden="1">
      <c r="D184" s="2" t="s">
        <v>364</v>
      </c>
      <c r="E184" s="2" t="s">
        <v>662</v>
      </c>
      <c r="F184" s="2" t="s">
        <v>663</v>
      </c>
    </row>
    <row r="185" spans="4:6" hidden="1">
      <c r="D185" s="2" t="s">
        <v>365</v>
      </c>
      <c r="E185" s="2" t="s">
        <v>664</v>
      </c>
      <c r="F185" s="2" t="s">
        <v>665</v>
      </c>
    </row>
    <row r="186" spans="4:6" hidden="1">
      <c r="D186" s="2" t="s">
        <v>366</v>
      </c>
      <c r="E186" s="2" t="s">
        <v>666</v>
      </c>
      <c r="F186" s="2" t="s">
        <v>667</v>
      </c>
    </row>
    <row r="187" spans="4:6" hidden="1">
      <c r="D187" s="2" t="s">
        <v>367</v>
      </c>
      <c r="E187" s="2" t="s">
        <v>185</v>
      </c>
      <c r="F187" s="2" t="s">
        <v>184</v>
      </c>
    </row>
    <row r="188" spans="4:6" hidden="1">
      <c r="D188" s="2" t="s">
        <v>368</v>
      </c>
      <c r="E188" s="2" t="s">
        <v>668</v>
      </c>
      <c r="F188" s="2" t="s">
        <v>669</v>
      </c>
    </row>
    <row r="189" spans="4:6" hidden="1">
      <c r="D189" s="2" t="s">
        <v>369</v>
      </c>
      <c r="E189" s="2" t="s">
        <v>670</v>
      </c>
      <c r="F189" s="2" t="s">
        <v>671</v>
      </c>
    </row>
    <row r="190" spans="4:6" hidden="1">
      <c r="D190" s="2" t="s">
        <v>370</v>
      </c>
      <c r="E190" s="2" t="s">
        <v>672</v>
      </c>
      <c r="F190" s="2" t="s">
        <v>673</v>
      </c>
    </row>
    <row r="191" spans="4:6" hidden="1">
      <c r="D191" s="2" t="s">
        <v>371</v>
      </c>
      <c r="E191" s="2" t="s">
        <v>674</v>
      </c>
      <c r="F191" s="2" t="s">
        <v>675</v>
      </c>
    </row>
    <row r="192" spans="4:6" hidden="1">
      <c r="D192" s="2" t="s">
        <v>372</v>
      </c>
      <c r="E192" s="2" t="s">
        <v>676</v>
      </c>
      <c r="F192" s="2" t="s">
        <v>677</v>
      </c>
    </row>
    <row r="193" spans="4:6" hidden="1">
      <c r="D193" s="2" t="s">
        <v>373</v>
      </c>
      <c r="E193" s="2" t="s">
        <v>678</v>
      </c>
      <c r="F193" s="2" t="s">
        <v>679</v>
      </c>
    </row>
    <row r="194" spans="4:6" hidden="1">
      <c r="D194" s="2" t="s">
        <v>771</v>
      </c>
      <c r="E194" s="2" t="s">
        <v>770</v>
      </c>
      <c r="F194" s="2" t="s">
        <v>680</v>
      </c>
    </row>
    <row r="195" spans="4:6" hidden="1">
      <c r="D195" s="2" t="s">
        <v>374</v>
      </c>
      <c r="E195" s="2" t="s">
        <v>681</v>
      </c>
      <c r="F195" s="2" t="s">
        <v>682</v>
      </c>
    </row>
    <row r="196" spans="4:6" hidden="1">
      <c r="D196" s="2" t="s">
        <v>375</v>
      </c>
      <c r="E196" s="2" t="s">
        <v>174</v>
      </c>
      <c r="F196" s="2" t="s">
        <v>173</v>
      </c>
    </row>
    <row r="197" spans="4:6" hidden="1">
      <c r="D197" s="2" t="s">
        <v>376</v>
      </c>
      <c r="E197" s="2" t="s">
        <v>683</v>
      </c>
      <c r="F197" s="2" t="s">
        <v>684</v>
      </c>
    </row>
    <row r="198" spans="4:6" hidden="1">
      <c r="D198" s="2" t="s">
        <v>377</v>
      </c>
      <c r="E198" s="2" t="s">
        <v>685</v>
      </c>
      <c r="F198" s="2" t="s">
        <v>686</v>
      </c>
    </row>
    <row r="199" spans="4:6" hidden="1">
      <c r="D199" s="2" t="s">
        <v>378</v>
      </c>
      <c r="E199" s="2" t="s">
        <v>176</v>
      </c>
      <c r="F199" s="2" t="s">
        <v>175</v>
      </c>
    </row>
    <row r="200" spans="4:6" hidden="1">
      <c r="D200" s="2" t="s">
        <v>379</v>
      </c>
      <c r="E200" s="2" t="s">
        <v>687</v>
      </c>
      <c r="F200" s="2" t="s">
        <v>688</v>
      </c>
    </row>
    <row r="201" spans="4:6" hidden="1">
      <c r="D201" s="2" t="s">
        <v>380</v>
      </c>
      <c r="E201" s="2" t="s">
        <v>689</v>
      </c>
      <c r="F201" s="2" t="s">
        <v>690</v>
      </c>
    </row>
    <row r="202" spans="4:6" hidden="1">
      <c r="D202" s="2" t="s">
        <v>381</v>
      </c>
      <c r="E202" s="2" t="s">
        <v>691</v>
      </c>
      <c r="F202" s="2" t="s">
        <v>692</v>
      </c>
    </row>
    <row r="203" spans="4:6" ht="14.7" hidden="1" thickBot="1">
      <c r="D203" s="2" t="s">
        <v>382</v>
      </c>
      <c r="E203" s="2" t="s">
        <v>693</v>
      </c>
      <c r="F203" s="2" t="s">
        <v>694</v>
      </c>
    </row>
    <row r="204" spans="4:6" ht="14.7" hidden="1" thickBot="1">
      <c r="D204" s="206" t="str">
        <f>E7</f>
        <v>Laos (LPDR) (LAO)</v>
      </c>
      <c r="E204" s="207" t="str">
        <f>VLOOKUP(D204,$D$29:$F$203,2,FALSE)</f>
        <v>Laos (LPDR)</v>
      </c>
      <c r="F204" s="208" t="str">
        <f>VLOOKUP(D204,$D$29:$F$203,3,FALSE)</f>
        <v>LAO</v>
      </c>
    </row>
    <row r="205" spans="4:6" hidden="1"/>
  </sheetData>
  <sheetProtection sheet="1" formatCells="0"/>
  <mergeCells count="10">
    <mergeCell ref="D13:E13"/>
    <mergeCell ref="D14:E14"/>
    <mergeCell ref="D15:E15"/>
    <mergeCell ref="D11:E11"/>
    <mergeCell ref="E5:F5"/>
    <mergeCell ref="E6:F6"/>
    <mergeCell ref="E7:F7"/>
    <mergeCell ref="E8:F8"/>
    <mergeCell ref="E9:F9"/>
    <mergeCell ref="D12:E12"/>
  </mergeCells>
  <dataValidations count="4">
    <dataValidation type="list" allowBlank="1" showInputMessage="1" showErrorMessage="1" sqref="G22:H25" xr:uid="{32B1201C-B123-4E15-831C-87EAA6595B17}">
      <formula1>"...,Yes,No,Partially/Mixed/Other"</formula1>
    </dataValidation>
    <dataValidation type="list" allowBlank="1" showInputMessage="1" showErrorMessage="1" sqref="I22:I25" xr:uid="{3472D613-01C6-4874-B144-E0B7EBB21B70}">
      <formula1>O$20:O$26</formula1>
    </dataValidation>
    <dataValidation type="list" allowBlank="1" showInputMessage="1" showErrorMessage="1" sqref="E7" xr:uid="{D747B0B4-92A4-4E1A-A578-15B30ECC2AED}">
      <formula1>$D$29:$D$203</formula1>
    </dataValidation>
    <dataValidation type="whole" operator="greaterThan" allowBlank="1" showInputMessage="1" showErrorMessage="1" sqref="J22:J25 E9" xr:uid="{6957C243-244E-4B73-8046-BB76C496D527}">
      <formula1>1</formula1>
    </dataValidation>
  </dataValidations>
  <pageMargins left="0.7" right="0.7" top="0.75" bottom="0.75" header="0.3" footer="0.3"/>
  <pageSetup scale="52"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13607-E4E8-430D-A71B-E544F757A8D2}">
  <sheetPr>
    <pageSetUpPr fitToPage="1"/>
  </sheetPr>
  <dimension ref="C1:V79"/>
  <sheetViews>
    <sheetView topLeftCell="C17" zoomScale="75" zoomScaleNormal="75" workbookViewId="0">
      <selection activeCell="J31" sqref="J31"/>
    </sheetView>
  </sheetViews>
  <sheetFormatPr defaultColWidth="8.83984375" defaultRowHeight="14.4"/>
  <cols>
    <col min="1" max="2" width="2.47265625" customWidth="1"/>
    <col min="3" max="3" width="7.47265625" style="4" customWidth="1"/>
    <col min="4" max="4" width="90" customWidth="1"/>
    <col min="5" max="8" width="8.47265625" style="4" customWidth="1"/>
    <col min="9" max="9" width="6.83984375" customWidth="1"/>
    <col min="10" max="13" width="44.3125" customWidth="1"/>
    <col min="14" max="14" width="4.15625" customWidth="1"/>
    <col min="15" max="21" width="8.83984375" hidden="1" customWidth="1"/>
    <col min="22" max="22" width="12.47265625" hidden="1" customWidth="1"/>
  </cols>
  <sheetData>
    <row r="1" spans="3:22" s="2" customFormat="1"/>
    <row r="2" spans="3:22" s="2" customFormat="1" ht="18.3">
      <c r="C2" s="21"/>
      <c r="D2" s="21" t="s">
        <v>704</v>
      </c>
    </row>
    <row r="3" spans="3:22" s="22" customFormat="1" ht="15" customHeight="1" thickBot="1"/>
    <row r="4" spans="3:22" ht="14.7" thickBot="1">
      <c r="C4" s="5"/>
      <c r="D4" s="1"/>
      <c r="E4" s="5"/>
      <c r="F4" s="5"/>
      <c r="G4" s="5"/>
      <c r="H4" s="5"/>
    </row>
    <row r="5" spans="3:22" ht="113.05" customHeight="1" thickBot="1">
      <c r="C5" s="8"/>
      <c r="D5" s="8" t="s">
        <v>34</v>
      </c>
      <c r="E5" s="9" t="str">
        <f>'IGP1 Structure'!$E$22</f>
        <v>Provinces</v>
      </c>
      <c r="F5" s="9" t="str">
        <f>'IGP1 Structure'!$E$23</f>
        <v>Districts</v>
      </c>
      <c r="G5" s="9" t="str">
        <f>'IGP1 Structure'!$E$24</f>
        <v>Villages</v>
      </c>
      <c r="H5" s="9">
        <f>'IGP1 Structure'!$E$25</f>
        <v>0</v>
      </c>
      <c r="J5" s="87" t="str">
        <f>"Comments / Clarification: "&amp;CHAR(10)&amp;E5</f>
        <v>Comments / Clarification: 
Provinces</v>
      </c>
      <c r="K5" s="87" t="str">
        <f t="shared" ref="K5:M5" si="0">"Comments / Clarification: "&amp;CHAR(10)&amp;F5</f>
        <v>Comments / Clarification: 
Districts</v>
      </c>
      <c r="L5" s="87" t="str">
        <f t="shared" si="0"/>
        <v>Comments / Clarification: 
Villages</v>
      </c>
      <c r="M5" s="87" t="str">
        <f t="shared" si="0"/>
        <v>Comments / Clarification: 
0</v>
      </c>
      <c r="N5" s="32"/>
    </row>
    <row r="6" spans="3:22" ht="14.7" thickBot="1"/>
    <row r="7" spans="3:22">
      <c r="C7" s="31" t="s">
        <v>761</v>
      </c>
      <c r="D7" s="45" t="s">
        <v>769</v>
      </c>
      <c r="E7" s="34"/>
      <c r="F7" s="34"/>
      <c r="G7" s="35"/>
      <c r="H7" s="36"/>
      <c r="J7" s="95"/>
      <c r="K7" s="95"/>
      <c r="L7" s="95"/>
      <c r="M7" s="95"/>
    </row>
    <row r="8" spans="3:22">
      <c r="C8" s="19" t="s">
        <v>192</v>
      </c>
      <c r="D8" s="46" t="s">
        <v>89</v>
      </c>
      <c r="E8" s="105" t="s">
        <v>1</v>
      </c>
      <c r="F8" s="105" t="s">
        <v>1</v>
      </c>
      <c r="G8" s="105" t="s">
        <v>1</v>
      </c>
      <c r="H8" s="106" t="s">
        <v>3</v>
      </c>
      <c r="J8" s="96" t="s">
        <v>828</v>
      </c>
      <c r="K8" s="96"/>
      <c r="L8" s="96"/>
      <c r="M8" s="96"/>
      <c r="O8" s="2" t="s">
        <v>3</v>
      </c>
      <c r="P8" s="2" t="s">
        <v>2</v>
      </c>
      <c r="Q8" s="2" t="s">
        <v>1</v>
      </c>
      <c r="R8" s="2" t="s">
        <v>79</v>
      </c>
      <c r="S8" s="2"/>
      <c r="T8" s="2"/>
      <c r="U8" s="2"/>
      <c r="V8" s="2"/>
    </row>
    <row r="9" spans="3:22">
      <c r="C9" s="19" t="s">
        <v>193</v>
      </c>
      <c r="D9" s="46" t="s">
        <v>90</v>
      </c>
      <c r="E9" s="105" t="s">
        <v>2</v>
      </c>
      <c r="F9" s="105" t="s">
        <v>2</v>
      </c>
      <c r="G9" s="105" t="s">
        <v>2</v>
      </c>
      <c r="H9" s="106" t="s">
        <v>3</v>
      </c>
      <c r="J9" s="96" t="s">
        <v>812</v>
      </c>
      <c r="K9" s="96"/>
      <c r="L9" s="96"/>
      <c r="M9" s="96"/>
      <c r="O9" s="2" t="s">
        <v>3</v>
      </c>
      <c r="P9" s="2" t="s">
        <v>2</v>
      </c>
      <c r="Q9" s="2" t="s">
        <v>1</v>
      </c>
      <c r="R9" s="2" t="s">
        <v>79</v>
      </c>
      <c r="S9" s="2"/>
      <c r="T9" s="2"/>
      <c r="U9" s="2"/>
      <c r="V9" s="2"/>
    </row>
    <row r="10" spans="3:22">
      <c r="C10" s="19" t="s">
        <v>35</v>
      </c>
      <c r="D10" s="46" t="s">
        <v>794</v>
      </c>
      <c r="E10" s="105" t="s">
        <v>1</v>
      </c>
      <c r="F10" s="105" t="s">
        <v>1</v>
      </c>
      <c r="G10" s="105" t="s">
        <v>1</v>
      </c>
      <c r="H10" s="106" t="s">
        <v>3</v>
      </c>
      <c r="J10" s="96" t="s">
        <v>846</v>
      </c>
      <c r="K10" s="96" t="s">
        <v>829</v>
      </c>
      <c r="L10" s="96" t="s">
        <v>830</v>
      </c>
      <c r="M10" s="96"/>
      <c r="O10" s="2" t="s">
        <v>3</v>
      </c>
      <c r="P10" s="2" t="s">
        <v>2</v>
      </c>
      <c r="Q10" s="2" t="s">
        <v>1</v>
      </c>
      <c r="R10" s="2" t="s">
        <v>79</v>
      </c>
      <c r="S10" s="2"/>
      <c r="T10" s="2"/>
      <c r="U10" s="2"/>
      <c r="V10" s="2"/>
    </row>
    <row r="11" spans="3:22" ht="14.7" thickBot="1">
      <c r="C11" s="20" t="s">
        <v>36</v>
      </c>
      <c r="D11" s="47" t="s">
        <v>795</v>
      </c>
      <c r="E11" s="107" t="s">
        <v>1</v>
      </c>
      <c r="F11" s="107" t="s">
        <v>1</v>
      </c>
      <c r="G11" s="107" t="s">
        <v>1</v>
      </c>
      <c r="H11" s="108" t="s">
        <v>3</v>
      </c>
      <c r="J11" s="97"/>
      <c r="K11" s="97"/>
      <c r="L11" s="97"/>
      <c r="M11" s="97"/>
      <c r="O11" s="2" t="s">
        <v>3</v>
      </c>
      <c r="P11" s="2" t="s">
        <v>2</v>
      </c>
      <c r="Q11" s="2" t="s">
        <v>1</v>
      </c>
      <c r="R11" s="2" t="s">
        <v>79</v>
      </c>
      <c r="S11" s="2"/>
      <c r="T11" s="2"/>
      <c r="U11" s="2"/>
      <c r="V11" s="2"/>
    </row>
    <row r="12" spans="3:22" ht="14.7" thickBot="1"/>
    <row r="13" spans="3:22">
      <c r="C13" s="31" t="s">
        <v>762</v>
      </c>
      <c r="D13" s="45" t="s">
        <v>768</v>
      </c>
      <c r="E13" s="37"/>
      <c r="F13" s="37"/>
      <c r="G13" s="37"/>
      <c r="H13" s="38"/>
      <c r="J13" s="95"/>
      <c r="K13" s="95"/>
      <c r="L13" s="95"/>
      <c r="M13" s="95"/>
    </row>
    <row r="14" spans="3:22">
      <c r="C14" s="19" t="s">
        <v>194</v>
      </c>
      <c r="D14" s="46" t="s">
        <v>99</v>
      </c>
      <c r="E14" s="105" t="s">
        <v>2</v>
      </c>
      <c r="F14" s="105" t="s">
        <v>1</v>
      </c>
      <c r="G14" s="105" t="s">
        <v>79</v>
      </c>
      <c r="H14" s="106" t="s">
        <v>3</v>
      </c>
      <c r="J14" s="96" t="s">
        <v>824</v>
      </c>
      <c r="K14" s="96" t="s">
        <v>815</v>
      </c>
      <c r="L14" s="96" t="s">
        <v>831</v>
      </c>
      <c r="M14" s="96"/>
      <c r="O14" s="2" t="s">
        <v>3</v>
      </c>
      <c r="P14" s="2" t="s">
        <v>2</v>
      </c>
      <c r="Q14" s="2" t="s">
        <v>1</v>
      </c>
      <c r="R14" s="2" t="s">
        <v>79</v>
      </c>
      <c r="S14" s="2"/>
      <c r="T14" s="2"/>
      <c r="U14" s="2"/>
      <c r="V14" s="2"/>
    </row>
    <row r="15" spans="3:22">
      <c r="C15" s="19" t="s">
        <v>195</v>
      </c>
      <c r="D15" s="46" t="s">
        <v>124</v>
      </c>
      <c r="E15" s="105" t="s">
        <v>2</v>
      </c>
      <c r="F15" s="105" t="s">
        <v>1</v>
      </c>
      <c r="G15" s="105" t="s">
        <v>1</v>
      </c>
      <c r="H15" s="106" t="s">
        <v>3</v>
      </c>
      <c r="J15" s="96" t="s">
        <v>847</v>
      </c>
      <c r="K15" s="96"/>
      <c r="L15" s="228"/>
      <c r="M15" s="96"/>
      <c r="O15" s="2" t="s">
        <v>3</v>
      </c>
      <c r="P15" s="2" t="s">
        <v>2</v>
      </c>
      <c r="Q15" s="2" t="s">
        <v>1</v>
      </c>
      <c r="R15" s="2" t="s">
        <v>79</v>
      </c>
      <c r="S15" s="2"/>
      <c r="T15" s="2"/>
      <c r="U15" s="2"/>
      <c r="V15" s="2"/>
    </row>
    <row r="16" spans="3:22">
      <c r="C16" s="19" t="s">
        <v>196</v>
      </c>
      <c r="D16" s="46" t="s">
        <v>93</v>
      </c>
      <c r="E16" s="105" t="s">
        <v>2</v>
      </c>
      <c r="F16" s="105" t="s">
        <v>1</v>
      </c>
      <c r="G16" s="105" t="s">
        <v>1</v>
      </c>
      <c r="H16" s="106" t="s">
        <v>3</v>
      </c>
      <c r="J16" s="96" t="s">
        <v>807</v>
      </c>
      <c r="K16" s="96" t="s">
        <v>807</v>
      </c>
      <c r="L16" s="96" t="s">
        <v>832</v>
      </c>
      <c r="M16" s="96"/>
      <c r="O16" s="2" t="s">
        <v>3</v>
      </c>
      <c r="P16" s="2" t="s">
        <v>2</v>
      </c>
      <c r="Q16" s="2" t="s">
        <v>1</v>
      </c>
      <c r="R16" s="2" t="s">
        <v>79</v>
      </c>
      <c r="S16" s="2"/>
      <c r="T16" s="2"/>
      <c r="U16" s="2"/>
      <c r="V16" s="2"/>
    </row>
    <row r="17" spans="3:22">
      <c r="C17" s="19" t="s">
        <v>197</v>
      </c>
      <c r="D17" s="46" t="s">
        <v>105</v>
      </c>
      <c r="E17" s="105" t="s">
        <v>1</v>
      </c>
      <c r="F17" s="105" t="s">
        <v>1</v>
      </c>
      <c r="G17" s="105" t="s">
        <v>1</v>
      </c>
      <c r="H17" s="106" t="s">
        <v>3</v>
      </c>
      <c r="J17" s="96" t="s">
        <v>839</v>
      </c>
      <c r="K17" s="96"/>
      <c r="L17" s="96"/>
      <c r="M17" s="96"/>
      <c r="O17" s="2" t="s">
        <v>3</v>
      </c>
      <c r="P17" s="2" t="s">
        <v>2</v>
      </c>
      <c r="Q17" s="2" t="s">
        <v>1</v>
      </c>
      <c r="R17" s="2" t="s">
        <v>79</v>
      </c>
      <c r="S17" s="2"/>
      <c r="T17" s="2"/>
      <c r="U17" s="2"/>
      <c r="V17" s="2"/>
    </row>
    <row r="18" spans="3:22">
      <c r="C18" s="19" t="s">
        <v>198</v>
      </c>
      <c r="D18" s="46" t="s">
        <v>94</v>
      </c>
      <c r="E18" s="105" t="s">
        <v>2</v>
      </c>
      <c r="F18" s="105" t="s">
        <v>1</v>
      </c>
      <c r="G18" s="105" t="s">
        <v>1</v>
      </c>
      <c r="H18" s="106" t="s">
        <v>3</v>
      </c>
      <c r="J18" s="96" t="s">
        <v>807</v>
      </c>
      <c r="K18" s="96" t="s">
        <v>807</v>
      </c>
      <c r="L18" s="96" t="s">
        <v>833</v>
      </c>
      <c r="M18" s="96"/>
      <c r="O18" s="2" t="s">
        <v>3</v>
      </c>
      <c r="P18" s="2" t="s">
        <v>2</v>
      </c>
      <c r="Q18" s="2" t="s">
        <v>1</v>
      </c>
      <c r="R18" s="2" t="s">
        <v>79</v>
      </c>
      <c r="S18" s="2"/>
      <c r="T18" s="2"/>
      <c r="U18" s="2"/>
      <c r="V18" s="2"/>
    </row>
    <row r="19" spans="3:22" ht="14.7" thickBot="1">
      <c r="C19" s="20" t="s">
        <v>199</v>
      </c>
      <c r="D19" s="47" t="s">
        <v>102</v>
      </c>
      <c r="E19" s="107" t="s">
        <v>1</v>
      </c>
      <c r="F19" s="107" t="s">
        <v>1</v>
      </c>
      <c r="G19" s="107" t="s">
        <v>1</v>
      </c>
      <c r="H19" s="108" t="s">
        <v>3</v>
      </c>
      <c r="J19" s="97"/>
      <c r="K19" s="97"/>
      <c r="L19" s="97"/>
      <c r="M19" s="97"/>
      <c r="O19" s="2" t="s">
        <v>3</v>
      </c>
      <c r="P19" s="2" t="s">
        <v>2</v>
      </c>
      <c r="Q19" s="2" t="s">
        <v>1</v>
      </c>
      <c r="R19" s="2" t="s">
        <v>79</v>
      </c>
      <c r="S19" s="2"/>
      <c r="T19" s="2"/>
      <c r="U19" s="2"/>
      <c r="V19" s="2"/>
    </row>
    <row r="20" spans="3:22" ht="14.7" thickBot="1"/>
    <row r="21" spans="3:22">
      <c r="C21" s="31" t="s">
        <v>763</v>
      </c>
      <c r="D21" s="45" t="s">
        <v>767</v>
      </c>
      <c r="E21" s="37"/>
      <c r="F21" s="37"/>
      <c r="G21" s="37"/>
      <c r="H21" s="38"/>
      <c r="J21" s="95"/>
      <c r="K21" s="95"/>
      <c r="L21" s="95"/>
      <c r="M21" s="95"/>
    </row>
    <row r="22" spans="3:22">
      <c r="C22" s="19" t="s">
        <v>790</v>
      </c>
      <c r="D22" s="46" t="s">
        <v>92</v>
      </c>
      <c r="E22" s="105" t="s">
        <v>2</v>
      </c>
      <c r="F22" s="105" t="s">
        <v>1</v>
      </c>
      <c r="G22" s="105" t="s">
        <v>1</v>
      </c>
      <c r="H22" s="106" t="s">
        <v>3</v>
      </c>
      <c r="J22" s="230" t="s">
        <v>836</v>
      </c>
      <c r="K22" s="96" t="s">
        <v>841</v>
      </c>
      <c r="L22" s="96" t="s">
        <v>842</v>
      </c>
      <c r="M22" s="96"/>
      <c r="O22" s="2" t="s">
        <v>3</v>
      </c>
      <c r="P22" s="2" t="s">
        <v>2</v>
      </c>
      <c r="Q22" s="2" t="s">
        <v>1</v>
      </c>
      <c r="R22" s="2" t="s">
        <v>79</v>
      </c>
      <c r="S22" s="2"/>
      <c r="T22" s="2"/>
      <c r="U22" s="2"/>
      <c r="V22" s="2"/>
    </row>
    <row r="23" spans="3:22">
      <c r="C23" s="19" t="s">
        <v>200</v>
      </c>
      <c r="D23" s="46" t="s">
        <v>97</v>
      </c>
      <c r="E23" s="105" t="s">
        <v>1</v>
      </c>
      <c r="F23" s="105" t="s">
        <v>1</v>
      </c>
      <c r="G23" s="105" t="s">
        <v>1</v>
      </c>
      <c r="H23" s="106" t="s">
        <v>3</v>
      </c>
      <c r="J23" s="230" t="s">
        <v>837</v>
      </c>
      <c r="K23" s="96"/>
      <c r="L23" s="96"/>
      <c r="M23" s="96"/>
      <c r="O23" s="2" t="s">
        <v>3</v>
      </c>
      <c r="P23" s="2" t="s">
        <v>2</v>
      </c>
      <c r="Q23" s="2" t="s">
        <v>1</v>
      </c>
      <c r="R23" s="2" t="s">
        <v>79</v>
      </c>
      <c r="S23" s="2"/>
      <c r="T23" s="2"/>
      <c r="U23" s="2"/>
      <c r="V23" s="2"/>
    </row>
    <row r="24" spans="3:22">
      <c r="C24" s="19" t="s">
        <v>201</v>
      </c>
      <c r="D24" s="46" t="s">
        <v>792</v>
      </c>
      <c r="E24" s="105" t="s">
        <v>1</v>
      </c>
      <c r="F24" s="105" t="s">
        <v>1</v>
      </c>
      <c r="G24" s="105" t="s">
        <v>1</v>
      </c>
      <c r="H24" s="106" t="s">
        <v>3</v>
      </c>
      <c r="J24" s="96" t="s">
        <v>834</v>
      </c>
      <c r="K24" s="96" t="s">
        <v>843</v>
      </c>
      <c r="L24" s="96" t="s">
        <v>844</v>
      </c>
      <c r="M24" s="96"/>
      <c r="O24" s="2" t="s">
        <v>3</v>
      </c>
      <c r="P24" s="2" t="s">
        <v>2</v>
      </c>
      <c r="Q24" s="2" t="s">
        <v>1</v>
      </c>
      <c r="R24" s="2" t="s">
        <v>79</v>
      </c>
      <c r="S24" s="2"/>
      <c r="T24" s="2"/>
      <c r="U24" s="2"/>
      <c r="V24" s="2"/>
    </row>
    <row r="25" spans="3:22">
      <c r="C25" s="19" t="s">
        <v>202</v>
      </c>
      <c r="D25" s="46" t="s">
        <v>106</v>
      </c>
      <c r="E25" s="105" t="s">
        <v>1</v>
      </c>
      <c r="F25" s="105" t="s">
        <v>1</v>
      </c>
      <c r="G25" s="105" t="s">
        <v>1</v>
      </c>
      <c r="H25" s="106" t="s">
        <v>3</v>
      </c>
      <c r="J25" s="96"/>
      <c r="K25" s="96"/>
      <c r="L25" s="96"/>
      <c r="M25" s="96"/>
      <c r="O25" s="2" t="s">
        <v>3</v>
      </c>
      <c r="P25" s="2" t="s">
        <v>2</v>
      </c>
      <c r="Q25" s="2" t="s">
        <v>1</v>
      </c>
      <c r="R25" s="2" t="s">
        <v>79</v>
      </c>
      <c r="S25" s="2"/>
      <c r="T25" s="2"/>
      <c r="U25" s="2"/>
      <c r="V25" s="2"/>
    </row>
    <row r="26" spans="3:22">
      <c r="C26" s="19" t="s">
        <v>203</v>
      </c>
      <c r="D26" s="46" t="s">
        <v>98</v>
      </c>
      <c r="E26" s="105" t="s">
        <v>1</v>
      </c>
      <c r="F26" s="105" t="s">
        <v>1</v>
      </c>
      <c r="G26" s="105" t="s">
        <v>1</v>
      </c>
      <c r="H26" s="106" t="s">
        <v>3</v>
      </c>
      <c r="J26" s="96" t="s">
        <v>834</v>
      </c>
      <c r="K26" s="96"/>
      <c r="L26" s="96"/>
      <c r="M26" s="96"/>
      <c r="O26" s="2" t="s">
        <v>3</v>
      </c>
      <c r="P26" s="2" t="s">
        <v>2</v>
      </c>
      <c r="Q26" s="2" t="s">
        <v>1</v>
      </c>
      <c r="R26" s="2" t="s">
        <v>79</v>
      </c>
      <c r="S26" s="2"/>
      <c r="T26" s="2"/>
      <c r="U26" s="2"/>
      <c r="V26" s="2"/>
    </row>
    <row r="27" spans="3:22">
      <c r="C27" s="19" t="s">
        <v>204</v>
      </c>
      <c r="D27" s="46" t="s">
        <v>791</v>
      </c>
      <c r="E27" s="105" t="s">
        <v>1</v>
      </c>
      <c r="F27" s="105" t="s">
        <v>1</v>
      </c>
      <c r="G27" s="105" t="s">
        <v>1</v>
      </c>
      <c r="H27" s="106" t="s">
        <v>3</v>
      </c>
      <c r="J27" s="96" t="s">
        <v>835</v>
      </c>
      <c r="K27" s="96"/>
      <c r="L27" s="96"/>
      <c r="M27" s="96"/>
      <c r="O27" s="2" t="s">
        <v>3</v>
      </c>
      <c r="P27" s="2" t="s">
        <v>2</v>
      </c>
      <c r="Q27" s="2" t="s">
        <v>1</v>
      </c>
      <c r="R27" s="2" t="s">
        <v>79</v>
      </c>
      <c r="S27" s="2"/>
      <c r="T27" s="2"/>
      <c r="U27" s="2"/>
      <c r="V27" s="2"/>
    </row>
    <row r="28" spans="3:22" ht="14.7" thickBot="1">
      <c r="C28" s="20" t="s">
        <v>205</v>
      </c>
      <c r="D28" s="47" t="s">
        <v>103</v>
      </c>
      <c r="E28" s="107" t="s">
        <v>1</v>
      </c>
      <c r="F28" s="107" t="s">
        <v>1</v>
      </c>
      <c r="G28" s="107" t="s">
        <v>1</v>
      </c>
      <c r="H28" s="108" t="s">
        <v>3</v>
      </c>
      <c r="I28" s="229"/>
      <c r="J28" s="97"/>
      <c r="K28" s="97"/>
      <c r="L28" s="97"/>
      <c r="M28" s="97"/>
      <c r="O28" s="2" t="s">
        <v>3</v>
      </c>
      <c r="P28" s="2" t="s">
        <v>2</v>
      </c>
      <c r="Q28" s="2" t="s">
        <v>1</v>
      </c>
      <c r="R28" s="2" t="s">
        <v>79</v>
      </c>
      <c r="S28" s="2"/>
      <c r="T28" s="2"/>
      <c r="U28" s="2"/>
      <c r="V28" s="2"/>
    </row>
    <row r="29" spans="3:22" ht="14.7" thickBot="1"/>
    <row r="30" spans="3:22">
      <c r="C30" s="31" t="s">
        <v>764</v>
      </c>
      <c r="D30" s="45" t="s">
        <v>766</v>
      </c>
      <c r="E30" s="37"/>
      <c r="F30" s="37"/>
      <c r="G30" s="37"/>
      <c r="H30" s="38"/>
      <c r="J30" s="95"/>
      <c r="K30" s="95"/>
      <c r="L30" s="95"/>
      <c r="M30" s="95"/>
    </row>
    <row r="31" spans="3:22">
      <c r="C31" s="19" t="s">
        <v>206</v>
      </c>
      <c r="D31" s="46" t="s">
        <v>101</v>
      </c>
      <c r="E31" s="105" t="s">
        <v>1</v>
      </c>
      <c r="F31" s="105" t="s">
        <v>1</v>
      </c>
      <c r="G31" s="105" t="s">
        <v>1</v>
      </c>
      <c r="H31" s="106" t="s">
        <v>3</v>
      </c>
      <c r="J31" s="96" t="s">
        <v>840</v>
      </c>
      <c r="K31" s="96" t="s">
        <v>816</v>
      </c>
      <c r="L31" s="96" t="s">
        <v>817</v>
      </c>
      <c r="M31" s="96"/>
      <c r="O31" s="2" t="s">
        <v>3</v>
      </c>
      <c r="P31" s="2" t="s">
        <v>2</v>
      </c>
      <c r="Q31" s="2" t="s">
        <v>1</v>
      </c>
      <c r="R31" s="2" t="s">
        <v>79</v>
      </c>
      <c r="S31" s="2"/>
      <c r="T31" s="2"/>
      <c r="U31" s="2"/>
      <c r="V31" s="2"/>
    </row>
    <row r="32" spans="3:22">
      <c r="C32" s="19" t="s">
        <v>207</v>
      </c>
      <c r="D32" s="46" t="s">
        <v>100</v>
      </c>
      <c r="E32" s="105" t="s">
        <v>2</v>
      </c>
      <c r="F32" s="105" t="s">
        <v>1</v>
      </c>
      <c r="G32" s="105" t="s">
        <v>1</v>
      </c>
      <c r="H32" s="106" t="s">
        <v>3</v>
      </c>
      <c r="J32" s="96" t="s">
        <v>814</v>
      </c>
      <c r="K32" s="96" t="s">
        <v>818</v>
      </c>
      <c r="L32" s="96" t="s">
        <v>823</v>
      </c>
      <c r="M32" s="96"/>
      <c r="O32" s="2" t="s">
        <v>3</v>
      </c>
      <c r="P32" s="2" t="s">
        <v>2</v>
      </c>
      <c r="Q32" s="2" t="s">
        <v>1</v>
      </c>
      <c r="R32" s="2" t="s">
        <v>79</v>
      </c>
      <c r="S32" s="2"/>
      <c r="T32" s="2"/>
      <c r="U32" s="2"/>
      <c r="V32" s="2"/>
    </row>
    <row r="33" spans="3:22">
      <c r="C33" s="19" t="s">
        <v>208</v>
      </c>
      <c r="D33" s="46" t="s">
        <v>91</v>
      </c>
      <c r="E33" s="105" t="s">
        <v>2</v>
      </c>
      <c r="F33" s="105" t="s">
        <v>1</v>
      </c>
      <c r="G33" s="105" t="s">
        <v>1</v>
      </c>
      <c r="H33" s="106" t="s">
        <v>3</v>
      </c>
      <c r="J33" s="96" t="s">
        <v>819</v>
      </c>
      <c r="K33" s="96" t="s">
        <v>821</v>
      </c>
      <c r="L33" s="96" t="s">
        <v>822</v>
      </c>
      <c r="M33" s="96"/>
      <c r="O33" s="2" t="s">
        <v>3</v>
      </c>
      <c r="P33" s="2" t="s">
        <v>2</v>
      </c>
      <c r="Q33" s="2" t="s">
        <v>1</v>
      </c>
      <c r="R33" s="2" t="s">
        <v>79</v>
      </c>
      <c r="S33" s="2"/>
      <c r="T33" s="2"/>
      <c r="U33" s="2"/>
      <c r="V33" s="2"/>
    </row>
    <row r="34" spans="3:22">
      <c r="C34" s="19" t="s">
        <v>209</v>
      </c>
      <c r="D34" s="46" t="s">
        <v>104</v>
      </c>
      <c r="E34" s="105" t="s">
        <v>1</v>
      </c>
      <c r="F34" s="105" t="s">
        <v>1</v>
      </c>
      <c r="G34" s="105" t="s">
        <v>1</v>
      </c>
      <c r="H34" s="106" t="s">
        <v>3</v>
      </c>
      <c r="J34" s="96" t="s">
        <v>820</v>
      </c>
      <c r="K34" s="96"/>
      <c r="L34" s="96"/>
      <c r="M34" s="96"/>
      <c r="O34" s="2" t="s">
        <v>3</v>
      </c>
      <c r="P34" s="2" t="s">
        <v>2</v>
      </c>
      <c r="Q34" s="2" t="s">
        <v>1</v>
      </c>
      <c r="R34" s="2" t="s">
        <v>79</v>
      </c>
      <c r="S34" s="2"/>
      <c r="T34" s="2"/>
      <c r="U34" s="2"/>
      <c r="V34" s="2"/>
    </row>
    <row r="35" spans="3:22">
      <c r="C35" s="19" t="s">
        <v>210</v>
      </c>
      <c r="D35" s="46" t="s">
        <v>107</v>
      </c>
      <c r="E35" s="105" t="s">
        <v>1</v>
      </c>
      <c r="F35" s="105" t="s">
        <v>1</v>
      </c>
      <c r="G35" s="105" t="s">
        <v>1</v>
      </c>
      <c r="H35" s="106" t="s">
        <v>3</v>
      </c>
      <c r="J35" s="96" t="s">
        <v>838</v>
      </c>
      <c r="K35" s="96"/>
      <c r="L35" s="96"/>
      <c r="M35" s="96"/>
      <c r="O35" s="2" t="s">
        <v>3</v>
      </c>
      <c r="P35" s="2" t="s">
        <v>2</v>
      </c>
      <c r="Q35" s="2" t="s">
        <v>1</v>
      </c>
      <c r="R35" s="2" t="s">
        <v>79</v>
      </c>
      <c r="S35" s="2"/>
      <c r="T35" s="2"/>
      <c r="U35" s="2"/>
      <c r="V35" s="2"/>
    </row>
    <row r="36" spans="3:22" ht="14.7" thickBot="1">
      <c r="C36" s="56" t="s">
        <v>95</v>
      </c>
      <c r="D36" s="47" t="s">
        <v>108</v>
      </c>
      <c r="E36" s="107" t="s">
        <v>1</v>
      </c>
      <c r="F36" s="107" t="s">
        <v>1</v>
      </c>
      <c r="G36" s="107" t="s">
        <v>1</v>
      </c>
      <c r="H36" s="108" t="s">
        <v>3</v>
      </c>
      <c r="J36" s="97"/>
      <c r="K36" s="97"/>
      <c r="L36" s="97"/>
      <c r="M36" s="97"/>
      <c r="O36" s="2" t="s">
        <v>3</v>
      </c>
      <c r="P36" s="2" t="s">
        <v>2</v>
      </c>
      <c r="Q36" s="2" t="s">
        <v>1</v>
      </c>
      <c r="R36" s="2" t="s">
        <v>79</v>
      </c>
      <c r="S36" s="2"/>
      <c r="T36" s="2"/>
      <c r="U36" s="2"/>
      <c r="V36" s="2"/>
    </row>
    <row r="37" spans="3:22" ht="14.7" thickBot="1"/>
    <row r="38" spans="3:22" ht="14.7" hidden="1" thickBot="1">
      <c r="C38" s="31"/>
      <c r="D38" s="45" t="s">
        <v>96</v>
      </c>
      <c r="E38" s="37"/>
      <c r="F38" s="37"/>
      <c r="G38" s="37"/>
      <c r="H38" s="38"/>
      <c r="J38" s="18"/>
      <c r="K38" s="18"/>
      <c r="L38" s="18"/>
      <c r="M38" s="18"/>
    </row>
    <row r="39" spans="3:22" ht="14.7" hidden="1" thickBot="1">
      <c r="C39" s="19"/>
      <c r="D39" s="46" t="s">
        <v>109</v>
      </c>
      <c r="E39" s="24" t="s">
        <v>3</v>
      </c>
      <c r="F39" s="24" t="s">
        <v>3</v>
      </c>
      <c r="G39" s="24" t="s">
        <v>3</v>
      </c>
      <c r="H39" s="25" t="s">
        <v>3</v>
      </c>
      <c r="J39" s="16"/>
      <c r="K39" s="16"/>
      <c r="L39" s="16"/>
      <c r="M39" s="16"/>
      <c r="O39" s="2" t="s">
        <v>3</v>
      </c>
      <c r="P39" s="2" t="s">
        <v>2</v>
      </c>
      <c r="Q39" s="2" t="s">
        <v>1</v>
      </c>
      <c r="R39" s="2" t="s">
        <v>79</v>
      </c>
      <c r="S39" s="2"/>
      <c r="T39" s="2"/>
      <c r="U39" s="2"/>
      <c r="V39" s="2"/>
    </row>
    <row r="40" spans="3:22" ht="14.7" hidden="1" thickBot="1">
      <c r="C40" s="19"/>
      <c r="D40" s="46" t="s">
        <v>110</v>
      </c>
      <c r="E40" s="24" t="s">
        <v>3</v>
      </c>
      <c r="F40" s="24" t="s">
        <v>3</v>
      </c>
      <c r="G40" s="24" t="s">
        <v>3</v>
      </c>
      <c r="H40" s="25" t="s">
        <v>3</v>
      </c>
      <c r="J40" s="16"/>
      <c r="K40" s="16"/>
      <c r="L40" s="16"/>
      <c r="M40" s="16"/>
      <c r="O40" s="2" t="s">
        <v>3</v>
      </c>
      <c r="P40" s="2" t="s">
        <v>2</v>
      </c>
      <c r="Q40" s="2" t="s">
        <v>1</v>
      </c>
      <c r="R40" s="2" t="s">
        <v>79</v>
      </c>
      <c r="S40" s="2"/>
      <c r="T40" s="2"/>
      <c r="U40" s="2"/>
      <c r="V40" s="2"/>
    </row>
    <row r="41" spans="3:22" ht="14.7" hidden="1" thickBot="1">
      <c r="C41" s="19"/>
      <c r="D41" s="46" t="s">
        <v>111</v>
      </c>
      <c r="E41" s="24" t="s">
        <v>3</v>
      </c>
      <c r="F41" s="24" t="s">
        <v>3</v>
      </c>
      <c r="G41" s="24" t="s">
        <v>3</v>
      </c>
      <c r="H41" s="25" t="s">
        <v>3</v>
      </c>
      <c r="J41" s="53"/>
      <c r="K41" s="53"/>
      <c r="L41" s="53"/>
      <c r="M41" s="53"/>
      <c r="O41" s="2" t="s">
        <v>3</v>
      </c>
      <c r="P41" s="2" t="s">
        <v>2</v>
      </c>
      <c r="Q41" s="2" t="s">
        <v>1</v>
      </c>
      <c r="R41" s="2" t="s">
        <v>79</v>
      </c>
      <c r="S41" s="2"/>
      <c r="T41" s="2"/>
      <c r="U41" s="2"/>
      <c r="V41" s="2"/>
    </row>
    <row r="42" spans="3:22" ht="14.7" hidden="1" thickBot="1">
      <c r="C42" s="19"/>
      <c r="D42" s="46" t="s">
        <v>112</v>
      </c>
      <c r="E42" s="24" t="s">
        <v>3</v>
      </c>
      <c r="F42" s="24" t="s">
        <v>3</v>
      </c>
      <c r="G42" s="24" t="s">
        <v>3</v>
      </c>
      <c r="H42" s="25" t="s">
        <v>3</v>
      </c>
      <c r="J42" s="16"/>
      <c r="K42" s="16"/>
      <c r="L42" s="16"/>
      <c r="M42" s="16"/>
      <c r="O42" s="2" t="s">
        <v>3</v>
      </c>
      <c r="P42" s="2" t="s">
        <v>37</v>
      </c>
      <c r="Q42" s="2" t="s">
        <v>38</v>
      </c>
      <c r="R42" s="2" t="s">
        <v>79</v>
      </c>
      <c r="S42" s="2"/>
      <c r="T42" s="2"/>
      <c r="U42" s="2"/>
      <c r="V42" s="2"/>
    </row>
    <row r="43" spans="3:22" ht="14.7" hidden="1" thickBot="1">
      <c r="C43" s="55"/>
      <c r="D43" s="46" t="s">
        <v>113</v>
      </c>
      <c r="E43" s="24" t="s">
        <v>3</v>
      </c>
      <c r="F43" s="24" t="s">
        <v>3</v>
      </c>
      <c r="G43" s="24" t="s">
        <v>3</v>
      </c>
      <c r="H43" s="25" t="s">
        <v>3</v>
      </c>
      <c r="J43" s="53"/>
      <c r="K43" s="53"/>
      <c r="L43" s="53"/>
      <c r="M43" s="53"/>
      <c r="O43" s="2" t="s">
        <v>3</v>
      </c>
      <c r="P43" s="2" t="s">
        <v>2</v>
      </c>
      <c r="Q43" s="2" t="s">
        <v>1</v>
      </c>
      <c r="R43" s="2" t="s">
        <v>79</v>
      </c>
      <c r="S43" s="2"/>
      <c r="T43" s="2"/>
      <c r="U43" s="2"/>
      <c r="V43" s="2"/>
    </row>
    <row r="44" spans="3:22" ht="14.7" hidden="1" thickBot="1">
      <c r="C44" s="55"/>
      <c r="D44" s="46" t="s">
        <v>114</v>
      </c>
      <c r="E44" s="24" t="s">
        <v>3</v>
      </c>
      <c r="F44" s="24" t="s">
        <v>3</v>
      </c>
      <c r="G44" s="24" t="s">
        <v>3</v>
      </c>
      <c r="H44" s="25" t="s">
        <v>3</v>
      </c>
      <c r="J44" s="16"/>
      <c r="K44" s="16"/>
      <c r="L44" s="16"/>
      <c r="M44" s="16"/>
      <c r="O44" s="2" t="s">
        <v>3</v>
      </c>
      <c r="P44" s="2" t="s">
        <v>2</v>
      </c>
      <c r="Q44" s="2" t="s">
        <v>1</v>
      </c>
      <c r="R44" s="2" t="s">
        <v>79</v>
      </c>
      <c r="S44" s="2"/>
      <c r="T44" s="2"/>
      <c r="U44" s="2"/>
      <c r="V44" s="2"/>
    </row>
    <row r="45" spans="3:22" ht="14.7" hidden="1" thickBot="1">
      <c r="C45" s="20"/>
      <c r="D45" s="47" t="s">
        <v>115</v>
      </c>
      <c r="E45" s="26" t="s">
        <v>3</v>
      </c>
      <c r="F45" s="26" t="s">
        <v>3</v>
      </c>
      <c r="G45" s="26" t="s">
        <v>3</v>
      </c>
      <c r="H45" s="27" t="s">
        <v>3</v>
      </c>
      <c r="J45" s="17"/>
      <c r="K45" s="17"/>
      <c r="L45" s="17"/>
      <c r="M45" s="17"/>
      <c r="O45" s="2" t="s">
        <v>3</v>
      </c>
      <c r="P45" s="2" t="s">
        <v>2</v>
      </c>
      <c r="Q45" s="2" t="s">
        <v>1</v>
      </c>
      <c r="R45" s="2" t="s">
        <v>79</v>
      </c>
      <c r="S45" s="2"/>
      <c r="T45" s="2"/>
      <c r="U45" s="2"/>
      <c r="V45" s="2"/>
    </row>
    <row r="46" spans="3:22" ht="14.7" hidden="1" thickBot="1">
      <c r="D46" s="49"/>
    </row>
    <row r="47" spans="3:22">
      <c r="C47" s="31" t="s">
        <v>765</v>
      </c>
      <c r="D47" s="45" t="s">
        <v>72</v>
      </c>
      <c r="E47" s="33"/>
      <c r="F47" s="33"/>
      <c r="G47" s="33"/>
      <c r="H47" s="48"/>
      <c r="J47" s="95"/>
      <c r="K47" s="95"/>
      <c r="L47" s="95"/>
      <c r="M47" s="95"/>
    </row>
    <row r="48" spans="3:22">
      <c r="C48" s="19" t="s">
        <v>760</v>
      </c>
      <c r="D48" s="46" t="s">
        <v>116</v>
      </c>
      <c r="E48" s="105" t="s">
        <v>133</v>
      </c>
      <c r="F48" s="105" t="s">
        <v>133</v>
      </c>
      <c r="G48" s="105" t="s">
        <v>133</v>
      </c>
      <c r="H48" s="106" t="s">
        <v>3</v>
      </c>
      <c r="J48" s="96"/>
      <c r="K48" s="96"/>
      <c r="L48" s="96"/>
      <c r="M48" s="96"/>
      <c r="O48" s="2" t="s">
        <v>3</v>
      </c>
      <c r="P48" s="2" t="s">
        <v>189</v>
      </c>
      <c r="Q48" s="2" t="s">
        <v>131</v>
      </c>
      <c r="R48" s="2" t="s">
        <v>132</v>
      </c>
      <c r="S48" s="2" t="s">
        <v>133</v>
      </c>
      <c r="T48" s="2" t="s">
        <v>24</v>
      </c>
      <c r="U48" s="2"/>
      <c r="V48" s="2"/>
    </row>
    <row r="49" spans="3:22" hidden="1">
      <c r="C49" s="19" t="s">
        <v>784</v>
      </c>
      <c r="D49" s="46" t="s">
        <v>117</v>
      </c>
      <c r="E49" s="105" t="s">
        <v>3</v>
      </c>
      <c r="F49" s="105" t="s">
        <v>3</v>
      </c>
      <c r="G49" s="105" t="s">
        <v>3</v>
      </c>
      <c r="H49" s="106" t="s">
        <v>3</v>
      </c>
      <c r="J49" s="96"/>
      <c r="K49" s="96"/>
      <c r="L49" s="96"/>
      <c r="M49" s="96"/>
      <c r="O49" s="2" t="s">
        <v>3</v>
      </c>
      <c r="P49" s="2" t="s">
        <v>118</v>
      </c>
      <c r="Q49" s="2" t="s">
        <v>119</v>
      </c>
      <c r="R49" s="2" t="s">
        <v>120</v>
      </c>
      <c r="S49" s="2" t="s">
        <v>121</v>
      </c>
      <c r="T49" s="2" t="s">
        <v>122</v>
      </c>
      <c r="U49" s="2" t="s">
        <v>123</v>
      </c>
      <c r="V49" s="2" t="s">
        <v>80</v>
      </c>
    </row>
    <row r="50" spans="3:22" ht="14.7" thickBot="1">
      <c r="C50" s="20" t="s">
        <v>785</v>
      </c>
      <c r="D50" s="47" t="s">
        <v>134</v>
      </c>
      <c r="E50" s="107" t="s">
        <v>2</v>
      </c>
      <c r="F50" s="107" t="s">
        <v>1</v>
      </c>
      <c r="G50" s="107" t="s">
        <v>1</v>
      </c>
      <c r="H50" s="108" t="s">
        <v>3</v>
      </c>
      <c r="J50" s="97"/>
      <c r="K50" s="97"/>
      <c r="L50" s="97"/>
      <c r="M50" s="97"/>
      <c r="O50" s="2" t="s">
        <v>3</v>
      </c>
      <c r="P50" s="2" t="s">
        <v>2</v>
      </c>
      <c r="Q50" s="2" t="s">
        <v>1</v>
      </c>
      <c r="R50" s="2" t="s">
        <v>79</v>
      </c>
      <c r="S50" s="2"/>
      <c r="T50" s="2"/>
      <c r="U50" s="2"/>
      <c r="V50" s="2"/>
    </row>
    <row r="51" spans="3:22" s="7" customFormat="1" ht="14.7" thickBot="1">
      <c r="C51" s="10"/>
      <c r="E51" s="10"/>
      <c r="F51" s="10"/>
      <c r="G51" s="10"/>
      <c r="H51" s="10"/>
    </row>
    <row r="53" spans="3:22" hidden="1">
      <c r="D53" s="137"/>
      <c r="E53" s="138" t="str">
        <f>E5</f>
        <v>Provinces</v>
      </c>
      <c r="F53" s="138" t="str">
        <f>F5</f>
        <v>Districts</v>
      </c>
      <c r="G53" s="138" t="str">
        <f>G5</f>
        <v>Villages</v>
      </c>
      <c r="H53" s="139">
        <f>H5</f>
        <v>0</v>
      </c>
      <c r="J53" s="109" t="str">
        <f>E53</f>
        <v>Provinces</v>
      </c>
      <c r="K53" s="110" t="str">
        <f t="shared" ref="K53:M53" si="1">F53</f>
        <v>Districts</v>
      </c>
      <c r="L53" s="110" t="str">
        <f t="shared" si="1"/>
        <v>Villages</v>
      </c>
      <c r="M53" s="111">
        <f t="shared" si="1"/>
        <v>0</v>
      </c>
    </row>
    <row r="54" spans="3:22" hidden="1">
      <c r="D54" s="117" t="s">
        <v>387</v>
      </c>
      <c r="E54" s="2">
        <f>IF(E8&amp;E9="YesYes",1,0)</f>
        <v>0</v>
      </c>
      <c r="F54" s="2">
        <f>IF(F8&amp;F9="YesYes",1,0)</f>
        <v>0</v>
      </c>
      <c r="G54" s="2">
        <f>IF(G8&amp;G9="YesYes",1,0)</f>
        <v>0</v>
      </c>
      <c r="H54" s="118">
        <f>IF(H8&amp;H9="YesYes",1,0)</f>
        <v>0</v>
      </c>
      <c r="J54" s="112"/>
      <c r="M54" s="113"/>
    </row>
    <row r="55" spans="3:22" hidden="1">
      <c r="D55" s="117" t="s">
        <v>388</v>
      </c>
      <c r="E55" s="2">
        <f t="shared" ref="E55:H56" si="2">IF(E10="Yes",1,0)</f>
        <v>0</v>
      </c>
      <c r="F55" s="2">
        <f t="shared" si="2"/>
        <v>0</v>
      </c>
      <c r="G55" s="2">
        <f t="shared" si="2"/>
        <v>0</v>
      </c>
      <c r="H55" s="118">
        <f t="shared" si="2"/>
        <v>0</v>
      </c>
      <c r="J55" s="112"/>
      <c r="M55" s="113"/>
    </row>
    <row r="56" spans="3:22" hidden="1">
      <c r="D56" s="117" t="s">
        <v>389</v>
      </c>
      <c r="E56" s="2">
        <f t="shared" si="2"/>
        <v>0</v>
      </c>
      <c r="F56" s="2">
        <f t="shared" si="2"/>
        <v>0</v>
      </c>
      <c r="G56" s="2">
        <f t="shared" si="2"/>
        <v>0</v>
      </c>
      <c r="H56" s="118">
        <f t="shared" si="2"/>
        <v>0</v>
      </c>
      <c r="J56" s="112"/>
      <c r="M56" s="113"/>
    </row>
    <row r="57" spans="3:22" hidden="1">
      <c r="D57" s="121" t="s">
        <v>390</v>
      </c>
      <c r="E57" s="122">
        <f>IF(E14&amp;E15="YesYes",1,0)</f>
        <v>1</v>
      </c>
      <c r="F57" s="122">
        <f>IF(F14&amp;F15="YesYes",1,0)</f>
        <v>0</v>
      </c>
      <c r="G57" s="122">
        <f>IF(G14&amp;G15="YesYes",1,0)</f>
        <v>0</v>
      </c>
      <c r="H57" s="123">
        <f>IF(H14&amp;H15="YesYes",1,0)</f>
        <v>0</v>
      </c>
      <c r="J57" s="112"/>
      <c r="M57" s="113"/>
    </row>
    <row r="58" spans="3:22" hidden="1">
      <c r="D58" s="121" t="s">
        <v>391</v>
      </c>
      <c r="E58" s="122">
        <f>IF(E16&amp;E17="YesYes",1,0)</f>
        <v>0</v>
      </c>
      <c r="F58" s="122">
        <f>IF(F16&amp;F17="YesYes",1,0)</f>
        <v>0</v>
      </c>
      <c r="G58" s="122">
        <f>IF(G16&amp;G17="YesYes",1,0)</f>
        <v>0</v>
      </c>
      <c r="H58" s="123">
        <f>IF(H16&amp;H17="YesYes",1,0)</f>
        <v>0</v>
      </c>
      <c r="J58" s="112"/>
      <c r="M58" s="113"/>
    </row>
    <row r="59" spans="3:22" hidden="1">
      <c r="D59" s="121" t="s">
        <v>392</v>
      </c>
      <c r="E59" s="122">
        <f>IF(E18&amp;E19="YesYes",1,0)</f>
        <v>0</v>
      </c>
      <c r="F59" s="122">
        <f>IF(F18&amp;F19="YesYes",1,0)</f>
        <v>0</v>
      </c>
      <c r="G59" s="122">
        <f>IF(G18&amp;G19="YesYes",1,0)</f>
        <v>0</v>
      </c>
      <c r="H59" s="123">
        <f>IF(H18&amp;H19="YesYes",1,0)</f>
        <v>0</v>
      </c>
      <c r="J59" s="112"/>
      <c r="M59" s="113"/>
    </row>
    <row r="60" spans="3:22" hidden="1">
      <c r="D60" s="117" t="s">
        <v>393</v>
      </c>
      <c r="E60" s="2">
        <f>IF(E22="Yes",1,0)</f>
        <v>1</v>
      </c>
      <c r="F60" s="2">
        <f>IF(F22="Yes",1,0)</f>
        <v>0</v>
      </c>
      <c r="G60" s="2">
        <f>IF(G22="Yes",1,0)</f>
        <v>0</v>
      </c>
      <c r="H60" s="118">
        <f>IF(H22="Yes",1,0)</f>
        <v>0</v>
      </c>
      <c r="J60" s="112"/>
      <c r="M60" s="113"/>
    </row>
    <row r="61" spans="3:22" hidden="1">
      <c r="D61" s="117" t="s">
        <v>394</v>
      </c>
      <c r="E61" s="2">
        <f>IF(E23&amp;E24&amp;E25="YesYesYes",1,0)</f>
        <v>0</v>
      </c>
      <c r="F61" s="2">
        <f>IF(F23&amp;F24&amp;F25="YesYesYes",1,0)</f>
        <v>0</v>
      </c>
      <c r="G61" s="2">
        <f>IF(G23&amp;G24&amp;G25="YesYesYes",1,0)</f>
        <v>0</v>
      </c>
      <c r="H61" s="118">
        <f>IF(H23&amp;H24&amp;H25="YesYesYes",1,0)</f>
        <v>0</v>
      </c>
      <c r="J61" s="112"/>
      <c r="M61" s="113"/>
    </row>
    <row r="62" spans="3:22" hidden="1">
      <c r="D62" s="117" t="s">
        <v>395</v>
      </c>
      <c r="E62" s="2">
        <f>IF(E26&amp;E27&amp;E28="YesYesYes",1,0)</f>
        <v>0</v>
      </c>
      <c r="F62" s="2">
        <f>IF(F26&amp;F27&amp;F28="YesYesYes",1,0)</f>
        <v>0</v>
      </c>
      <c r="G62" s="2">
        <f>IF(G26&amp;G27&amp;G28="YesYesYes",1,0)</f>
        <v>0</v>
      </c>
      <c r="H62" s="118">
        <f>IF(H26&amp;H27&amp;H28="YesYesYes",1,0)</f>
        <v>0</v>
      </c>
      <c r="J62" s="112"/>
      <c r="M62" s="113"/>
    </row>
    <row r="63" spans="3:22" hidden="1">
      <c r="D63" s="121" t="s">
        <v>396</v>
      </c>
      <c r="E63" s="122">
        <f>IF(E31&amp;E32&amp;E33="YesYesYes",1,0)</f>
        <v>0</v>
      </c>
      <c r="F63" s="122">
        <f>IF(F31&amp;F32&amp;F33="YesYesYes",1,0)</f>
        <v>0</v>
      </c>
      <c r="G63" s="122">
        <f>IF(G31&amp;G32&amp;G33="YesYesYes",1,0)</f>
        <v>0</v>
      </c>
      <c r="H63" s="123">
        <f>IF(H31&amp;H32&amp;H33="YesYesYes",1,0)</f>
        <v>0</v>
      </c>
      <c r="J63" s="112"/>
      <c r="M63" s="113"/>
    </row>
    <row r="64" spans="3:22" hidden="1">
      <c r="D64" s="121" t="s">
        <v>397</v>
      </c>
      <c r="E64" s="122">
        <f>IF(E34&amp;E35="YesYes",1,0)</f>
        <v>0</v>
      </c>
      <c r="F64" s="122">
        <f>IF(F34&amp;F35="YesYes",1,0)</f>
        <v>0</v>
      </c>
      <c r="G64" s="122">
        <f>IF(G34&amp;G35="YesYes",1,0)</f>
        <v>0</v>
      </c>
      <c r="H64" s="123">
        <f>IF(H34&amp;H35="YesYes",1,0)</f>
        <v>0</v>
      </c>
      <c r="J64" s="112"/>
      <c r="M64" s="113"/>
    </row>
    <row r="65" spans="4:13" hidden="1">
      <c r="D65" s="121" t="s">
        <v>398</v>
      </c>
      <c r="E65" s="122">
        <f>IF(E36="Yes",1,0)</f>
        <v>0</v>
      </c>
      <c r="F65" s="122">
        <f>IF(F36="Yes",1,0)</f>
        <v>0</v>
      </c>
      <c r="G65" s="122">
        <f>IF(G36="Yes",1,0)</f>
        <v>0</v>
      </c>
      <c r="H65" s="123">
        <f>IF(H36="Yes",1,0)</f>
        <v>0</v>
      </c>
      <c r="J65" s="112"/>
      <c r="M65" s="113"/>
    </row>
    <row r="66" spans="4:13" hidden="1">
      <c r="D66" s="114" t="s">
        <v>383</v>
      </c>
      <c r="E66" s="115">
        <f>IF(E54+E55+E56=3,3,IF(E54+E55=2,2,IF(E54=1,1,0)))</f>
        <v>0</v>
      </c>
      <c r="F66" s="115">
        <f t="shared" ref="F66:H66" si="3">IF(F54+F55+F56=3,3,IF(F54+F55=2,2,IF(F54=1,1,0)))</f>
        <v>0</v>
      </c>
      <c r="G66" s="115">
        <f t="shared" si="3"/>
        <v>0</v>
      </c>
      <c r="H66" s="116">
        <f t="shared" si="3"/>
        <v>0</v>
      </c>
      <c r="J66" s="114" t="str">
        <f>IF(E66=3,E$5&amp;" meet all the institutional/functional conditions of devolved subnational governments with extensive powers/functions.",IF(E66=2,E$5&amp;" meet all the institutional/functional conditions of devolved subnational governments, albeit with limited powers/functions.",IF(E66=1,E$5&amp;" do not meet the institutional/functional conditions of devolved subnational governments (although preconditions are met).",IF(E66=0,E$5&amp;" do not meet the institutional/functional preconditions of devolved subnational governments.",""))))</f>
        <v>Provinces do not meet the institutional/functional preconditions of devolved subnational governments.</v>
      </c>
      <c r="K66" s="115" t="str">
        <f t="shared" ref="K66:M66" si="4">IF(F66=3,F$5&amp;" meet all the institutional/functional conditions of devolved subnational governments with extensive powers/functions.",IF(F66=2,F$5&amp;" meet all the institutional/functional conditions of devolved subnational governments, albeit with limited powers/functions.",IF(F66=1,F$5&amp;" do not meet the institutional/functional conditions of devolved subnational governments (although preconditions are met).",IF(F66=0,F$5&amp;" do not meet the institutional/functional preconditions of devolved subnational governments.",""))))</f>
        <v>Districts do not meet the institutional/functional preconditions of devolved subnational governments.</v>
      </c>
      <c r="L66" s="115" t="str">
        <f t="shared" si="4"/>
        <v>Villages do not meet the institutional/functional preconditions of devolved subnational governments.</v>
      </c>
      <c r="M66" s="116" t="str">
        <f t="shared" si="4"/>
        <v>0 do not meet the institutional/functional preconditions of devolved subnational governments.</v>
      </c>
    </row>
    <row r="67" spans="4:13" hidden="1">
      <c r="D67" s="114" t="s">
        <v>384</v>
      </c>
      <c r="E67" s="115">
        <f>IF(E57+E58+E59=3,3,IF(E57+E58=2,2,IF(E57=1,1,0)))</f>
        <v>1</v>
      </c>
      <c r="F67" s="115">
        <f t="shared" ref="F67:H67" si="5">IF(F57+F58+F59=3,3,IF(F57+F58=2,2,IF(F57=1,1,0)))</f>
        <v>0</v>
      </c>
      <c r="G67" s="115">
        <f t="shared" si="5"/>
        <v>0</v>
      </c>
      <c r="H67" s="116">
        <f t="shared" si="5"/>
        <v>0</v>
      </c>
      <c r="J67" s="114" t="str">
        <f>IF(E67=3,E$5&amp;" meet all the political conditions of devolved subnational governments with extensive powers/functions.",IF(E67=2,E$5&amp;" meet all the political conditions of devolved subnational governments, albeit with limited powers/functions.",IF(E67=1,E$5&amp;" do not meet the political conditions of devolved subnational governments (although preconditions are met).",IF(E67=0,E$5&amp;" do not meet the political preconditions of devolved subnational governments.",""))))</f>
        <v>Provinces do not meet the political conditions of devolved subnational governments (although preconditions are met).</v>
      </c>
      <c r="K67" s="115" t="str">
        <f t="shared" ref="K67:M67" si="6">IF(F67=3,F$5&amp;" meet all the political conditions of devolved subnational governments with extensive powers/functions.",IF(F67=2,F$5&amp;" meet all the political conditions of devolved subnational governments, albeit with limited powers/functions.",IF(F67=1,F$5&amp;" do not meet the political conditions of devolved subnational governments (although preconditions are met).",IF(F67=0,F$5&amp;" do not meet the political preconditions of devolved subnational governments.",""))))</f>
        <v>Districts do not meet the political preconditions of devolved subnational governments.</v>
      </c>
      <c r="L67" s="115" t="str">
        <f t="shared" si="6"/>
        <v>Villages do not meet the political preconditions of devolved subnational governments.</v>
      </c>
      <c r="M67" s="116" t="str">
        <f t="shared" si="6"/>
        <v>0 do not meet the political preconditions of devolved subnational governments.</v>
      </c>
    </row>
    <row r="68" spans="4:13" hidden="1">
      <c r="D68" s="114" t="s">
        <v>385</v>
      </c>
      <c r="E68" s="115">
        <f>IF(E60+E61+E62=3,3,IF(E60+E61=2,2,IF(E60=1,1,0)))</f>
        <v>1</v>
      </c>
      <c r="F68" s="115">
        <f t="shared" ref="F68:H68" si="7">IF(F60+F61+F62=3,3,IF(F60+F61=2,2,IF(F60=1,1,0)))</f>
        <v>0</v>
      </c>
      <c r="G68" s="115">
        <f t="shared" si="7"/>
        <v>0</v>
      </c>
      <c r="H68" s="116">
        <f t="shared" si="7"/>
        <v>0</v>
      </c>
      <c r="J68" s="114" t="str">
        <f>IF(E68=3,E$5&amp;" meet all the administrative conditions of devolved subnational governments with extensive powers/functions.",IF(E68=2,E$5&amp;" meet all the administrative conditions of devolved subnational governments, albeit with limited powers/functions.",IF(E68=1,E$5&amp;" do not meet the administrative conditions of devolved subnational governments (although preconditions are met).",IF(E68=0,E$5&amp;" do not meet the administrative preconditions of devolved subnational governments.",""))))</f>
        <v>Provinces do not meet the administrative conditions of devolved subnational governments (although preconditions are met).</v>
      </c>
      <c r="K68" s="115" t="str">
        <f t="shared" ref="K68:M68" si="8">IF(F68=3,F$5&amp;" meet all the administrative conditions of devolved subnational governments with extensive powers/functions.",IF(F68=2,F$5&amp;" meet all the administrative conditions of devolved subnational governments, albeit with limited powers/functions.",IF(F68=1,F$5&amp;" do not meet the administrative conditions of devolved subnational governments (although preconditions are met).",IF(F68=0,F$5&amp;" do not meet the administrative preconditions of devolved subnational governments.",""))))</f>
        <v>Districts do not meet the administrative preconditions of devolved subnational governments.</v>
      </c>
      <c r="L68" s="115" t="str">
        <f t="shared" si="8"/>
        <v>Villages do not meet the administrative preconditions of devolved subnational governments.</v>
      </c>
      <c r="M68" s="116" t="str">
        <f t="shared" si="8"/>
        <v>0 do not meet the administrative preconditions of devolved subnational governments.</v>
      </c>
    </row>
    <row r="69" spans="4:13" hidden="1">
      <c r="D69" s="114" t="s">
        <v>386</v>
      </c>
      <c r="E69" s="115">
        <f>IF(E63+E64+E65=3,3,IF(E63+E64=2,2,IF(E63=1,1,0)))</f>
        <v>0</v>
      </c>
      <c r="F69" s="115">
        <f t="shared" ref="F69:H69" si="9">IF(F63+F64+F65=3,3,IF(F63+F64=2,2,IF(F63=1,1,0)))</f>
        <v>0</v>
      </c>
      <c r="G69" s="115">
        <f t="shared" si="9"/>
        <v>0</v>
      </c>
      <c r="H69" s="116">
        <f t="shared" si="9"/>
        <v>0</v>
      </c>
      <c r="J69" s="114" t="str">
        <f>IF(E69=3,E$5&amp;" meet all the fiscal/budgetary conditions of devolved subnational governments with extensive powers/functions.",IF(E69=2,E$5&amp;" meet all the fiscal/budgetary conditions of devolved subnational governments, albeit with limited powers/functions.",IF(E69=1,E$5&amp;" do not meet the fiscal/budgetary conditions of devolved subnational governments (although preconditions are met).",IF(E69=0,E$5&amp;" do not meet the fiscal/budgetary preconditions of devolved subnational governments.",""))))</f>
        <v>Provinces do not meet the fiscal/budgetary preconditions of devolved subnational governments.</v>
      </c>
      <c r="K69" s="115" t="str">
        <f t="shared" ref="K69:M69" si="10">IF(F69=3,F$5&amp;" meet all the fiscal/budgetary conditions of devolved subnational governments with extensive powers/functions.",IF(F69=2,F$5&amp;" meet all the fiscal/budgetary conditions of devolved subnational governments, albeit with limited powers/functions.",IF(F69=1,F$5&amp;" do not meet the fiscal/budgetary conditions of devolved subnational governments (although preconditions are met).",IF(F69=0,F$5&amp;" do not meet the fiscal/budgetary preconditions of devolved subnational governments.",""))))</f>
        <v>Districts do not meet the fiscal/budgetary preconditions of devolved subnational governments.</v>
      </c>
      <c r="L69" s="115" t="str">
        <f t="shared" si="10"/>
        <v>Villages do not meet the fiscal/budgetary preconditions of devolved subnational governments.</v>
      </c>
      <c r="M69" s="116" t="str">
        <f t="shared" si="10"/>
        <v>0 do not meet the fiscal/budgetary preconditions of devolved subnational governments.</v>
      </c>
    </row>
    <row r="70" spans="4:13" hidden="1">
      <c r="D70" s="124"/>
      <c r="E70" s="125">
        <f>MIN(E66:E69)</f>
        <v>0</v>
      </c>
      <c r="F70" s="125">
        <f t="shared" ref="F70:H70" si="11">MIN(F66:F69)</f>
        <v>0</v>
      </c>
      <c r="G70" s="125">
        <f t="shared" si="11"/>
        <v>0</v>
      </c>
      <c r="H70" s="126">
        <f t="shared" si="11"/>
        <v>0</v>
      </c>
      <c r="J70" s="112"/>
      <c r="M70" s="113"/>
    </row>
    <row r="71" spans="4:13" hidden="1">
      <c r="E71" s="134" t="str">
        <f>IF(E72="",E48,E48&amp;E72)</f>
        <v>Non-devolved institution (with elected council)</v>
      </c>
      <c r="F71" s="135" t="str">
        <f t="shared" ref="F71:H71" si="12">IF(F72="",F48,F48&amp;F72)</f>
        <v>Non-devolved institution</v>
      </c>
      <c r="G71" s="135" t="str">
        <f t="shared" si="12"/>
        <v>Non-devolved institution</v>
      </c>
      <c r="H71" s="136" t="str">
        <f t="shared" si="12"/>
        <v>…</v>
      </c>
      <c r="J71" s="117" t="str">
        <f>J7&amp;J8&amp;J9&amp;J10&amp;J11</f>
        <v>The legal framework in Lao PDR does not bestow corporate status on LGIs. Ch. IX of the constitution refers to "local administration" (not government) whose role is to "manage the State uniformly within its jurisdiction" and to "local peoples' assemblies" whose role is to "monitor the activity of State organizations under their jurisdiction". The 2015 Law on Local Administration establishes Provinces, Districts and Villages as "local administrative territories" which must follow the principle of "centralized state management". Part VIII notes that "local administration [and] finance must operate in line with the principles of the centralized State budget". The 2015 State Budget Law states that "the local level has the key responsibility on the budget execution on the basis of centralized state budget". Borrowing is not permitted (SBL Art. 6 Para. 5: "local budget deficits are not allowed" &amp; Public Debt Management Law (2018) Art. 16 Para. 2 makes clear that all borrowing and public debt management decisions are centralized at the MoF as the sole authority to sign loan agreements, contract borrowing and issue guarantees on behalf of the Government). Article 5 of the Law on State Assets states that "assets are owned by the State...and are centrally and uniformly administered by the State". Thus, there are few indications that LGIs can be viewed as having a de jure separate legal personality from the central government.As per the legislation noted in G1.1A aboveProvinces are not de facto corporate bodies on account of being prohibited from holding their own assets in their own banks accounts or making financial transactions independently of the central government.</v>
      </c>
      <c r="K71" s="2" t="str">
        <f>K7&amp;K8&amp;K9&amp;K10&amp;K11</f>
        <v>Districts do not meet any of the pre-conditions of de facto corporate bodies.</v>
      </c>
      <c r="L71" s="2" t="str">
        <f>L7&amp;L8&amp;L9&amp;L10&amp;L11</f>
        <v>Villages do no meet any of the pre-conditions of de facto corporate bodies.</v>
      </c>
      <c r="M71" s="118" t="str">
        <f>M7&amp;M8&amp;M9&amp;M10&amp;M11</f>
        <v/>
      </c>
    </row>
    <row r="72" spans="4:13" ht="14.7" hidden="1" thickBot="1">
      <c r="E72" s="215" t="str">
        <f>IF(E48="Non-devolved institution",IF(E50="Yes"," (with elected council)",""),"")</f>
        <v xml:space="preserve"> (with elected council)</v>
      </c>
      <c r="F72" s="138" t="str">
        <f>IF(F48="Non-devolved institution",IF(F50="Yes"," (with elected council)",""),"")</f>
        <v/>
      </c>
      <c r="G72" s="138" t="str">
        <f>IF(G48="Non-devolved institution",IF(G50="Yes"," (with elected council)",""),"")</f>
        <v/>
      </c>
      <c r="H72" s="139" t="str">
        <f>IF(H48="Non-devolved institution",IF(H50="Yes"," (with elected council)",""),"")</f>
        <v/>
      </c>
      <c r="J72" s="117" t="str">
        <f>J13&amp;J14&amp;J15&amp;J16&amp;J17&amp;J18&amp;J19</f>
        <v>Since 2016 elections for the Provincial People’s Assemblies (PPA) have taken place. Several (approx. 25%) of their members have a dual mandate as members of the National Assembly. The vast majority of PPA representatives are Party members and thus represent the interests of the Party as well as (or perhaps more so) their local constituencies.PPAs formally approve provincial budgets and the annual accounts. Decision-making power is vested in the centrally-appointed provincial governor (political executive) and the line department administrations. All are strongly influenced by the Party.As per G2.1AUltimately, all levels must adhere to the principle of political centralism established by the PartyAs per G2.1A</v>
      </c>
      <c r="K72" s="2" t="str">
        <f>K13&amp;K14&amp;K15&amp;K16&amp;K17&amp;K18&amp;K19</f>
        <v>Districts are governed by district chiefs, who are nominated by the prime minister upon recommendation from the governor of their respective provinces.As per G2.1AAs per G2.1A</v>
      </c>
      <c r="L72" s="2" t="str">
        <f>L13&amp;L14&amp;L15&amp;L16&amp;L17&amp;L18&amp;L19</f>
        <v>Villages are administered by village heads, some of whom have been directly elected since 2011. The appointment must be approved by the District/Province after being elected. Information on the proportion that are elected is unavailable. Therefore, we have selected "Partially/Mixed".The appointment must be approved by the District/Province after being elected.As per G2.2A</v>
      </c>
      <c r="M72" s="118" t="str">
        <f>M13&amp;M14&amp;M15&amp;M16&amp;M17&amp;M18&amp;M19</f>
        <v/>
      </c>
    </row>
    <row r="73" spans="4:13" ht="14.7" hidden="1" thickBot="1">
      <c r="E73" s="216" t="str">
        <f>HLOOKUP(E48,$D$77:$I$78,2,FALSE)&amp;E72</f>
        <v>non-devolved subnational govenance institutions. (with elected council)</v>
      </c>
      <c r="F73" s="217" t="str">
        <f t="shared" ref="F73:H73" si="13">HLOOKUP(F48,$D$77:$I$78,2,FALSE)&amp;F72</f>
        <v>non-devolved subnational govenance institutions.</v>
      </c>
      <c r="G73" s="217" t="str">
        <f t="shared" si="13"/>
        <v>non-devolved subnational govenance institutions.</v>
      </c>
      <c r="H73" s="218" t="str">
        <f t="shared" si="13"/>
        <v>…</v>
      </c>
      <c r="J73" s="117" t="str">
        <f>J21&amp;J22&amp;J23&amp;J24&amp;J25&amp;J26&amp;J27&amp;J28</f>
        <v>The CEO is appointed and controlled by the Governor (i.e. the representative of the CG rather than the subnational political leadership).The Governor appoints the directors of the local divisions of line ministries (as per Law on Local Administration) but this does not consitute subnational control since it is not the local political (representative) leadership that makes these decisions.As per G3.2AAs per G3.2AAs per G3.2B</v>
      </c>
      <c r="K73" s="2" t="str">
        <f>K21&amp;K22&amp;K23&amp;K24&amp;K25&amp;K26&amp;K27&amp;K28</f>
        <v>District administrators are budgeted for ubder the province and report to provincial entitiesAs per G3.1</v>
      </c>
      <c r="L73" s="2" t="str">
        <f>L21&amp;L22&amp;L23&amp;L24&amp;L25&amp;L26&amp;L27&amp;L28</f>
        <v>Village  administrators are budgeted for ubder the province and report to /district provincial entitiesAs per G3.2</v>
      </c>
      <c r="M73" s="118" t="str">
        <f>M21&amp;M22&amp;M23&amp;M24&amp;M25&amp;M26&amp;M27&amp;M28</f>
        <v/>
      </c>
    </row>
    <row r="74" spans="4:13" hidden="1">
      <c r="E74" s="67"/>
      <c r="J74" s="119" t="str">
        <f>J30&amp;J31&amp;J32&amp;J33&amp;J34&amp;J35&amp;J36</f>
        <v>(1) Provinces are not authorized to have their own bank accounts. Instead, financial transactions must be carried out by the provincial office of the National Treasury (NT). In cases where own-source revenues are insufficient to fund budgeted activities (the case for all but one province) funds must be sent down from the NT which often does so after approving individual transactions; (2) all assets ultimately belong to the CG as per legislation; (3) all revenues collected at subnational level (except certain "technical" revenues retained by line agencies) must be deposited to the provincial office of the NT; (4) all unspent financial resources at the end of the FY must be returned to the NT.Provinces are a "first-tier" budget entity (same status as national ministries) and are clearly identifiable in the national budget.Article 28 of the SBL (2015) sets out in law the requirement for PPAs to approve annual budgets (incl. investment projects) proposed by the Governor/Mayor. In practice, while PPAs do formally approve budgets, the selection of investment projects (the main discretionary budget) is largely determined by the Governor in consultation with the line department administration and CG. Furthermore, PPAs do not generally reject budget proposals and there are limited cases where there is evidence of any amendment.Provincial funds are held within the NT system from which transactions are made.There is a system of negotiated deficit grants in place (absent formula-based transfers) and NT often intervenes in spending decisions meaning that provinces do authoritatively determine their budget or their spending.</v>
      </c>
      <c r="K74" s="23" t="str">
        <f>K30&amp;K31&amp;K32&amp;K33&amp;K34&amp;K35&amp;K36</f>
        <v>Districts are not budgetary entities (see G4.1B)Districts are a "second tier" entity that receive funding under delegation from provinces. Within the state budget all such spending is aggregated and folded into the overall provincial budget (the so-called "Russian-doll" model). As such, districts are not "budget-holding" entities in their own right and have no auhtority to make their own budgeting decisions.Budgets for districts are determined by provinces</v>
      </c>
      <c r="L74" s="23" t="str">
        <f>L30&amp;L31&amp;L32&amp;L33&amp;L34&amp;L35&amp;L36</f>
        <v>Villages are not budgetary entities (see G4.1B)As per districts (if not more so). Village level spending in not mentioned the SBL.Budgets for villages (if any) are determined by provinces/districts</v>
      </c>
      <c r="M74" s="120" t="str">
        <f>M30&amp;M31&amp;M32&amp;M33&amp;M34&amp;M35&amp;M36</f>
        <v/>
      </c>
    </row>
    <row r="75" spans="4:13" hidden="1">
      <c r="E75" s="67"/>
    </row>
    <row r="76" spans="4:13" ht="14.7" hidden="1" thickBot="1">
      <c r="E76" s="67"/>
    </row>
    <row r="77" spans="4:13" hidden="1">
      <c r="D77" s="219" t="s">
        <v>3</v>
      </c>
      <c r="E77" s="210" t="s">
        <v>189</v>
      </c>
      <c r="F77" s="211" t="s">
        <v>131</v>
      </c>
      <c r="G77" s="211" t="s">
        <v>132</v>
      </c>
      <c r="H77" s="211" t="s">
        <v>133</v>
      </c>
      <c r="I77" s="212" t="s">
        <v>24</v>
      </c>
    </row>
    <row r="78" spans="4:13" ht="14.7" hidden="1" thickBot="1">
      <c r="D78" s="220" t="s">
        <v>3</v>
      </c>
      <c r="E78" s="213" t="s">
        <v>775</v>
      </c>
      <c r="F78" s="22" t="s">
        <v>776</v>
      </c>
      <c r="G78" s="22" t="s">
        <v>773</v>
      </c>
      <c r="H78" s="22" t="s">
        <v>774</v>
      </c>
      <c r="I78" s="214" t="s">
        <v>777</v>
      </c>
    </row>
    <row r="79" spans="4:13" hidden="1"/>
  </sheetData>
  <phoneticPr fontId="59" type="noConversion"/>
  <dataValidations disablePrompts="1" count="6">
    <dataValidation type="list" allowBlank="1" showInputMessage="1" showErrorMessage="1" sqref="G7" xr:uid="{71737235-5B0F-4B5B-A82D-011792F9C182}">
      <formula1>"...,Yes,No,Other"</formula1>
    </dataValidation>
    <dataValidation type="list" allowBlank="1" showInputMessage="1" showErrorMessage="1" sqref="H7" xr:uid="{81C52D89-FB06-4242-BCAC-C337AA7676CA}">
      <formula1>"...,GP,SP,DECON,Other"</formula1>
    </dataValidation>
    <dataValidation type="list" allowBlank="1" showInputMessage="1" showErrorMessage="1" sqref="E22:H28 E39:H45 E8:H11 E14:H19 E31:H36" xr:uid="{5BBF8C7F-31AD-4E15-8222-AD40F370432D}">
      <formula1>$O8:$R8</formula1>
    </dataValidation>
    <dataValidation type="list" allowBlank="1" showInputMessage="1" showErrorMessage="1" sqref="E50:H50" xr:uid="{15642E44-6AFB-4422-A014-63D7ABF1C880}">
      <formula1>$O$50:$V$50</formula1>
    </dataValidation>
    <dataValidation type="list" allowBlank="1" showInputMessage="1" showErrorMessage="1" sqref="E48:H48" xr:uid="{67BCF2EB-693A-485A-8C9C-9F02B36A1221}">
      <formula1>$O$48:$T$48</formula1>
    </dataValidation>
    <dataValidation type="list" allowBlank="1" showInputMessage="1" showErrorMessage="1" sqref="E49:H49" xr:uid="{FF67BA6C-94EF-459D-879A-91C0F490AB46}">
      <formula1>$O$49:$V$49</formula1>
    </dataValidation>
  </dataValidations>
  <pageMargins left="0.7" right="0.7" top="0.75" bottom="0.75" header="0.3" footer="0.3"/>
  <pageSetup scale="58" fitToWidth="3"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6E36E-D4A3-47C2-9882-C50FA57939B4}">
  <dimension ref="C1:N27"/>
  <sheetViews>
    <sheetView zoomScale="75" zoomScaleNormal="75" workbookViewId="0">
      <pane ySplit="3" topLeftCell="A4" activePane="bottomLeft" state="frozen"/>
      <selection activeCell="D28" sqref="A1:XFD1048576"/>
      <selection pane="bottomLeft" activeCell="F9" sqref="F9"/>
    </sheetView>
  </sheetViews>
  <sheetFormatPr defaultColWidth="9.15625" defaultRowHeight="14.4"/>
  <cols>
    <col min="1" max="2" width="2.47265625" customWidth="1"/>
    <col min="3" max="3" width="7.47265625" customWidth="1"/>
    <col min="4" max="4" width="54.68359375" customWidth="1"/>
    <col min="5" max="5" width="3.47265625" customWidth="1"/>
    <col min="6" max="7" width="12.68359375" customWidth="1"/>
    <col min="8" max="8" width="3.3125" customWidth="1"/>
    <col min="9" max="9" width="12.68359375" customWidth="1"/>
    <col min="10" max="10" width="3.47265625" customWidth="1"/>
    <col min="11" max="11" width="52.3125" customWidth="1"/>
    <col min="12" max="12" width="3.3125" customWidth="1"/>
    <col min="13" max="13" width="23.83984375" hidden="1" customWidth="1"/>
    <col min="14" max="14" width="27.15625" customWidth="1"/>
  </cols>
  <sheetData>
    <row r="1" spans="3:14" s="2" customFormat="1"/>
    <row r="2" spans="3:14" s="2" customFormat="1" ht="18.3">
      <c r="D2" s="21" t="s">
        <v>706</v>
      </c>
    </row>
    <row r="3" spans="3:14" s="22" customFormat="1" ht="15" customHeight="1" thickBot="1"/>
    <row r="4" spans="3:14" ht="15" customHeight="1" thickBot="1"/>
    <row r="5" spans="3:14" ht="13.5" customHeight="1">
      <c r="C5" s="243" t="s">
        <v>67</v>
      </c>
      <c r="D5" s="247" t="s">
        <v>76</v>
      </c>
      <c r="F5" s="245" t="s">
        <v>25</v>
      </c>
      <c r="G5" s="246"/>
      <c r="I5" s="251" t="s">
        <v>77</v>
      </c>
      <c r="K5" s="249" t="s">
        <v>17</v>
      </c>
    </row>
    <row r="6" spans="3:14" ht="13.5" customHeight="1" thickBot="1">
      <c r="C6" s="244"/>
      <c r="D6" s="248"/>
      <c r="E6" s="1"/>
      <c r="F6" s="11" t="s">
        <v>75</v>
      </c>
      <c r="G6" s="11" t="s">
        <v>74</v>
      </c>
      <c r="H6" s="1"/>
      <c r="I6" s="252"/>
      <c r="J6" s="1"/>
      <c r="K6" s="250"/>
    </row>
    <row r="7" spans="3:14" ht="14.25" customHeight="1" thickBot="1"/>
    <row r="8" spans="3:14">
      <c r="C8" s="14"/>
      <c r="D8" s="41" t="s">
        <v>720</v>
      </c>
      <c r="F8" s="152"/>
      <c r="G8" s="153"/>
      <c r="H8" s="4"/>
      <c r="I8" s="149"/>
      <c r="K8" s="15"/>
      <c r="M8" s="224" t="s">
        <v>3</v>
      </c>
      <c r="N8" s="225" t="s">
        <v>782</v>
      </c>
    </row>
    <row r="9" spans="3:14">
      <c r="C9" s="12" t="s">
        <v>55</v>
      </c>
      <c r="D9" s="42" t="s">
        <v>54</v>
      </c>
      <c r="F9" s="154" t="s">
        <v>3</v>
      </c>
      <c r="G9" s="145" t="s">
        <v>721</v>
      </c>
      <c r="H9" s="4"/>
      <c r="I9" s="151" t="s">
        <v>3</v>
      </c>
      <c r="K9" s="96"/>
      <c r="M9" s="224" t="str">
        <f>'IGP1 Structure'!C21</f>
        <v>C</v>
      </c>
      <c r="N9" s="226" t="str">
        <f>'IGP1 Structure'!C21&amp;" = "&amp;'IGP1 Structure'!E21</f>
        <v>C = National Government</v>
      </c>
    </row>
    <row r="10" spans="3:14">
      <c r="C10" s="12" t="s">
        <v>56</v>
      </c>
      <c r="D10" s="42" t="s">
        <v>19</v>
      </c>
      <c r="F10" s="154" t="s">
        <v>3</v>
      </c>
      <c r="G10" s="145" t="s">
        <v>721</v>
      </c>
      <c r="H10" s="4"/>
      <c r="I10" s="151" t="s">
        <v>3</v>
      </c>
      <c r="K10" s="96"/>
      <c r="M10" s="224" t="str">
        <f>'IGP1 Structure'!C22</f>
        <v>S1</v>
      </c>
      <c r="N10" s="226" t="str">
        <f>'IGP1 Structure'!C22&amp;" = "&amp;'IGP1 Structure'!E22</f>
        <v>S1 = Provinces</v>
      </c>
    </row>
    <row r="11" spans="3:14">
      <c r="C11" s="39"/>
      <c r="D11" s="43" t="s">
        <v>20</v>
      </c>
      <c r="F11" s="155"/>
      <c r="G11" s="156"/>
      <c r="H11" s="4"/>
      <c r="I11" s="150"/>
      <c r="K11" s="40"/>
      <c r="M11" s="224" t="str">
        <f>'IGP1 Structure'!C23</f>
        <v>S2</v>
      </c>
      <c r="N11" s="226" t="str">
        <f>'IGP1 Structure'!C23&amp;" = "&amp;'IGP1 Structure'!E23</f>
        <v>S2 = Districts</v>
      </c>
    </row>
    <row r="12" spans="3:14">
      <c r="C12" s="12" t="s">
        <v>57</v>
      </c>
      <c r="D12" s="42" t="s">
        <v>78</v>
      </c>
      <c r="F12" s="154" t="s">
        <v>3</v>
      </c>
      <c r="G12" s="144" t="s">
        <v>3</v>
      </c>
      <c r="H12" s="4"/>
      <c r="I12" s="151" t="s">
        <v>3</v>
      </c>
      <c r="K12" s="96"/>
      <c r="M12" s="224" t="str">
        <f>'IGP1 Structure'!C24</f>
        <v>S3</v>
      </c>
      <c r="N12" s="226" t="str">
        <f>'IGP1 Structure'!C24&amp;" = "&amp;'IGP1 Structure'!E24</f>
        <v>S3 = Villages</v>
      </c>
    </row>
    <row r="13" spans="3:14">
      <c r="C13" s="12" t="s">
        <v>58</v>
      </c>
      <c r="D13" s="42" t="s">
        <v>53</v>
      </c>
      <c r="F13" s="154" t="s">
        <v>3</v>
      </c>
      <c r="G13" s="144" t="s">
        <v>3</v>
      </c>
      <c r="H13" s="4"/>
      <c r="I13" s="151" t="s">
        <v>3</v>
      </c>
      <c r="K13" s="96"/>
      <c r="M13" s="224" t="str">
        <f>'IGP1 Structure'!C25</f>
        <v>S4</v>
      </c>
      <c r="N13" s="226" t="str">
        <f>'IGP1 Structure'!C25&amp;" = "&amp;'IGP1 Structure'!E25</f>
        <v xml:space="preserve">S4 = </v>
      </c>
    </row>
    <row r="14" spans="3:14">
      <c r="C14" s="39"/>
      <c r="D14" s="43" t="s">
        <v>21</v>
      </c>
      <c r="F14" s="155"/>
      <c r="G14" s="156"/>
      <c r="H14" s="4"/>
      <c r="I14" s="150"/>
      <c r="K14" s="40"/>
      <c r="M14" s="224" t="s">
        <v>734</v>
      </c>
      <c r="N14" s="226" t="s">
        <v>780</v>
      </c>
    </row>
    <row r="15" spans="3:14" ht="14.7" thickBot="1">
      <c r="C15" s="12" t="s">
        <v>59</v>
      </c>
      <c r="D15" s="42" t="s">
        <v>11</v>
      </c>
      <c r="F15" s="154" t="s">
        <v>3</v>
      </c>
      <c r="G15" s="144" t="s">
        <v>3</v>
      </c>
      <c r="H15" s="4"/>
      <c r="I15" s="151" t="s">
        <v>3</v>
      </c>
      <c r="K15" s="96"/>
      <c r="M15" s="224" t="s">
        <v>735</v>
      </c>
      <c r="N15" s="227" t="s">
        <v>781</v>
      </c>
    </row>
    <row r="16" spans="3:14">
      <c r="C16" s="39"/>
      <c r="D16" s="43" t="s">
        <v>22</v>
      </c>
      <c r="F16" s="155"/>
      <c r="G16" s="156"/>
      <c r="H16" s="4"/>
      <c r="I16" s="150"/>
      <c r="K16" s="40"/>
    </row>
    <row r="17" spans="3:11">
      <c r="C17" s="12" t="s">
        <v>65</v>
      </c>
      <c r="D17" s="42" t="s">
        <v>45</v>
      </c>
      <c r="F17" s="154" t="s">
        <v>3</v>
      </c>
      <c r="G17" s="145" t="s">
        <v>721</v>
      </c>
      <c r="H17" s="4"/>
      <c r="I17" s="151" t="s">
        <v>3</v>
      </c>
      <c r="K17" s="96"/>
    </row>
    <row r="18" spans="3:11">
      <c r="C18" s="12" t="s">
        <v>66</v>
      </c>
      <c r="D18" s="42" t="s">
        <v>46</v>
      </c>
      <c r="F18" s="154" t="s">
        <v>3</v>
      </c>
      <c r="G18" s="145" t="s">
        <v>721</v>
      </c>
      <c r="H18" s="4"/>
      <c r="I18" s="151" t="s">
        <v>3</v>
      </c>
      <c r="K18" s="96"/>
    </row>
    <row r="19" spans="3:11">
      <c r="C19" s="12" t="s">
        <v>60</v>
      </c>
      <c r="D19" s="42" t="s">
        <v>12</v>
      </c>
      <c r="F19" s="154" t="s">
        <v>3</v>
      </c>
      <c r="G19" s="144" t="s">
        <v>3</v>
      </c>
      <c r="H19" s="4"/>
      <c r="I19" s="151" t="s">
        <v>3</v>
      </c>
      <c r="K19" s="96"/>
    </row>
    <row r="20" spans="3:11">
      <c r="C20" s="12" t="s">
        <v>61</v>
      </c>
      <c r="D20" s="42" t="s">
        <v>13</v>
      </c>
      <c r="F20" s="154" t="s">
        <v>3</v>
      </c>
      <c r="G20" s="144" t="s">
        <v>3</v>
      </c>
      <c r="H20" s="4"/>
      <c r="I20" s="151" t="s">
        <v>3</v>
      </c>
      <c r="K20" s="96"/>
    </row>
    <row r="21" spans="3:11">
      <c r="C21" s="39"/>
      <c r="D21" s="43" t="s">
        <v>8</v>
      </c>
      <c r="F21" s="155"/>
      <c r="G21" s="156"/>
      <c r="H21" s="4"/>
      <c r="I21" s="150"/>
      <c r="K21" s="40"/>
    </row>
    <row r="22" spans="3:11">
      <c r="C22" s="12" t="s">
        <v>62</v>
      </c>
      <c r="D22" s="42" t="s">
        <v>9</v>
      </c>
      <c r="F22" s="154" t="s">
        <v>3</v>
      </c>
      <c r="G22" s="144" t="s">
        <v>3</v>
      </c>
      <c r="H22" s="4"/>
      <c r="I22" s="151" t="s">
        <v>3</v>
      </c>
      <c r="K22" s="96"/>
    </row>
    <row r="23" spans="3:11">
      <c r="C23" s="39"/>
      <c r="D23" s="43" t="s">
        <v>18</v>
      </c>
      <c r="F23" s="155"/>
      <c r="G23" s="156"/>
      <c r="H23" s="4"/>
      <c r="I23" s="150"/>
      <c r="K23" s="40"/>
    </row>
    <row r="24" spans="3:11">
      <c r="C24" s="12" t="s">
        <v>63</v>
      </c>
      <c r="D24" s="42" t="s">
        <v>23</v>
      </c>
      <c r="F24" s="154" t="s">
        <v>3</v>
      </c>
      <c r="G24" s="144" t="s">
        <v>3</v>
      </c>
      <c r="H24" s="4"/>
      <c r="I24" s="151" t="s">
        <v>3</v>
      </c>
      <c r="K24" s="96"/>
    </row>
    <row r="25" spans="3:11">
      <c r="C25" s="39"/>
      <c r="D25" s="43" t="s">
        <v>10</v>
      </c>
      <c r="F25" s="155"/>
      <c r="G25" s="156"/>
      <c r="H25" s="4"/>
      <c r="I25" s="150"/>
      <c r="K25" s="40"/>
    </row>
    <row r="26" spans="3:11" ht="14.7" thickBot="1">
      <c r="C26" s="13" t="s">
        <v>64</v>
      </c>
      <c r="D26" s="44" t="s">
        <v>40</v>
      </c>
      <c r="F26" s="157" t="s">
        <v>3</v>
      </c>
      <c r="G26" s="158" t="s">
        <v>3</v>
      </c>
      <c r="H26" s="4"/>
      <c r="I26" s="159" t="s">
        <v>3</v>
      </c>
      <c r="K26" s="97"/>
    </row>
    <row r="27" spans="3:11" s="7" customFormat="1" ht="14.7" thickBot="1"/>
  </sheetData>
  <sheetProtection sheet="1" formatCells="0"/>
  <mergeCells count="5">
    <mergeCell ref="C5:C6"/>
    <mergeCell ref="F5:G5"/>
    <mergeCell ref="D5:D6"/>
    <mergeCell ref="K5:K6"/>
    <mergeCell ref="I5:I6"/>
  </mergeCells>
  <dataValidations count="2">
    <dataValidation type="list" allowBlank="1" showInputMessage="1" showErrorMessage="1" sqref="I24 I15 I17:I20 I9:I10 I12:I13 I22 I26" xr:uid="{8C2BDC65-1839-4B4E-8A37-2E3AD2558A59}">
      <formula1>"…,Yes,No,Partially/Mixed/Other"</formula1>
    </dataValidation>
    <dataValidation type="list" allowBlank="1" showInputMessage="1" showErrorMessage="1" sqref="F15:G15 F9:F10 F22:G22 G19:G20 F17:F20 F26:G26 F24:G24 F12:G13" xr:uid="{097941F7-E617-4E9D-9256-E7030ACEBB8A}">
      <formula1>$M$8:$M$15</formula1>
    </dataValidation>
  </dataValidations>
  <pageMargins left="0.7" right="0.7" top="0.75" bottom="0.75" header="0.3" footer="0.3"/>
  <pageSetup scale="65" fitToHeight="2" orientation="landscape" horizontalDpi="200" verticalDpi="200" r:id="rId1"/>
  <rowBreaks count="1" manualBreakCount="1">
    <brk id="27"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87DAA-87D9-47AE-83BD-771AD85CC2C9}">
  <dimension ref="C1:N32"/>
  <sheetViews>
    <sheetView zoomScale="75" zoomScaleNormal="75" workbookViewId="0">
      <pane ySplit="3" topLeftCell="A4" activePane="bottomLeft" state="frozen"/>
      <selection pane="bottomLeft" activeCell="E6" sqref="E6"/>
    </sheetView>
  </sheetViews>
  <sheetFormatPr defaultColWidth="9.15625" defaultRowHeight="14.4"/>
  <cols>
    <col min="1" max="2" width="3.47265625" customWidth="1"/>
    <col min="4" max="4" width="60" customWidth="1"/>
    <col min="5" max="5" width="43.47265625" customWidth="1"/>
    <col min="9" max="14" width="9.15625" hidden="1" customWidth="1"/>
  </cols>
  <sheetData>
    <row r="1" spans="3:14" s="2" customFormat="1"/>
    <row r="2" spans="3:14" s="2" customFormat="1" ht="18.3">
      <c r="C2" s="21"/>
      <c r="D2" s="21" t="s">
        <v>68</v>
      </c>
    </row>
    <row r="3" spans="3:14" s="22" customFormat="1" ht="15" customHeight="1" thickBot="1"/>
    <row r="5" spans="3:14">
      <c r="C5" s="1" t="s">
        <v>47</v>
      </c>
      <c r="D5" s="1" t="s">
        <v>88</v>
      </c>
    </row>
    <row r="6" spans="3:14">
      <c r="C6" t="s">
        <v>48</v>
      </c>
      <c r="D6" t="s">
        <v>702</v>
      </c>
      <c r="E6" s="160" t="s">
        <v>808</v>
      </c>
    </row>
    <row r="7" spans="3:14">
      <c r="C7" t="s">
        <v>69</v>
      </c>
      <c r="D7" t="s">
        <v>703</v>
      </c>
      <c r="E7" s="160" t="s">
        <v>810</v>
      </c>
    </row>
    <row r="8" spans="3:14">
      <c r="C8" t="s">
        <v>49</v>
      </c>
      <c r="D8" t="s">
        <v>70</v>
      </c>
      <c r="E8" s="160" t="s">
        <v>809</v>
      </c>
    </row>
    <row r="9" spans="3:14">
      <c r="I9" s="2"/>
      <c r="J9" s="2"/>
      <c r="K9" s="2"/>
      <c r="L9" s="2"/>
      <c r="M9" s="2"/>
      <c r="N9" s="2"/>
    </row>
    <row r="10" spans="3:14">
      <c r="C10" s="1" t="s">
        <v>86</v>
      </c>
      <c r="D10" s="1" t="s">
        <v>87</v>
      </c>
      <c r="I10" s="2"/>
      <c r="J10" s="2"/>
      <c r="K10" s="2"/>
      <c r="L10" s="2"/>
      <c r="M10" s="2"/>
      <c r="N10" s="2"/>
    </row>
    <row r="11" spans="3:14">
      <c r="C11" s="1"/>
      <c r="I11" s="2"/>
      <c r="J11" s="2"/>
      <c r="K11" s="2"/>
      <c r="L11" s="2"/>
      <c r="M11" s="2"/>
      <c r="N11" s="2"/>
    </row>
    <row r="12" spans="3:14">
      <c r="C12" s="1" t="s">
        <v>81</v>
      </c>
      <c r="D12" s="255" t="s">
        <v>793</v>
      </c>
      <c r="E12" s="255"/>
    </row>
    <row r="13" spans="3:14" ht="46" customHeight="1">
      <c r="D13" s="253" t="s">
        <v>849</v>
      </c>
      <c r="E13" s="253"/>
    </row>
    <row r="14" spans="3:14">
      <c r="D14" s="54"/>
      <c r="E14" s="30"/>
    </row>
    <row r="15" spans="3:14">
      <c r="C15" s="1" t="s">
        <v>82</v>
      </c>
      <c r="D15" s="254" t="s">
        <v>125</v>
      </c>
      <c r="E15" s="254"/>
    </row>
    <row r="16" spans="3:14" ht="46" customHeight="1">
      <c r="D16" s="253" t="s">
        <v>848</v>
      </c>
      <c r="E16" s="253"/>
    </row>
    <row r="17" spans="3:5">
      <c r="D17" s="54"/>
      <c r="E17" s="30"/>
    </row>
    <row r="18" spans="3:5">
      <c r="C18" s="1" t="s">
        <v>83</v>
      </c>
      <c r="D18" s="254" t="s">
        <v>85</v>
      </c>
      <c r="E18" s="254"/>
    </row>
    <row r="19" spans="3:5" ht="46" customHeight="1">
      <c r="D19" s="253" t="s">
        <v>850</v>
      </c>
      <c r="E19" s="253"/>
    </row>
    <row r="20" spans="3:5">
      <c r="D20" s="54"/>
      <c r="E20" s="30"/>
    </row>
    <row r="21" spans="3:5">
      <c r="C21" s="1" t="s">
        <v>84</v>
      </c>
      <c r="D21" s="254" t="s">
        <v>708</v>
      </c>
      <c r="E21" s="254"/>
    </row>
    <row r="22" spans="3:5" ht="46" customHeight="1">
      <c r="D22" s="253" t="s">
        <v>851</v>
      </c>
      <c r="E22" s="253"/>
    </row>
    <row r="23" spans="3:5" ht="15" customHeight="1">
      <c r="D23" s="54"/>
      <c r="E23" s="30"/>
    </row>
    <row r="24" spans="3:5" ht="15" customHeight="1">
      <c r="C24" s="1" t="s">
        <v>707</v>
      </c>
      <c r="D24" s="254" t="s">
        <v>759</v>
      </c>
      <c r="E24" s="254"/>
    </row>
    <row r="25" spans="3:5" ht="13.5" customHeight="1">
      <c r="D25" s="253" t="s">
        <v>827</v>
      </c>
      <c r="E25" s="253"/>
    </row>
    <row r="26" spans="3:5" ht="13.5" customHeight="1">
      <c r="D26" s="253" t="s">
        <v>826</v>
      </c>
      <c r="E26" s="253"/>
    </row>
    <row r="27" spans="3:5" ht="13.5" customHeight="1">
      <c r="D27" s="253" t="s">
        <v>825</v>
      </c>
      <c r="E27" s="253"/>
    </row>
    <row r="28" spans="3:5" ht="13.5" customHeight="1">
      <c r="D28" s="253"/>
      <c r="E28" s="253"/>
    </row>
    <row r="29" spans="3:5" ht="13.5" customHeight="1">
      <c r="D29" s="253"/>
      <c r="E29" s="253"/>
    </row>
    <row r="30" spans="3:5" ht="13.5" customHeight="1">
      <c r="D30" s="253"/>
      <c r="E30" s="253"/>
    </row>
    <row r="31" spans="3:5" ht="15" customHeight="1">
      <c r="D31" s="54"/>
      <c r="E31" s="30"/>
    </row>
    <row r="32" spans="3:5" s="3" customFormat="1"/>
  </sheetData>
  <sheetProtection sheet="1" formatCells="0"/>
  <mergeCells count="15">
    <mergeCell ref="D12:E12"/>
    <mergeCell ref="D13:E13"/>
    <mergeCell ref="D16:E16"/>
    <mergeCell ref="D19:E19"/>
    <mergeCell ref="D22:E22"/>
    <mergeCell ref="D24:E24"/>
    <mergeCell ref="D21:E21"/>
    <mergeCell ref="D18:E18"/>
    <mergeCell ref="D15:E15"/>
    <mergeCell ref="D25:E25"/>
    <mergeCell ref="D26:E26"/>
    <mergeCell ref="D27:E27"/>
    <mergeCell ref="D28:E28"/>
    <mergeCell ref="D29:E29"/>
    <mergeCell ref="D30:E30"/>
  </mergeCells>
  <dataValidations disablePrompts="1" count="1">
    <dataValidation type="list" allowBlank="1" showInputMessage="1" showErrorMessage="1" sqref="E14 E17 E20 E23 E31:E32" xr:uid="{88507343-9DA2-46F0-97EF-15395E17E4A1}">
      <formula1>$I14:$L14</formula1>
    </dataValidation>
  </dataValidations>
  <pageMargins left="0.7" right="0.7" top="0.75" bottom="0.75" header="0.3" footer="0.3"/>
  <pageSetup scale="64" fitToHeight="2" orientation="portrait" horizontalDpi="200" verticalDpi="200" r:id="rId1"/>
  <rowBreaks count="1" manualBreakCount="1">
    <brk id="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6E96D-940E-4952-9740-729597CA230A}">
  <dimension ref="A2:H78"/>
  <sheetViews>
    <sheetView zoomScale="75" zoomScaleNormal="75" workbookViewId="0">
      <selection activeCell="C2" sqref="C2"/>
    </sheetView>
  </sheetViews>
  <sheetFormatPr defaultColWidth="8.83984375" defaultRowHeight="14.4"/>
  <cols>
    <col min="1" max="2" width="4" style="2" customWidth="1"/>
    <col min="3" max="3" width="34.68359375" customWidth="1"/>
    <col min="4" max="9" width="13.68359375" customWidth="1"/>
  </cols>
  <sheetData>
    <row r="2" spans="2:4">
      <c r="C2" s="1" t="str">
        <f>"IGP Country Notes for "&amp;'IGP1 Structure'!E7&amp;" ,"&amp;'IGP1 Structure'!E8</f>
        <v>IGP Country Notes for Laos (LPDR) (LAO) ,2024</v>
      </c>
    </row>
    <row r="3" spans="2:4">
      <c r="C3" t="str">
        <f>"These Country Notes for this LoGICA Intergovernmental Profile (IGP) describe the structure and nature of local governance institutions for "&amp;'IGP1 Structure'!E204&amp;" for the year "&amp;'IGP1 Structure'!E8&amp;"."</f>
        <v>These Country Notes for this LoGICA Intergovernmental Profile (IGP) describe the structure and nature of local governance institutions for Laos (LPDR) for the year 2024.</v>
      </c>
    </row>
    <row r="4" spans="2:4">
      <c r="C4" t="str">
        <f>IF(COUNTIF('IGP3 Functions'!$F$9:$G$26,"…")&lt;10,"The IGP also assessed the de facto functional assignments for "&amp;'IGP1 Structure'!E204&amp;".","The IGP did not assess the de facto functional assignments for "&amp;'IGP1 Structure'!E204&amp;".")</f>
        <v>The IGP did not assess the de facto functional assignments for Laos (LPDR).</v>
      </c>
    </row>
    <row r="5" spans="2:4">
      <c r="C5" t="str">
        <f>"This IGP was prepared by "&amp;'IGP Info'!E6&amp;"."</f>
        <v>This IGP was prepared by Nick Travis.</v>
      </c>
    </row>
    <row r="6" spans="2:4">
      <c r="B6" s="2" t="str">
        <f>IF('IGP1 Structure'!D9="","XX","&gt;")</f>
        <v>&gt;</v>
      </c>
      <c r="C6" s="209" t="str">
        <f>IF(B6="&gt;","The total population of "&amp;'IGP1 Structure'!E204&amp;" is "&amp;FIXED('IGP1 Structure'!E9,0,FALSE)&amp;" residents.","The total population of "&amp;'IGP1 Structure'!E204&amp;" is not reported in the profile.")</f>
        <v>The total population of Laos (LPDR) is 7,529,475 residents.</v>
      </c>
    </row>
    <row r="7" spans="2:4">
      <c r="B7" s="2" t="str">
        <f>IF('IGP1 Structure'!L6&amp;'IGP1 Structure'!L7&amp;'IGP1 Structure'!L8&amp;'IGP1 Structure'!L9="","XX","&gt;")</f>
        <v>&gt;</v>
      </c>
      <c r="C7" t="str">
        <f>IF(B7="&gt;",'IGP1 Structure'!L6&amp;'IGP1 Structure'!L7&amp;'IGP1 Structure'!L8&amp;'IGP1 Structure'!L9,"")</f>
        <v>UN Population Division (2022)</v>
      </c>
    </row>
    <row r="9" spans="2:4">
      <c r="C9" s="1" t="s">
        <v>788</v>
      </c>
    </row>
    <row r="10" spans="2:4">
      <c r="C10" t="str">
        <f>"The main legal/policy context for decentralization, subnational governance and intergovernmental relations in "&amp;'IGP1 Structure'!E204&amp;" is provided by:"</f>
        <v>The main legal/policy context for decentralization, subnational governance and intergovernmental relations in Laos (LPDR) is provided by:</v>
      </c>
      <c r="D10" s="1"/>
    </row>
    <row r="11" spans="2:4">
      <c r="B11" s="2" t="str">
        <f>IF('IGP1 Structure'!D12="","XX","&gt;")</f>
        <v>&gt;</v>
      </c>
      <c r="C11" t="str">
        <f>IF(B11="&gt;",'IGP1 Structure'!D12&amp;" ("&amp;'IGP1 Structure'!F12&amp;")","")</f>
        <v>Constitution (1991 (rev. 2015))</v>
      </c>
    </row>
    <row r="12" spans="2:4">
      <c r="B12" s="2" t="str">
        <f>IF('IGP1 Structure'!D13="","XX","&gt;")</f>
        <v>&gt;</v>
      </c>
      <c r="C12" t="str">
        <f>IF(B12="&gt;",'IGP1 Structure'!D13&amp;" ("&amp;'IGP1 Structure'!F13&amp;")","")</f>
        <v>Law on Local Administration (No. 68) (2015)</v>
      </c>
    </row>
    <row r="13" spans="2:4">
      <c r="B13" s="2" t="str">
        <f>IF('IGP1 Structure'!D14="","XX","&gt;")</f>
        <v>&gt;</v>
      </c>
      <c r="C13" t="str">
        <f>IF(B13="&gt;",'IGP1 Structure'!D14&amp;" ("&amp;'IGP1 Structure'!F14&amp;")","")</f>
        <v>State Budget Law (2015)</v>
      </c>
    </row>
    <row r="14" spans="2:4">
      <c r="B14" s="2" t="str">
        <f>IF('IGP1 Structure'!D15="","XX","&gt;")</f>
        <v>&gt;</v>
      </c>
      <c r="C14" t="str">
        <f>IF(B14="&gt;",'IGP1 Structure'!D15&amp;" ("&amp;'IGP1 Structure'!F15&amp;")","")</f>
        <v>State Assets Law (2015)</v>
      </c>
    </row>
    <row r="15" spans="2:4">
      <c r="B15" s="2" t="str">
        <f>IF('IGP1 Structure'!L11&amp;'IGP1 Structure'!L12&amp;'IGP1 Structure'!L13&amp;'IGP1 Structure'!L14&amp;'IGP1 Structure'!L15="","XX","&gt;")</f>
        <v>&gt;</v>
      </c>
      <c r="C15" t="str">
        <f>IF(B15="&gt;",'IGP1 Structure'!L11&amp;'IGP1 Structure'!L12&amp;'IGP1 Structure'!L13&amp;'IGP1 Structure'!L14&amp;'IGP1 Structure'!L15,"")</f>
        <v>https://www.constituteproject.org/constitution/Laos_2015</v>
      </c>
    </row>
    <row r="17" spans="2:3">
      <c r="C17" t="s">
        <v>786</v>
      </c>
    </row>
    <row r="18" spans="2:3" ht="14.5" customHeight="1"/>
    <row r="19" spans="2:3">
      <c r="C19" s="1" t="s">
        <v>709</v>
      </c>
    </row>
    <row r="20" spans="2:3">
      <c r="C20" t="str">
        <f>"The Intergovernmental Profile considers "&amp;'IGP1 Structure'!Q26&amp;" different levels, tiers or types of subnational governance institutions, including:"</f>
        <v>The Intergovernmental Profile considers 3 different levels, tiers or types of subnational governance institutions, including:</v>
      </c>
    </row>
    <row r="21" spans="2:3">
      <c r="B21" s="2" t="str">
        <f>IF('IGP1 Structure'!Q22="YES","&gt;","XX")</f>
        <v>&gt;</v>
      </c>
      <c r="C21" t="str">
        <f>IF('IGP1 Structure'!Q22="YES",'IGP1 Structure'!S22&amp;", which are a "&amp;VLOOKUP('IGP1 Structure'!$R22,'IGP1 Structure'!$N$21:$P$26,3,FALSE)&amp;". "&amp;'IGP1 Structure'!L21,"")</f>
        <v xml:space="preserve">Provinces, which are a main level/tier/type of regional governance institutions. </v>
      </c>
    </row>
    <row r="22" spans="2:3">
      <c r="B22" s="2" t="str">
        <f>IF('IGP1 Structure'!Q23="YES","&gt;","XX")</f>
        <v>&gt;</v>
      </c>
      <c r="C22" t="str">
        <f>IF('IGP1 Structure'!Q23="YES",'IGP1 Structure'!S23&amp;", which are a "&amp;VLOOKUP('IGP1 Structure'!$R23,'IGP1 Structure'!$N$21:$P$26,3,FALSE)&amp;". "&amp;'IGP1 Structure'!L22,"")</f>
        <v>Districts, which are a main level/tier/type of local governance institutions. 17 Provinces + Vientienne Capital (equivalent to Province)</v>
      </c>
    </row>
    <row r="23" spans="2:3">
      <c r="B23" s="2" t="str">
        <f>IF('IGP1 Structure'!Q24="YES","&gt;","XX")</f>
        <v>&gt;</v>
      </c>
      <c r="C23" t="str">
        <f>IF('IGP1 Structure'!Q24="YES",'IGP1 Structure'!S24&amp;", which are a "&amp;VLOOKUP('IGP1 Structure'!$R24,'IGP1 Structure'!$N$21:$P$26,3,FALSE)&amp;". "&amp;'IGP1 Structure'!L23,"")</f>
        <v>Villages, which are a level/tier/type of lower-level local governance institutions. Encompass cities, municipalities and metrolpolises</v>
      </c>
    </row>
    <row r="24" spans="2:3">
      <c r="B24" s="2" t="str">
        <f>IF('IGP1 Structure'!Q25="YES","&gt;","XX")</f>
        <v>XX</v>
      </c>
      <c r="C24" t="str">
        <f>IF('IGP1 Structure'!Q25="YES",'IGP1 Structure'!S25&amp;", which are a "&amp;VLOOKUP('IGP1 Structure'!$R25,'IGP1 Structure'!$N$21:$P$26,3,FALSE)&amp;". "&amp;'IGP1 Structure'!L24,"")</f>
        <v/>
      </c>
    </row>
    <row r="25" spans="2:3">
      <c r="B25" s="2" t="str">
        <f>IF('IGP1 Structure'!L21&amp;'IGP1 Structure'!L22&amp;'IGP1 Structure'!L23&amp;'IGP1 Structure'!L24&amp;'IGP1 Structure'!L25="","XX","&gt;")</f>
        <v>&gt;</v>
      </c>
      <c r="C25" t="str">
        <f>IF(B25="&gt;",'IGP1 Structure'!L21&amp;""&amp;'IGP1 Structure'!L22&amp;""&amp;'IGP1 Structure'!L23&amp;""&amp;'IGP1 Structure'!L24&amp;""&amp;'IGP1 Structure'!L25,"")</f>
        <v>17 Provinces + Vientienne Capital (equivalent to Province)Encompass cities, municipalities and metrolpolisesSome villages are individual settlements while other are part of larger urban areas.</v>
      </c>
    </row>
    <row r="27" spans="2:3">
      <c r="C27" s="1" t="s">
        <v>772</v>
      </c>
    </row>
    <row r="28" spans="2:3">
      <c r="C28" t="s">
        <v>779</v>
      </c>
    </row>
    <row r="29" spans="2:3">
      <c r="B29" s="2" t="str">
        <f>B21</f>
        <v>&gt;</v>
      </c>
      <c r="C29" t="str">
        <f>IF(B29="&gt;","Based on the LoGICA typology, "&amp;'IGP1 Structure'!$E$22&amp;" are classified as "&amp;'IGP2 Governance'!$E$73,"")</f>
        <v>Based on the LoGICA typology, Provinces are classified as non-devolved subnational govenance institutions. (with elected council)</v>
      </c>
    </row>
    <row r="30" spans="2:3">
      <c r="B30" s="2" t="str">
        <f>B22</f>
        <v>&gt;</v>
      </c>
      <c r="C30" t="str">
        <f>IF(B30="&gt;","Based on the LoGICA typology, "&amp;'IGP1 Structure'!$E$23&amp;" are classified as "&amp;'IGP2 Governance'!$F$73,"")</f>
        <v>Based on the LoGICA typology, Districts are classified as non-devolved subnational govenance institutions.</v>
      </c>
    </row>
    <row r="31" spans="2:3">
      <c r="B31" s="2" t="str">
        <f>B23</f>
        <v>&gt;</v>
      </c>
      <c r="C31" t="str">
        <f>IF(B31="&gt;","Based on the LoGICA typology, "&amp;'IGP1 Structure'!$E$24&amp;" are classified as "&amp;'IGP2 Governance'!$G$73,"")</f>
        <v>Based on the LoGICA typology, Villages are classified as non-devolved subnational govenance institutions.</v>
      </c>
    </row>
    <row r="32" spans="2:3">
      <c r="B32" s="2" t="str">
        <f>B24</f>
        <v>XX</v>
      </c>
      <c r="C32" t="str">
        <f>IF(B32="&gt;","Based on the LoGICA typology, "&amp;'IGP1 Structure'!$E$25&amp;" are classified as "&amp;'IGP2 Governance'!$H$73,"")</f>
        <v/>
      </c>
    </row>
    <row r="34" spans="2:8">
      <c r="B34" s="2" t="str">
        <f>IF('IGP1 Structure'!$Q$22="YES","&gt;","XX")</f>
        <v>&gt;</v>
      </c>
      <c r="C34" s="1" t="str">
        <f>"Nature of Subnational Governance Institutions: "&amp;'IGP2 Governance'!E5</f>
        <v>Nature of Subnational Governance Institutions: Provinces</v>
      </c>
    </row>
    <row r="35" spans="2:8">
      <c r="B35" s="2" t="str">
        <f>IF('IGP1 Structure'!$Q$22="YES","&gt;","XX")</f>
        <v>&gt;</v>
      </c>
      <c r="C35" t="str">
        <f>IF($B35="&gt;",'IGP2 Governance'!$J$66&amp;'IGP2 Governance'!$J$71,"")</f>
        <v>Provinces do not meet the institutional/functional preconditions of devolved subnational governments.The legal framework in Lao PDR does not bestow corporate status on LGIs. Ch. IX of the constitution refers to "local administration" (not government) whose role is to "manage the State uniformly within its jurisdiction" and to "local peoples' assemblies" whose role is to "monitor the activity of State organizations under their jurisdiction". The 2015 Law on Local Administration establishes Provinces, Districts and Villages as "local administrative territories" which must follow the principle of "centralized state management". Part VIII notes that "local administration [and] finance must operate in line with the principles of the centralized State budget". The 2015 State Budget Law states that "the local level has the key responsibility on the budget execution on the basis of centralized state budget". Borrowing is not permitted (SBL Art. 6 Para. 5: "local budget deficits are not allowed" &amp; Public Debt Management Law (2018) Art. 16 Para. 2 makes clear that all borrowing and public debt management decisions are centralized at the MoF as the sole authority to sign loan agreements, contract borrowing and issue guarantees on behalf of the Government). Article 5 of the Law on State Assets states that "assets are owned by the State...and are centrally and uniformly administered by the State". Thus, there are few indications that LGIs can be viewed as having a de jure separate legal personality from the central government.As per the legislation noted in G1.1A aboveProvinces are not de facto corporate bodies on account of being prohibited from holding their own assets in their own banks accounts or making financial transactions independently of the central government.</v>
      </c>
    </row>
    <row r="36" spans="2:8">
      <c r="B36" s="2" t="str">
        <f>IF('IGP1 Structure'!$Q$22="YES","&gt;","XX")</f>
        <v>&gt;</v>
      </c>
      <c r="C36" t="str">
        <f>IF($B36="&gt;",'IGP2 Governance'!$J$67&amp;'IGP2 Governance'!$J$72,"")</f>
        <v>Provinces do not meet the political conditions of devolved subnational governments (although preconditions are met).Since 2016 elections for the Provincial People’s Assemblies (PPA) have taken place. Several (approx. 25%) of their members have a dual mandate as members of the National Assembly. The vast majority of PPA representatives are Party members and thus represent the interests of the Party as well as (or perhaps more so) their local constituencies.PPAs formally approve provincial budgets and the annual accounts. Decision-making power is vested in the centrally-appointed provincial governor (political executive) and the line department administrations. All are strongly influenced by the Party.As per G2.1AUltimately, all levels must adhere to the principle of political centralism established by the PartyAs per G2.1A</v>
      </c>
    </row>
    <row r="37" spans="2:8">
      <c r="B37" s="2" t="str">
        <f>IF('IGP1 Structure'!$Q$22="YES","&gt;","XX")</f>
        <v>&gt;</v>
      </c>
      <c r="C37" t="str">
        <f>IF($B37="&gt;",'IGP2 Governance'!$J$68&amp;'IGP2 Governance'!$J$73,"")</f>
        <v>Provinces do not meet the administrative conditions of devolved subnational governments (although preconditions are met).The CEO is appointed and controlled by the Governor (i.e. the representative of the CG rather than the subnational political leadership).The Governor appoints the directors of the local divisions of line ministries (as per Law on Local Administration) but this does not consitute subnational control since it is not the local political (representative) leadership that makes these decisions.As per G3.2AAs per G3.2AAs per G3.2B</v>
      </c>
    </row>
    <row r="38" spans="2:8">
      <c r="B38" s="2" t="str">
        <f>IF('IGP1 Structure'!$Q$22="YES","&gt;","XX")</f>
        <v>&gt;</v>
      </c>
      <c r="C38" t="str">
        <f>IF($B38="&gt;",'IGP2 Governance'!$J$69&amp;'IGP2 Governance'!$J$74,"")</f>
        <v>Provinces do not meet the fiscal/budgetary preconditions of devolved subnational governments.(1) Provinces are not authorized to have their own bank accounts. Instead, financial transactions must be carried out by the provincial office of the National Treasury (NT). In cases where own-source revenues are insufficient to fund budgeted activities (the case for all but one province) funds must be sent down from the NT which often does so after approving individual transactions; (2) all assets ultimately belong to the CG as per legislation; (3) all revenues collected at subnational level (except certain "technical" revenues retained by line agencies) must be deposited to the provincial office of the NT; (4) all unspent financial resources at the end of the FY must be returned to the NT.Provinces are a "first-tier" budget entity (same status as national ministries) and are clearly identifiable in the national budget.Article 28 of the SBL (2015) sets out in law the requirement for PPAs to approve annual budgets (incl. investment projects) proposed by the Governor/Mayor. In practice, while PPAs do formally approve budgets, the selection of investment projects (the main discretionary budget) is largely determined by the Governor in consultation with the line department administration and CG. Furthermore, PPAs do not generally reject budget proposals and there are limited cases where there is evidence of any amendment.Provincial funds are held within the NT system from which transactions are made.There is a system of negotiated deficit grants in place (absent formula-based transfers) and NT often intervenes in spending decisions meaning that provinces do authoritatively determine their budget or their spending.</v>
      </c>
    </row>
    <row r="39" spans="2:8">
      <c r="B39" s="2" t="str">
        <f>IF('IGP1 Structure'!$Q$22="YES","&gt;","XX")</f>
        <v>&gt;</v>
      </c>
      <c r="C39" t="str">
        <f>IF(B39="&gt;",$C$29,"")</f>
        <v>Based on the LoGICA typology, Provinces are classified as non-devolved subnational govenance institutions. (with elected council)</v>
      </c>
    </row>
    <row r="41" spans="2:8">
      <c r="B41" s="2" t="str">
        <f>IF('IGP1 Structure'!$Q$23="YES","&gt;","XX")</f>
        <v>&gt;</v>
      </c>
      <c r="C41" s="1" t="str">
        <f>"Nature of Subnational Governance Institutions: "&amp;'IGP2 Governance'!F5</f>
        <v>Nature of Subnational Governance Institutions: Districts</v>
      </c>
    </row>
    <row r="42" spans="2:8">
      <c r="B42" s="2" t="str">
        <f>IF('IGP1 Structure'!$Q$23="YES","&gt;","XX")</f>
        <v>&gt;</v>
      </c>
      <c r="C42" t="str">
        <f>IF($B42="&gt;",'IGP2 Governance'!$K$66&amp;'IGP2 Governance'!$K$71,"")</f>
        <v>Districts do not meet the institutional/functional preconditions of devolved subnational governments.Districts do not meet any of the pre-conditions of de facto corporate bodies.</v>
      </c>
    </row>
    <row r="43" spans="2:8">
      <c r="B43" s="2" t="str">
        <f>IF('IGP1 Structure'!$Q$23="YES","&gt;","XX")</f>
        <v>&gt;</v>
      </c>
      <c r="C43" t="str">
        <f>IF($B43="&gt;",'IGP2 Governance'!$K$67&amp;'IGP2 Governance'!$K$72,"")</f>
        <v>Districts do not meet the political preconditions of devolved subnational governments.Districts are governed by district chiefs, who are nominated by the prime minister upon recommendation from the governor of their respective provinces.As per G2.1AAs per G2.1A</v>
      </c>
    </row>
    <row r="44" spans="2:8">
      <c r="B44" s="2" t="str">
        <f>IF('IGP1 Structure'!$Q$23="YES","&gt;","XX")</f>
        <v>&gt;</v>
      </c>
      <c r="C44" t="str">
        <f>IF($B44="&gt;",'IGP2 Governance'!$K$68&amp;'IGP2 Governance'!$K$73,"")</f>
        <v>Districts do not meet the administrative preconditions of devolved subnational governments.District administrators are budgeted for ubder the province and report to provincial entitiesAs per G3.1</v>
      </c>
    </row>
    <row r="45" spans="2:8">
      <c r="B45" s="2" t="str">
        <f>IF('IGP1 Structure'!$Q$23="YES","&gt;","XX")</f>
        <v>&gt;</v>
      </c>
      <c r="C45" t="str">
        <f>IF($B45="&gt;",'IGP2 Governance'!$K$69&amp;'IGP2 Governance'!$K$74,"")</f>
        <v>Districts do not meet the fiscal/budgetary preconditions of devolved subnational governments.Districts are not budgetary entities (see G4.1B)Districts are a "second tier" entity that receive funding under delegation from provinces. Within the state budget all such spending is aggregated and folded into the overall provincial budget (the so-called "Russian-doll" model). As such, districts are not "budget-holding" entities in their own right and have no auhtority to make their own budgeting decisions.Budgets for districts are determined by provinces</v>
      </c>
    </row>
    <row r="46" spans="2:8">
      <c r="B46" s="2" t="str">
        <f>IF('IGP1 Structure'!$Q$23="YES","&gt;","XX")</f>
        <v>&gt;</v>
      </c>
      <c r="C46" t="str">
        <f>IF(B46="&gt;",$C$30,"")</f>
        <v>Based on the LoGICA typology, Districts are classified as non-devolved subnational govenance institutions.</v>
      </c>
    </row>
    <row r="47" spans="2:8">
      <c r="D47" s="98"/>
      <c r="E47" s="98"/>
      <c r="F47" s="98"/>
      <c r="G47" s="98"/>
      <c r="H47" s="98"/>
    </row>
    <row r="48" spans="2:8">
      <c r="B48" s="2" t="str">
        <f>IF('IGP1 Structure'!$Q$24="YES","&gt;","XX")</f>
        <v>&gt;</v>
      </c>
      <c r="C48" s="1" t="str">
        <f>"Nature of Subnational Governance Institutions: "&amp;'IGP2 Governance'!G5</f>
        <v>Nature of Subnational Governance Institutions: Villages</v>
      </c>
      <c r="D48" s="98"/>
      <c r="E48" s="98"/>
      <c r="F48" s="98"/>
      <c r="G48" s="98"/>
      <c r="H48" s="98"/>
    </row>
    <row r="49" spans="2:8">
      <c r="B49" s="2" t="str">
        <f>IF('IGP1 Structure'!$Q$24="YES","&gt;","XX")</f>
        <v>&gt;</v>
      </c>
      <c r="C49" t="str">
        <f>IF($B49="&gt;",'IGP2 Governance'!$L$66&amp;'IGP2 Governance'!$L$71,"")</f>
        <v>Villages do not meet the institutional/functional preconditions of devolved subnational governments.Villages do no meet any of the pre-conditions of de facto corporate bodies.</v>
      </c>
      <c r="D49" s="98"/>
      <c r="E49" s="98"/>
      <c r="F49" s="98"/>
      <c r="G49" s="98"/>
      <c r="H49" s="98"/>
    </row>
    <row r="50" spans="2:8">
      <c r="B50" s="2" t="str">
        <f>IF('IGP1 Structure'!$Q$24="YES","&gt;","XX")</f>
        <v>&gt;</v>
      </c>
      <c r="C50" t="str">
        <f>IF($B50="&gt;",'IGP2 Governance'!$L$67&amp;'IGP2 Governance'!$L$72,"")</f>
        <v>Villages do not meet the political preconditions of devolved subnational governments.Villages are administered by village heads, some of whom have been directly elected since 2011. The appointment must be approved by the District/Province after being elected. Information on the proportion that are elected is unavailable. Therefore, we have selected "Partially/Mixed".The appointment must be approved by the District/Province after being elected.As per G2.2A</v>
      </c>
      <c r="D50" s="98"/>
      <c r="E50" s="98"/>
      <c r="F50" s="98"/>
      <c r="G50" s="98"/>
      <c r="H50" s="98"/>
    </row>
    <row r="51" spans="2:8">
      <c r="B51" s="2" t="str">
        <f>IF('IGP1 Structure'!$Q$24="YES","&gt;","XX")</f>
        <v>&gt;</v>
      </c>
      <c r="C51" t="str">
        <f>IF($B51="&gt;",'IGP2 Governance'!$L$68&amp;'IGP2 Governance'!$L$73,"")</f>
        <v>Villages do not meet the administrative preconditions of devolved subnational governments.Village  administrators are budgeted for ubder the province and report to /district provincial entitiesAs per G3.2</v>
      </c>
      <c r="D51" s="98"/>
      <c r="E51" s="98"/>
      <c r="F51" s="98"/>
      <c r="G51" s="98"/>
      <c r="H51" s="98"/>
    </row>
    <row r="52" spans="2:8">
      <c r="B52" s="2" t="str">
        <f>IF('IGP1 Structure'!$Q$24="YES","&gt;","XX")</f>
        <v>&gt;</v>
      </c>
      <c r="C52" t="str">
        <f>IF($B52="&gt;",'IGP2 Governance'!$L$69&amp;'IGP2 Governance'!$L$74,"")</f>
        <v>Villages do not meet the fiscal/budgetary preconditions of devolved subnational governments.Villages are not budgetary entities (see G4.1B)As per districts (if not more so). Village level spending in not mentioned the SBL.Budgets for villages (if any) are determined by provinces/districts</v>
      </c>
      <c r="D52" s="98"/>
      <c r="E52" s="98"/>
      <c r="F52" s="98"/>
      <c r="G52" s="98"/>
      <c r="H52" s="98"/>
    </row>
    <row r="53" spans="2:8">
      <c r="B53" s="2" t="str">
        <f>IF('IGP1 Structure'!$Q$24="YES","&gt;","XX")</f>
        <v>&gt;</v>
      </c>
      <c r="C53" t="str">
        <f>IF(B53="&gt;",$C$31,"")</f>
        <v>Based on the LoGICA typology, Villages are classified as non-devolved subnational govenance institutions.</v>
      </c>
    </row>
    <row r="55" spans="2:8">
      <c r="B55" s="2" t="str">
        <f>IF('IGP1 Structure'!$Q$25="YES","&gt;","XX")</f>
        <v>XX</v>
      </c>
      <c r="C55" s="1" t="str">
        <f>"Nature of Subnational Governance Institutions: "&amp;'IGP2 Governance'!H5</f>
        <v>Nature of Subnational Governance Institutions: 0</v>
      </c>
    </row>
    <row r="56" spans="2:8">
      <c r="B56" s="2" t="str">
        <f>IF('IGP1 Structure'!$Q$25="YES","&gt;","XX")</f>
        <v>XX</v>
      </c>
      <c r="C56" t="str">
        <f>IF($B56="&gt;",'IGP2 Governance'!$M$66&amp;'IGP2 Governance'!$M$71,"")</f>
        <v/>
      </c>
    </row>
    <row r="57" spans="2:8">
      <c r="B57" s="2" t="str">
        <f>IF('IGP1 Structure'!$Q$25="YES","&gt;","XX")</f>
        <v>XX</v>
      </c>
      <c r="C57" t="str">
        <f>IF($B57="&gt;",'IGP2 Governance'!$M$67&amp;'IGP2 Governance'!$M$72,"")</f>
        <v/>
      </c>
    </row>
    <row r="58" spans="2:8">
      <c r="B58" s="2" t="str">
        <f>IF('IGP1 Structure'!$Q$25="YES","&gt;","XX")</f>
        <v>XX</v>
      </c>
      <c r="C58" t="str">
        <f>IF($B58="&gt;",'IGP2 Governance'!$M$68&amp;'IGP2 Governance'!$M$73,"")</f>
        <v/>
      </c>
    </row>
    <row r="59" spans="2:8">
      <c r="B59" s="2" t="str">
        <f>IF('IGP1 Structure'!$Q$25="YES","&gt;","XX")</f>
        <v>XX</v>
      </c>
      <c r="C59" t="str">
        <f>IF($B59="&gt;",'IGP2 Governance'!$M$69&amp;'IGP2 Governance'!$M$74,"")</f>
        <v/>
      </c>
    </row>
    <row r="60" spans="2:8">
      <c r="B60" s="2" t="str">
        <f>IF('IGP1 Structure'!$Q$25="YES","&gt;","XX")</f>
        <v>XX</v>
      </c>
      <c r="C60" t="str">
        <f>IF(B60="&gt;",$C$32,"")</f>
        <v/>
      </c>
    </row>
    <row r="62" spans="2:8">
      <c r="C62" s="1" t="s">
        <v>750</v>
      </c>
    </row>
    <row r="63" spans="2:8">
      <c r="C63" t="str">
        <f>C4</f>
        <v>The IGP did not assess the de facto functional assignments for Laos (LPDR).</v>
      </c>
    </row>
    <row r="64" spans="2:8">
      <c r="B64" s="2" t="str">
        <f>IF(COUNTIF('IGP3 Functions'!$F$9:$G$26,"…")&lt;10,"&gt;","XX")</f>
        <v>XX</v>
      </c>
      <c r="C64" t="str">
        <f>IF(B64="XX","",IF(COUNTIF('IGP3 Functions'!$F$9:$G$26,"…")=0,"A complete IGP functional assessment was performed based on 12 localized functions, resulting in the assignment of 20 points to different governance levels or institutions.","An incomplete IGP functional assessment was performed. A complete assessment would be based on 12 localized functions, resulting in the assignment of 20 points to different governance levels or institutions."))</f>
        <v/>
      </c>
    </row>
    <row r="65" spans="1:3">
      <c r="B65" s="2" t="str">
        <f>IF(COUNTIF('IGP3 Functions'!$F$9:$G$26,"…")&lt;10,IF(COUNTIF('IGP3 Functions'!$F$9:$G$26,"…")&gt;0,"&gt;","XX"),"XX")</f>
        <v>XX</v>
      </c>
      <c r="C65" t="str">
        <f>IF(B65="XX","",IF(COUNTIF('IGP3 Functions'!$F$9:$G$26,"…")&gt;0,"The current IGP functional assessment assigned "&amp;(20-COUNTIF('IGP3 Functions'!$F$9:$G$26,"…"))&amp;" points to different governance levels or institutions (out a maximum of 20 points for a complete functional assessment)."))</f>
        <v/>
      </c>
    </row>
    <row r="66" spans="1:3">
      <c r="B66" s="2" t="str">
        <f>B64</f>
        <v>XX</v>
      </c>
      <c r="C66" t="str">
        <f>IF(B66="&gt;","The functional scores were assigned as follows: "&amp;'IGP Extract'!E30&amp;" ("&amp;'IGP Extract'!R30&amp;" points); "&amp;'IGP Extract'!E31&amp;" ("&amp;'IGP Extract'!R31&amp;" points); "&amp;'IGP Extract'!E32&amp;" ("&amp;'IGP Extract'!R32&amp;" points); "&amp;'IGP Extract'!E33&amp;" ("&amp;'IGP Extract'!R33&amp;" points); "&amp;'IGP Extract'!E34&amp;" ("&amp;'IGP Extract'!R34&amp;" points), out of a total of "&amp;'IGP Extract'!R40&amp;" assigned points.","")</f>
        <v/>
      </c>
    </row>
    <row r="67" spans="1:3">
      <c r="B67" s="2" t="str">
        <f>B64</f>
        <v>XX</v>
      </c>
      <c r="C67" t="str">
        <f>IF(B67="XX","",'IGP3 Functions'!K9&amp;'IGP3 Functions'!K10&amp;'IGP3 Functions'!K12&amp;'IGP3 Functions'!K13&amp;'IGP3 Functions'!K15&amp;'IGP3 Functions'!K17&amp;'IGP3 Functions'!K18&amp;'IGP3 Functions'!K19&amp;'IGP3 Functions'!K20&amp;'IGP3 Functions'!K22&amp;'IGP3 Functions'!K24&amp;'IGP3 Functions'!K26)</f>
        <v/>
      </c>
    </row>
    <row r="69" spans="1:3">
      <c r="B69" s="2" t="str">
        <f>B67</f>
        <v>XX</v>
      </c>
      <c r="C69" t="s">
        <v>787</v>
      </c>
    </row>
    <row r="71" spans="1:3">
      <c r="C71" s="1" t="s">
        <v>789</v>
      </c>
    </row>
    <row r="72" spans="1:3">
      <c r="B72" s="2" t="e">
        <f>IF('IGP Info'!#REF!="","XX","&gt;")</f>
        <v>#REF!</v>
      </c>
      <c r="C72" t="e">
        <f>IF(B72="&gt;",'IGP Info'!#REF!,"")</f>
        <v>#REF!</v>
      </c>
    </row>
    <row r="73" spans="1:3">
      <c r="B73" s="2" t="e">
        <f>IF('IGP Info'!#REF!="","XX","&gt;")</f>
        <v>#REF!</v>
      </c>
      <c r="C73" t="e">
        <f>IF(B73="&gt;",'IGP Info'!#REF!,"")</f>
        <v>#REF!</v>
      </c>
    </row>
    <row r="74" spans="1:3">
      <c r="B74" s="2" t="e">
        <f>IF('IGP Info'!#REF!="","XX","&gt;")</f>
        <v>#REF!</v>
      </c>
      <c r="C74" t="e">
        <f>IF(B74="&gt;",'IGP Info'!#REF!,"")</f>
        <v>#REF!</v>
      </c>
    </row>
    <row r="75" spans="1:3">
      <c r="B75" s="2" t="str">
        <f>IF('IGP Info'!D28="","XX","&gt;")</f>
        <v>XX</v>
      </c>
      <c r="C75" t="str">
        <f>IF(B75="&gt;",'IGP Info'!D28,"")</f>
        <v/>
      </c>
    </row>
    <row r="76" spans="1:3">
      <c r="B76" s="2" t="str">
        <f>IF('IGP Info'!D29="","XX","&gt;")</f>
        <v>XX</v>
      </c>
      <c r="C76" t="str">
        <f>IF(B76="&gt;",'IGP Info'!D29,"")</f>
        <v/>
      </c>
    </row>
    <row r="77" spans="1:3">
      <c r="B77" s="2" t="str">
        <f>IF('IGP Info'!D30="","XX","&gt;")</f>
        <v>XX</v>
      </c>
      <c r="C77" t="str">
        <f>IF(B77="&gt;",'IGP Info'!D30,"")</f>
        <v/>
      </c>
    </row>
    <row r="78" spans="1:3" s="3" customFormat="1">
      <c r="A78" s="23"/>
      <c r="B78" s="23"/>
    </row>
  </sheetData>
  <sheetProtection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2134D-251F-4D2D-86F7-26FD3C43DC20}">
  <dimension ref="A1:U183"/>
  <sheetViews>
    <sheetView zoomScale="75" zoomScaleNormal="75" workbookViewId="0"/>
  </sheetViews>
  <sheetFormatPr defaultColWidth="8.83984375" defaultRowHeight="11.7"/>
  <cols>
    <col min="1" max="2" width="1.3125" style="58" customWidth="1"/>
    <col min="3" max="3" width="5.3125" style="72" customWidth="1"/>
    <col min="4" max="4" width="15.68359375" style="58" customWidth="1"/>
    <col min="5" max="5" width="29.15625" style="67" customWidth="1"/>
    <col min="6" max="6" width="10.3125" style="81" customWidth="1"/>
    <col min="7" max="7" width="10.3125" style="74" customWidth="1"/>
    <col min="8" max="8" width="10.3125" style="58" customWidth="1"/>
    <col min="9" max="12" width="10.3125" style="72" customWidth="1"/>
    <col min="13" max="13" width="10.3125" style="58" customWidth="1"/>
    <col min="14" max="17" width="10.3125" style="67" customWidth="1"/>
    <col min="18" max="19" width="8.83984375" style="58"/>
    <col min="20" max="21" width="8.83984375" style="58" hidden="1" customWidth="1"/>
    <col min="22" max="16384" width="8.83984375" style="58"/>
  </cols>
  <sheetData>
    <row r="1" spans="1:20">
      <c r="A1" s="57"/>
      <c r="B1" s="57"/>
      <c r="C1" s="70"/>
      <c r="D1" s="57"/>
      <c r="E1" s="64"/>
      <c r="F1" s="75"/>
      <c r="G1" s="76"/>
      <c r="H1" s="57"/>
      <c r="I1" s="70"/>
      <c r="J1" s="70"/>
      <c r="K1" s="70"/>
      <c r="L1" s="70"/>
      <c r="M1" s="57"/>
      <c r="N1" s="64"/>
      <c r="O1" s="64"/>
      <c r="P1" s="64"/>
      <c r="Q1" s="64"/>
    </row>
    <row r="2" spans="1:20">
      <c r="A2" s="57"/>
      <c r="B2" s="57"/>
      <c r="C2" s="258" t="str">
        <f>"Table. Structure and nature of subnational governance institutions: "&amp;'IGP1 Structure'!E7</f>
        <v>Table. Structure and nature of subnational governance institutions: Laos (LPDR) (LAO)</v>
      </c>
      <c r="D2" s="258"/>
      <c r="E2" s="258"/>
      <c r="F2" s="258"/>
      <c r="G2" s="258"/>
      <c r="H2" s="258"/>
      <c r="I2" s="258"/>
      <c r="J2" s="258"/>
      <c r="K2" s="258"/>
      <c r="L2" s="258"/>
      <c r="M2" s="258"/>
      <c r="N2" s="258"/>
      <c r="O2" s="258"/>
      <c r="P2" s="258"/>
      <c r="Q2" s="258"/>
    </row>
    <row r="3" spans="1:20" ht="5.5" customHeight="1">
      <c r="A3" s="57"/>
      <c r="B3" s="57"/>
      <c r="C3" s="71"/>
      <c r="D3" s="59"/>
      <c r="E3" s="65"/>
      <c r="F3" s="77"/>
      <c r="G3" s="78"/>
      <c r="H3" s="59"/>
      <c r="I3" s="71"/>
      <c r="J3" s="71"/>
      <c r="K3" s="71"/>
      <c r="L3" s="71"/>
      <c r="M3" s="59"/>
      <c r="N3" s="65"/>
      <c r="O3" s="65"/>
      <c r="P3" s="65"/>
      <c r="Q3" s="65"/>
    </row>
    <row r="4" spans="1:20">
      <c r="A4" s="57"/>
      <c r="B4" s="57"/>
      <c r="C4" s="70"/>
      <c r="D4" s="60"/>
      <c r="E4" s="256" t="s">
        <v>778</v>
      </c>
      <c r="F4" s="256"/>
      <c r="G4" s="256"/>
      <c r="H4" s="57"/>
      <c r="I4" s="256" t="s">
        <v>130</v>
      </c>
      <c r="J4" s="256"/>
      <c r="K4" s="256"/>
      <c r="L4" s="256"/>
      <c r="M4" s="57"/>
      <c r="N4" s="64"/>
      <c r="O4" s="57"/>
      <c r="P4" s="57"/>
      <c r="Q4" s="57"/>
    </row>
    <row r="5" spans="1:20">
      <c r="A5" s="57"/>
      <c r="B5" s="57"/>
      <c r="C5" s="69" t="s">
        <v>135</v>
      </c>
      <c r="D5" s="61" t="s">
        <v>136</v>
      </c>
      <c r="E5" s="66" t="s">
        <v>188</v>
      </c>
      <c r="F5" s="79" t="s">
        <v>186</v>
      </c>
      <c r="G5" s="79" t="s">
        <v>187</v>
      </c>
      <c r="H5" s="61"/>
      <c r="I5" s="69" t="s">
        <v>126</v>
      </c>
      <c r="J5" s="69" t="s">
        <v>127</v>
      </c>
      <c r="K5" s="69" t="s">
        <v>128</v>
      </c>
      <c r="L5" s="69" t="s">
        <v>129</v>
      </c>
      <c r="M5" s="61"/>
      <c r="N5" s="66" t="s">
        <v>190</v>
      </c>
      <c r="O5" s="61"/>
      <c r="P5" s="61"/>
      <c r="Q5" s="61"/>
    </row>
    <row r="6" spans="1:20">
      <c r="A6" s="57"/>
      <c r="B6" s="57"/>
      <c r="C6" s="70"/>
      <c r="D6" s="57"/>
      <c r="E6" s="64"/>
      <c r="F6" s="127"/>
      <c r="G6" s="127"/>
      <c r="H6" s="57"/>
      <c r="I6" s="70"/>
      <c r="J6" s="70"/>
      <c r="K6" s="70"/>
      <c r="L6" s="70"/>
      <c r="M6" s="57"/>
      <c r="N6" s="64"/>
      <c r="O6" s="64"/>
      <c r="P6" s="64"/>
      <c r="Q6" s="64"/>
      <c r="T6" s="129"/>
    </row>
    <row r="7" spans="1:20">
      <c r="D7" s="62" t="s">
        <v>698</v>
      </c>
      <c r="F7" s="128"/>
      <c r="G7" s="128"/>
      <c r="T7" s="130"/>
    </row>
    <row r="8" spans="1:20">
      <c r="C8" s="72" t="str">
        <f>_xlfn.IFNA(VLOOKUP('IGP1 Structure'!$E$7,'IGP1 Structure'!$D$30:$F$203,3,FALSE),"-")</f>
        <v>LAO</v>
      </c>
      <c r="D8" s="67" t="str">
        <f>_xlfn.IFNA(VLOOKUP('IGP1 Structure'!$E$7,'IGP1 Structure'!$D$30:$F$203,2,FALSE),"-")</f>
        <v>Laos (LPDR)</v>
      </c>
      <c r="E8" s="67" t="str">
        <f>_xlfn.IFNA(VLOOKUP($T8,'IGP1 Structure'!$R$22:$U$25,2,FALSE),"")</f>
        <v>Provinces</v>
      </c>
      <c r="F8" s="128">
        <f>_xlfn.IFNA(VLOOKUP($T8,'IGP1 Structure'!$R$22:$U$25,3,FALSE),"")</f>
        <v>18</v>
      </c>
      <c r="G8" s="128">
        <f>_xlfn.IFNA(VLOOKUP($T8,'IGP1 Structure'!$R$22:$U$25,4,FALSE),"")</f>
        <v>418304.16666666669</v>
      </c>
      <c r="I8" s="72">
        <f>IFERROR(HLOOKUP($E8,'IGP2 Governance'!$E$53:$H$70,14,FALSE),"")</f>
        <v>0</v>
      </c>
      <c r="J8" s="72">
        <f>IFERROR(HLOOKUP($E8,'IGP2 Governance'!$E$53:$H$70,15,FALSE),"")</f>
        <v>1</v>
      </c>
      <c r="K8" s="72">
        <f>IFERROR(HLOOKUP($E8,'IGP2 Governance'!$E$53:$H$70,16,FALSE),"")</f>
        <v>1</v>
      </c>
      <c r="L8" s="72">
        <f>IFERROR(HLOOKUP($E8,'IGP2 Governance'!$E$53:$H$70,17,FALSE),"")</f>
        <v>0</v>
      </c>
      <c r="N8" s="67" t="str">
        <f>IFERROR(HLOOKUP($E8,'IGP2 Governance'!$E$53:$H$71,19,FALSE),"")</f>
        <v>Non-devolved institution (with elected council)</v>
      </c>
      <c r="T8" s="131" t="s">
        <v>710</v>
      </c>
    </row>
    <row r="9" spans="1:20">
      <c r="F9" s="128"/>
      <c r="G9" s="128"/>
      <c r="T9" s="132"/>
    </row>
    <row r="10" spans="1:20">
      <c r="D10" s="62" t="s">
        <v>699</v>
      </c>
      <c r="F10" s="128"/>
      <c r="G10" s="128"/>
      <c r="T10" s="132"/>
    </row>
    <row r="11" spans="1:20">
      <c r="C11" s="72" t="str">
        <f>C8</f>
        <v>LAO</v>
      </c>
      <c r="D11" s="58" t="str">
        <f>D8</f>
        <v>Laos (LPDR)</v>
      </c>
      <c r="E11" s="67" t="str">
        <f>_xlfn.IFNA(VLOOKUP($T11,'IGP1 Structure'!$R$22:$U$25,2,FALSE),"")</f>
        <v>Districts</v>
      </c>
      <c r="F11" s="128">
        <f>_xlfn.IFNA(VLOOKUP($T11,'IGP1 Structure'!$R$22:$U$25,3,FALSE),"")</f>
        <v>148</v>
      </c>
      <c r="G11" s="128">
        <f>_xlfn.IFNA(VLOOKUP($T11,'IGP1 Structure'!$R$22:$U$25,4,FALSE),"")</f>
        <v>50874.83108108108</v>
      </c>
      <c r="I11" s="72">
        <f>IFERROR(HLOOKUP($E11,'IGP2 Governance'!$E$53:$H$70,14,FALSE),"")</f>
        <v>0</v>
      </c>
      <c r="J11" s="72">
        <f>IFERROR(HLOOKUP($E11,'IGP2 Governance'!$E$53:$H$70,15,FALSE),"")</f>
        <v>0</v>
      </c>
      <c r="K11" s="72">
        <f>IFERROR(HLOOKUP($E11,'IGP2 Governance'!$E$53:$H$70,16,FALSE),"")</f>
        <v>0</v>
      </c>
      <c r="L11" s="72">
        <f>IFERROR(HLOOKUP($E11,'IGP2 Governance'!$E$53:$H$70,17,FALSE),"")</f>
        <v>0</v>
      </c>
      <c r="N11" s="67" t="str">
        <f>IFERROR(HLOOKUP($E11,'IGP2 Governance'!$E$53:$H$71,19,FALSE),"")</f>
        <v>Non-devolved institution</v>
      </c>
      <c r="T11" s="131" t="s">
        <v>711</v>
      </c>
    </row>
    <row r="12" spans="1:20">
      <c r="F12" s="128"/>
      <c r="G12" s="128"/>
      <c r="T12" s="132"/>
    </row>
    <row r="13" spans="1:20">
      <c r="D13" s="62" t="s">
        <v>700</v>
      </c>
      <c r="F13" s="128"/>
      <c r="G13" s="128"/>
      <c r="T13" s="132"/>
    </row>
    <row r="14" spans="1:20">
      <c r="C14" s="72" t="str">
        <f>C11</f>
        <v>LAO</v>
      </c>
      <c r="D14" s="58" t="str">
        <f>D11</f>
        <v>Laos (LPDR)</v>
      </c>
      <c r="E14" s="67" t="str">
        <f>_xlfn.IFNA(VLOOKUP($T14,'IGP1 Structure'!$R$22:$U$25,2,FALSE),"")</f>
        <v>Villages</v>
      </c>
      <c r="F14" s="128">
        <f>_xlfn.IFNA(VLOOKUP($T14,'IGP1 Structure'!$R$22:$U$25,3,FALSE),"")</f>
        <v>8507</v>
      </c>
      <c r="G14" s="128">
        <f>_xlfn.IFNA(VLOOKUP($T14,'IGP1 Structure'!$R$22:$U$25,4,FALSE),"")</f>
        <v>885.09168919713181</v>
      </c>
      <c r="I14" s="72">
        <f>IFERROR(HLOOKUP($E14,'IGP2 Governance'!$E$53:$H$70,14,FALSE),"")</f>
        <v>0</v>
      </c>
      <c r="J14" s="72">
        <f>IFERROR(HLOOKUP($E14,'IGP2 Governance'!$E$53:$H$70,15,FALSE),"")</f>
        <v>0</v>
      </c>
      <c r="K14" s="72">
        <f>IFERROR(HLOOKUP($E14,'IGP2 Governance'!$E$53:$H$70,16,FALSE),"")</f>
        <v>0</v>
      </c>
      <c r="L14" s="72">
        <f>IFERROR(HLOOKUP($E14,'IGP2 Governance'!$E$53:$H$70,17,FALSE),"")</f>
        <v>0</v>
      </c>
      <c r="N14" s="67" t="str">
        <f>IFERROR(HLOOKUP($E14,'IGP2 Governance'!$E$53:$H$71,19,FALSE),"")</f>
        <v>Non-devolved institution</v>
      </c>
      <c r="T14" s="131" t="s">
        <v>712</v>
      </c>
    </row>
    <row r="15" spans="1:20">
      <c r="F15" s="128"/>
      <c r="G15" s="128"/>
      <c r="N15" s="58"/>
      <c r="O15" s="58"/>
      <c r="P15" s="58"/>
      <c r="Q15" s="58"/>
      <c r="T15" s="132"/>
    </row>
    <row r="16" spans="1:20">
      <c r="D16" s="62" t="s">
        <v>701</v>
      </c>
      <c r="F16" s="128"/>
      <c r="G16" s="128"/>
      <c r="N16" s="58"/>
      <c r="O16" s="58"/>
      <c r="P16" s="58"/>
      <c r="Q16" s="58"/>
      <c r="T16" s="132"/>
    </row>
    <row r="17" spans="3:21">
      <c r="C17" s="72" t="str">
        <f>C14</f>
        <v>LAO</v>
      </c>
      <c r="D17" s="58" t="str">
        <f>D14</f>
        <v>Laos (LPDR)</v>
      </c>
      <c r="E17" s="67" t="str">
        <f>_xlfn.IFNA(VLOOKUP($T17,'IGP1 Structure'!$R$22:$U$25,2,FALSE),"")</f>
        <v/>
      </c>
      <c r="F17" s="128" t="str">
        <f>_xlfn.IFNA(VLOOKUP($T17,'IGP1 Structure'!$R$22:$U$25,3,FALSE),"")</f>
        <v/>
      </c>
      <c r="G17" s="128" t="str">
        <f>_xlfn.IFNA(VLOOKUP($T17,'IGP1 Structure'!$R$22:$U$25,4,FALSE),"")</f>
        <v/>
      </c>
      <c r="I17" s="72" t="str">
        <f>IFERROR(HLOOKUP($E17,'IGP2 Governance'!$E$53:$H$70,14,FALSE),"")</f>
        <v/>
      </c>
      <c r="J17" s="72" t="str">
        <f>IFERROR(HLOOKUP($E17,'IGP2 Governance'!$E$53:$H$70,15,FALSE),"")</f>
        <v/>
      </c>
      <c r="K17" s="72" t="str">
        <f>IFERROR(HLOOKUP($E17,'IGP2 Governance'!$E$53:$H$70,16,FALSE),"")</f>
        <v/>
      </c>
      <c r="L17" s="72" t="str">
        <f>IFERROR(HLOOKUP($E17,'IGP2 Governance'!$E$53:$H$70,17,FALSE),"")</f>
        <v/>
      </c>
      <c r="N17" s="67" t="str">
        <f>IFERROR(HLOOKUP($E17,'IGP2 Governance'!$E$53:$H$71,19,FALSE),"")</f>
        <v/>
      </c>
      <c r="T17" s="131" t="s">
        <v>713</v>
      </c>
    </row>
    <row r="18" spans="3:21">
      <c r="C18" s="73"/>
      <c r="D18" s="63"/>
      <c r="E18" s="68"/>
      <c r="F18" s="80"/>
      <c r="G18" s="80"/>
      <c r="H18" s="63"/>
      <c r="I18" s="73"/>
      <c r="J18" s="73"/>
      <c r="K18" s="73"/>
      <c r="L18" s="73"/>
      <c r="M18" s="63"/>
      <c r="N18" s="68"/>
      <c r="O18" s="68"/>
      <c r="P18" s="68"/>
      <c r="Q18" s="68"/>
      <c r="T18" s="133"/>
    </row>
    <row r="19" spans="3:21">
      <c r="F19" s="74"/>
    </row>
    <row r="20" spans="3:21">
      <c r="C20" s="58"/>
      <c r="E20" s="68"/>
      <c r="F20" s="80"/>
      <c r="G20" s="80"/>
      <c r="H20" s="63"/>
      <c r="I20" s="73"/>
      <c r="J20" s="73"/>
      <c r="K20" s="73"/>
      <c r="L20" s="73"/>
      <c r="M20" s="63"/>
      <c r="N20" s="68"/>
      <c r="O20" s="68"/>
      <c r="P20" s="68"/>
      <c r="Q20" s="68"/>
    </row>
    <row r="21" spans="3:21">
      <c r="C21" s="58"/>
      <c r="E21" s="67" t="str">
        <f>IF('IGP1 Structure'!$Q22="YES",'IGP1 Structure'!S22,"")</f>
        <v>Provinces</v>
      </c>
      <c r="F21" s="128">
        <f>IF('IGP1 Structure'!$Q22="YES",'IGP1 Structure'!T22,"")</f>
        <v>18</v>
      </c>
      <c r="G21" s="128">
        <f>IF('IGP1 Structure'!$Q22="YES",'IGP1 Structure'!U22,"")</f>
        <v>418304.16666666669</v>
      </c>
      <c r="H21" s="67"/>
      <c r="I21" s="72">
        <f>IFERROR(HLOOKUP($E21,'IGP2 Governance'!$E$53:$H$70,14,FALSE),"")</f>
        <v>0</v>
      </c>
      <c r="J21" s="72">
        <f>IFERROR(HLOOKUP($E21,'IGP2 Governance'!$E$53:$H$70,15,FALSE),"")</f>
        <v>1</v>
      </c>
      <c r="K21" s="72">
        <f>IFERROR(HLOOKUP($E21,'IGP2 Governance'!$E$53:$H$70,16,FALSE),"")</f>
        <v>1</v>
      </c>
      <c r="L21" s="72">
        <f>IFERROR(HLOOKUP($E21,'IGP2 Governance'!$E$53:$H$70,17,FALSE),"")</f>
        <v>0</v>
      </c>
      <c r="N21" s="67" t="str">
        <f>IFERROR(HLOOKUP($E21,'IGP2 Governance'!$E$53:$H$71,19,FALSE),"")</f>
        <v>Non-devolved institution (with elected council)</v>
      </c>
      <c r="T21" s="223"/>
    </row>
    <row r="22" spans="3:21">
      <c r="E22" s="67" t="str">
        <f>IF('IGP1 Structure'!$Q23="YES",'IGP1 Structure'!S23,"")</f>
        <v>Districts</v>
      </c>
      <c r="F22" s="128">
        <f>IF('IGP1 Structure'!$Q23="YES",'IGP1 Structure'!T23,"")</f>
        <v>148</v>
      </c>
      <c r="G22" s="128">
        <f>IF('IGP1 Structure'!$Q23="YES",'IGP1 Structure'!U23,"")</f>
        <v>50874.83108108108</v>
      </c>
      <c r="H22" s="67"/>
      <c r="I22" s="72">
        <f>IFERROR(HLOOKUP($E22,'IGP2 Governance'!$E$53:$H$70,14,FALSE),"")</f>
        <v>0</v>
      </c>
      <c r="J22" s="72">
        <f>IFERROR(HLOOKUP($E22,'IGP2 Governance'!$E$53:$H$70,15,FALSE),"")</f>
        <v>0</v>
      </c>
      <c r="K22" s="72">
        <f>IFERROR(HLOOKUP($E22,'IGP2 Governance'!$E$53:$H$70,16,FALSE),"")</f>
        <v>0</v>
      </c>
      <c r="L22" s="72">
        <f>IFERROR(HLOOKUP($E22,'IGP2 Governance'!$E$53:$H$70,17,FALSE),"")</f>
        <v>0</v>
      </c>
      <c r="N22" s="67" t="str">
        <f>IFERROR(HLOOKUP($E22,'IGP2 Governance'!$E$53:$H$71,19,FALSE),"")</f>
        <v>Non-devolved institution</v>
      </c>
      <c r="T22" s="223"/>
    </row>
    <row r="23" spans="3:21">
      <c r="E23" s="67" t="str">
        <f>IF('IGP1 Structure'!$Q24="YES",'IGP1 Structure'!S24,"")</f>
        <v>Villages</v>
      </c>
      <c r="F23" s="128">
        <f>IF('IGP1 Structure'!$Q24="YES",'IGP1 Structure'!T24,"")</f>
        <v>8507</v>
      </c>
      <c r="G23" s="128">
        <f>IF('IGP1 Structure'!$Q24="YES",'IGP1 Structure'!U24,"")</f>
        <v>885.09168919713181</v>
      </c>
      <c r="H23" s="67"/>
      <c r="I23" s="72">
        <f>IFERROR(HLOOKUP($E23,'IGP2 Governance'!$E$53:$H$70,14,FALSE),"")</f>
        <v>0</v>
      </c>
      <c r="J23" s="72">
        <f>IFERROR(HLOOKUP($E23,'IGP2 Governance'!$E$53:$H$70,15,FALSE),"")</f>
        <v>0</v>
      </c>
      <c r="K23" s="72">
        <f>IFERROR(HLOOKUP($E23,'IGP2 Governance'!$E$53:$H$70,16,FALSE),"")</f>
        <v>0</v>
      </c>
      <c r="L23" s="72">
        <f>IFERROR(HLOOKUP($E23,'IGP2 Governance'!$E$53:$H$70,17,FALSE),"")</f>
        <v>0</v>
      </c>
      <c r="N23" s="67" t="str">
        <f>IFERROR(HLOOKUP($E23,'IGP2 Governance'!$E$53:$H$71,19,FALSE),"")</f>
        <v>Non-devolved institution</v>
      </c>
      <c r="T23" s="223"/>
    </row>
    <row r="24" spans="3:21">
      <c r="E24" s="68" t="str">
        <f>IF('IGP1 Structure'!$Q25="YES",'IGP1 Structure'!S25,"")</f>
        <v/>
      </c>
      <c r="F24" s="222" t="str">
        <f>IF('IGP1 Structure'!$Q25="YES",'IGP1 Structure'!T25,"")</f>
        <v/>
      </c>
      <c r="G24" s="222" t="str">
        <f>IF('IGP1 Structure'!$Q25="YES",'IGP1 Structure'!U25,"")</f>
        <v/>
      </c>
      <c r="H24" s="68"/>
      <c r="I24" s="73" t="str">
        <f>IFERROR(HLOOKUP($E24,'IGP2 Governance'!$E$53:$H$70,14,FALSE),"")</f>
        <v/>
      </c>
      <c r="J24" s="73" t="str">
        <f>IFERROR(HLOOKUP($E24,'IGP2 Governance'!$E$53:$H$70,15,FALSE),"")</f>
        <v/>
      </c>
      <c r="K24" s="73" t="str">
        <f>IFERROR(HLOOKUP($E24,'IGP2 Governance'!$E$53:$H$70,16,FALSE),"")</f>
        <v/>
      </c>
      <c r="L24" s="73" t="str">
        <f>IFERROR(HLOOKUP($E24,'IGP2 Governance'!$E$53:$H$70,17,FALSE),"")</f>
        <v/>
      </c>
      <c r="M24" s="63"/>
      <c r="N24" s="68" t="str">
        <f>IFERROR(HLOOKUP($E24,'IGP2 Governance'!$E$53:$H$71,19,FALSE),"")</f>
        <v/>
      </c>
      <c r="O24" s="68"/>
      <c r="P24" s="68"/>
      <c r="Q24" s="68"/>
      <c r="T24" s="223"/>
    </row>
    <row r="27" spans="3:21">
      <c r="E27" s="257" t="str">
        <f>"Table. Functions of subnational govenance institutions: "&amp;'IGP1 Structure'!E7</f>
        <v>Table. Functions of subnational govenance institutions: Laos (LPDR) (LAO)</v>
      </c>
      <c r="F27" s="257"/>
      <c r="G27" s="257"/>
      <c r="H27" s="257"/>
      <c r="I27" s="257"/>
      <c r="J27" s="257"/>
      <c r="K27" s="257"/>
      <c r="L27" s="257"/>
      <c r="M27" s="257"/>
      <c r="N27" s="257"/>
      <c r="O27" s="257"/>
      <c r="P27" s="257"/>
      <c r="Q27" s="257"/>
      <c r="R27" s="257"/>
    </row>
    <row r="28" spans="3:21" ht="4.5" customHeight="1">
      <c r="E28" s="68"/>
      <c r="F28" s="161"/>
      <c r="G28" s="80"/>
      <c r="H28" s="80"/>
      <c r="I28" s="73"/>
      <c r="J28" s="73"/>
      <c r="K28" s="73"/>
      <c r="L28" s="73"/>
      <c r="M28" s="63"/>
      <c r="N28" s="68"/>
      <c r="O28" s="68"/>
      <c r="P28" s="68"/>
      <c r="Q28" s="68"/>
      <c r="R28" s="63"/>
    </row>
    <row r="29" spans="3:21" ht="108.6">
      <c r="E29" s="166"/>
      <c r="F29" s="167" t="s">
        <v>722</v>
      </c>
      <c r="G29" s="167" t="s">
        <v>723</v>
      </c>
      <c r="H29" s="162" t="s">
        <v>724</v>
      </c>
      <c r="I29" s="162" t="s">
        <v>725</v>
      </c>
      <c r="J29" s="162" t="s">
        <v>726</v>
      </c>
      <c r="K29" s="162" t="s">
        <v>733</v>
      </c>
      <c r="L29" s="162" t="s">
        <v>727</v>
      </c>
      <c r="M29" s="162" t="s">
        <v>728</v>
      </c>
      <c r="N29" s="162" t="s">
        <v>729</v>
      </c>
      <c r="O29" s="162" t="s">
        <v>730</v>
      </c>
      <c r="P29" s="162" t="s">
        <v>731</v>
      </c>
      <c r="Q29" s="162" t="s">
        <v>732</v>
      </c>
      <c r="R29" s="162" t="s">
        <v>738</v>
      </c>
    </row>
    <row r="30" spans="3:21">
      <c r="E30" s="168" t="str">
        <f>'IGP1 Structure'!E21</f>
        <v>National Government</v>
      </c>
      <c r="F30" s="163">
        <f>COUNTIF('IGP3 Functions'!$F$9:$G$9,$T30)</f>
        <v>0</v>
      </c>
      <c r="G30" s="163">
        <f>COUNTIF('IGP3 Functions'!$F$10:$G$10,$T30)</f>
        <v>0</v>
      </c>
      <c r="H30" s="163">
        <f>COUNTIF('IGP3 Functions'!$F$12:$G$12,$T30)</f>
        <v>0</v>
      </c>
      <c r="I30" s="163">
        <f>COUNTIF('IGP3 Functions'!$F$13:$G$13,$T30)</f>
        <v>0</v>
      </c>
      <c r="J30" s="163">
        <f>COUNTIF('IGP3 Functions'!$F$15:$G$15,$T30)</f>
        <v>0</v>
      </c>
      <c r="K30" s="163">
        <f>COUNTIF('IGP3 Functions'!$F$17:$G$17,$T30)</f>
        <v>0</v>
      </c>
      <c r="L30" s="163">
        <f>COUNTIF('IGP3 Functions'!$F$18:$G$18,$T30)</f>
        <v>0</v>
      </c>
      <c r="M30" s="163">
        <f>COUNTIF('IGP3 Functions'!$F$19:$G$19,$T30)</f>
        <v>0</v>
      </c>
      <c r="N30" s="163">
        <f>COUNTIF('IGP3 Functions'!$F$20:$G$20,$T30)</f>
        <v>0</v>
      </c>
      <c r="O30" s="163">
        <f>COUNTIF('IGP3 Functions'!$F$22:$G$22,$T30)</f>
        <v>0</v>
      </c>
      <c r="P30" s="163">
        <f>COUNTIF('IGP3 Functions'!$F$24:$G$24,$T30)</f>
        <v>0</v>
      </c>
      <c r="Q30" s="163">
        <f>COUNTIF('IGP3 Functions'!$F$26:$G$26,$T30)</f>
        <v>0</v>
      </c>
      <c r="R30" s="173">
        <f>SUM(F30:Q30)</f>
        <v>0</v>
      </c>
      <c r="T30" s="165" t="s">
        <v>73</v>
      </c>
      <c r="U30" s="185" t="s">
        <v>73</v>
      </c>
    </row>
    <row r="31" spans="3:21">
      <c r="E31" s="168" t="str">
        <f>IF('IGP1 Structure'!Q22="YES",'IGP1 Structure'!E22,"…")</f>
        <v>Provinces</v>
      </c>
      <c r="F31" s="163">
        <f>COUNTIF('IGP3 Functions'!$F$9:$G$9,$T31)</f>
        <v>0</v>
      </c>
      <c r="G31" s="163">
        <f>COUNTIF('IGP3 Functions'!$F$10:$G$10,$T31)</f>
        <v>0</v>
      </c>
      <c r="H31" s="72">
        <f>COUNTIF('IGP3 Functions'!$F$12:$G$12,$T31)</f>
        <v>0</v>
      </c>
      <c r="I31" s="72">
        <f>COUNTIF('IGP3 Functions'!$F$13:$G$13,$T31)</f>
        <v>0</v>
      </c>
      <c r="J31" s="72">
        <f>COUNTIF('IGP3 Functions'!$F$15:$G$15,$T31)</f>
        <v>0</v>
      </c>
      <c r="K31" s="72">
        <f>COUNTIF('IGP3 Functions'!$F$17:$G$17,$T31)</f>
        <v>0</v>
      </c>
      <c r="L31" s="72">
        <f>COUNTIF('IGP3 Functions'!$F$18:$G$18,$T31)</f>
        <v>0</v>
      </c>
      <c r="M31" s="72">
        <f>COUNTIF('IGP3 Functions'!$F$19:$G$19,$T31)</f>
        <v>0</v>
      </c>
      <c r="N31" s="72">
        <f>COUNTIF('IGP3 Functions'!$F$20:$G$20,$T31)</f>
        <v>0</v>
      </c>
      <c r="O31" s="72">
        <f>COUNTIF('IGP3 Functions'!$F$22:$G$22,$T31)</f>
        <v>0</v>
      </c>
      <c r="P31" s="72">
        <f>COUNTIF('IGP3 Functions'!$F$24:$G$24,$T31)</f>
        <v>0</v>
      </c>
      <c r="Q31" s="72">
        <f>COUNTIF('IGP3 Functions'!$F$26:$G$26,$T31)</f>
        <v>0</v>
      </c>
      <c r="R31" s="170">
        <f t="shared" ref="R31:R40" si="0">SUM(F31:Q31)</f>
        <v>0</v>
      </c>
      <c r="T31" s="132" t="s">
        <v>41</v>
      </c>
      <c r="U31" s="186" t="str">
        <f>IF('IGP1 Structure'!R22="1","R",IF('IGP1 Structure'!R22="2","L",IF('IGP1 Structure'!R22="3","L",IF('IGP1 Structure'!R22="4","L",IF('IGP1 Structure'!R22="5","R",IF('IGP1 Structure'!R22="6","L","C"))))))</f>
        <v>R</v>
      </c>
    </row>
    <row r="32" spans="3:21">
      <c r="E32" s="168" t="str">
        <f>IF('IGP1 Structure'!Q23="YES",'IGP1 Structure'!E23,"…")</f>
        <v>Districts</v>
      </c>
      <c r="F32" s="163">
        <f>COUNTIF('IGP3 Functions'!$F$9:$G$9,$T32)</f>
        <v>0</v>
      </c>
      <c r="G32" s="163">
        <f>COUNTIF('IGP3 Functions'!$F$10:$G$10,$T32)</f>
        <v>0</v>
      </c>
      <c r="H32" s="72">
        <f>COUNTIF('IGP3 Functions'!$F$12:$G$12,$T32)</f>
        <v>0</v>
      </c>
      <c r="I32" s="72">
        <f>COUNTIF('IGP3 Functions'!$F$13:$G$13,$T32)</f>
        <v>0</v>
      </c>
      <c r="J32" s="72">
        <f>COUNTIF('IGP3 Functions'!$F$15:$G$15,$T32)</f>
        <v>0</v>
      </c>
      <c r="K32" s="72">
        <f>COUNTIF('IGP3 Functions'!$F$17:$G$17,$T32)</f>
        <v>0</v>
      </c>
      <c r="L32" s="72">
        <f>COUNTIF('IGP3 Functions'!$F$18:$G$18,$T32)</f>
        <v>0</v>
      </c>
      <c r="M32" s="72">
        <f>COUNTIF('IGP3 Functions'!$F$19:$G$19,$T32)</f>
        <v>0</v>
      </c>
      <c r="N32" s="72">
        <f>COUNTIF('IGP3 Functions'!$F$20:$G$20,$T32)</f>
        <v>0</v>
      </c>
      <c r="O32" s="72">
        <f>COUNTIF('IGP3 Functions'!$F$22:$G$22,$T32)</f>
        <v>0</v>
      </c>
      <c r="P32" s="72">
        <f>COUNTIF('IGP3 Functions'!$F$24:$G$24,$T32)</f>
        <v>0</v>
      </c>
      <c r="Q32" s="72">
        <f>COUNTIF('IGP3 Functions'!$F$26:$G$26,$T32)</f>
        <v>0</v>
      </c>
      <c r="R32" s="170">
        <f t="shared" si="0"/>
        <v>0</v>
      </c>
      <c r="T32" s="132" t="s">
        <v>42</v>
      </c>
      <c r="U32" s="186" t="str">
        <f>IF('IGP1 Structure'!R23="1","R",IF('IGP1 Structure'!R23="2","L",IF('IGP1 Structure'!R23="3","L",IF('IGP1 Structure'!R23="4","L",IF('IGP1 Structure'!R23="5","R",IF('IGP1 Structure'!R23="6","L","C"))))))</f>
        <v>L</v>
      </c>
    </row>
    <row r="33" spans="1:21">
      <c r="E33" s="168" t="str">
        <f>IF('IGP1 Structure'!Q24="YES",'IGP1 Structure'!E24,"…")</f>
        <v>Villages</v>
      </c>
      <c r="F33" s="163">
        <f>COUNTIF('IGP3 Functions'!$F$9:$G$9,$T33)</f>
        <v>0</v>
      </c>
      <c r="G33" s="163">
        <f>COUNTIF('IGP3 Functions'!$F$10:$G$10,$T33)</f>
        <v>0</v>
      </c>
      <c r="H33" s="72">
        <f>COUNTIF('IGP3 Functions'!$F$12:$G$12,$T33)</f>
        <v>0</v>
      </c>
      <c r="I33" s="72">
        <f>COUNTIF('IGP3 Functions'!$F$13:$G$13,$T33)</f>
        <v>0</v>
      </c>
      <c r="J33" s="72">
        <f>COUNTIF('IGP3 Functions'!$F$15:$G$15,$T33)</f>
        <v>0</v>
      </c>
      <c r="K33" s="72">
        <f>COUNTIF('IGP3 Functions'!$F$17:$G$17,$T33)</f>
        <v>0</v>
      </c>
      <c r="L33" s="72">
        <f>COUNTIF('IGP3 Functions'!$F$18:$G$18,$T33)</f>
        <v>0</v>
      </c>
      <c r="M33" s="72">
        <f>COUNTIF('IGP3 Functions'!$F$19:$G$19,$T33)</f>
        <v>0</v>
      </c>
      <c r="N33" s="72">
        <f>COUNTIF('IGP3 Functions'!$F$20:$G$20,$T33)</f>
        <v>0</v>
      </c>
      <c r="O33" s="72">
        <f>COUNTIF('IGP3 Functions'!$F$22:$G$22,$T33)</f>
        <v>0</v>
      </c>
      <c r="P33" s="72">
        <f>COUNTIF('IGP3 Functions'!$F$24:$G$24,$T33)</f>
        <v>0</v>
      </c>
      <c r="Q33" s="72">
        <f>COUNTIF('IGP3 Functions'!$F$26:$G$26,$T33)</f>
        <v>0</v>
      </c>
      <c r="R33" s="170">
        <f t="shared" si="0"/>
        <v>0</v>
      </c>
      <c r="T33" s="132" t="s">
        <v>43</v>
      </c>
      <c r="U33" s="186" t="str">
        <f>IF('IGP1 Structure'!R24="1","R",IF('IGP1 Structure'!R24="2","L",IF('IGP1 Structure'!R24="3","L",IF('IGP1 Structure'!R24="4","L",IF('IGP1 Structure'!R24="5","R",IF('IGP1 Structure'!R24="6","L","C"))))))</f>
        <v>L</v>
      </c>
    </row>
    <row r="34" spans="1:21">
      <c r="E34" s="168" t="str">
        <f>IF('IGP1 Structure'!Q25="YES",'IGP1 Structure'!E25,"…")</f>
        <v>…</v>
      </c>
      <c r="F34" s="163">
        <f>COUNTIF('IGP3 Functions'!$F$9:$G$9,$T34)</f>
        <v>0</v>
      </c>
      <c r="G34" s="163">
        <f>COUNTIF('IGP3 Functions'!$F$10:$G$10,$T34)</f>
        <v>0</v>
      </c>
      <c r="H34" s="72">
        <f>COUNTIF('IGP3 Functions'!$F$12:$G$12,$T34)</f>
        <v>0</v>
      </c>
      <c r="I34" s="72">
        <f>COUNTIF('IGP3 Functions'!$F$13:$G$13,$T34)</f>
        <v>0</v>
      </c>
      <c r="J34" s="72">
        <f>COUNTIF('IGP3 Functions'!$F$15:$G$15,$T34)</f>
        <v>0</v>
      </c>
      <c r="K34" s="72">
        <f>COUNTIF('IGP3 Functions'!$F$17:$G$17,$T34)</f>
        <v>0</v>
      </c>
      <c r="L34" s="72">
        <f>COUNTIF('IGP3 Functions'!$F$18:$G$18,$T34)</f>
        <v>0</v>
      </c>
      <c r="M34" s="72">
        <f>COUNTIF('IGP3 Functions'!$F$19:$G$19,$T34)</f>
        <v>0</v>
      </c>
      <c r="N34" s="72">
        <f>COUNTIF('IGP3 Functions'!$F$20:$G$20,$T34)</f>
        <v>0</v>
      </c>
      <c r="O34" s="72">
        <f>COUNTIF('IGP3 Functions'!$F$22:$G$22,$T34)</f>
        <v>0</v>
      </c>
      <c r="P34" s="72">
        <f>COUNTIF('IGP3 Functions'!$F$24:$G$24,$T34)</f>
        <v>0</v>
      </c>
      <c r="Q34" s="72">
        <f>COUNTIF('IGP3 Functions'!$F$26:$G$26,$T34)</f>
        <v>0</v>
      </c>
      <c r="R34" s="170">
        <f t="shared" si="0"/>
        <v>0</v>
      </c>
      <c r="T34" s="132" t="s">
        <v>44</v>
      </c>
      <c r="U34" s="187" t="str">
        <f>IF('IGP1 Structure'!R25="1","R",IF('IGP1 Structure'!R25="2","L",IF('IGP1 Structure'!R25="3","L",IF('IGP1 Structure'!R25="4","L",IF('IGP1 Structure'!R25="5","R",IF('IGP1 Structure'!R25="6","L","C"))))))</f>
        <v>C</v>
      </c>
    </row>
    <row r="35" spans="1:21">
      <c r="E35" s="168" t="s">
        <v>737</v>
      </c>
      <c r="F35" s="163">
        <f>COUNTIF('IGP3 Functions'!$F$9:$G$9,$T35)</f>
        <v>0</v>
      </c>
      <c r="G35" s="163">
        <f>COUNTIF('IGP3 Functions'!$F$10:$G$10,$T35)</f>
        <v>0</v>
      </c>
      <c r="H35" s="72">
        <f>COUNTIF('IGP3 Functions'!$F$12:$G$12,$T35)</f>
        <v>0</v>
      </c>
      <c r="I35" s="72">
        <f>COUNTIF('IGP3 Functions'!$F$13:$G$13,$T35)</f>
        <v>0</v>
      </c>
      <c r="J35" s="72">
        <f>COUNTIF('IGP3 Functions'!$F$15:$G$15,$T35)</f>
        <v>0</v>
      </c>
      <c r="K35" s="72">
        <f>COUNTIF('IGP3 Functions'!$F$17:$G$17,$T35)</f>
        <v>0</v>
      </c>
      <c r="L35" s="72">
        <f>COUNTIF('IGP3 Functions'!$F$18:$G$18,$T35)</f>
        <v>0</v>
      </c>
      <c r="M35" s="72">
        <f>COUNTIF('IGP3 Functions'!$F$19:$G$19,$T35)</f>
        <v>0</v>
      </c>
      <c r="N35" s="72">
        <f>COUNTIF('IGP3 Functions'!$F$20:$G$20,$T35)</f>
        <v>0</v>
      </c>
      <c r="O35" s="72">
        <f>COUNTIF('IGP3 Functions'!$F$22:$G$22,$T35)</f>
        <v>0</v>
      </c>
      <c r="P35" s="72">
        <f>COUNTIF('IGP3 Functions'!$F$24:$G$24,$T35)</f>
        <v>0</v>
      </c>
      <c r="Q35" s="72">
        <f>COUNTIF('IGP3 Functions'!$F$26:$G$26,$T35)</f>
        <v>0</v>
      </c>
      <c r="R35" s="170">
        <f t="shared" si="0"/>
        <v>0</v>
      </c>
      <c r="T35" s="132" t="s">
        <v>734</v>
      </c>
      <c r="U35" s="186" t="s">
        <v>71</v>
      </c>
    </row>
    <row r="36" spans="1:21">
      <c r="E36" s="166" t="s">
        <v>736</v>
      </c>
      <c r="F36" s="164">
        <f>COUNTIF('IGP3 Functions'!$F$9:$G$9,$T36)</f>
        <v>0</v>
      </c>
      <c r="G36" s="164">
        <f>COUNTIF('IGP3 Functions'!$F$10:$G$10,$T36)</f>
        <v>0</v>
      </c>
      <c r="H36" s="73">
        <f>COUNTIF('IGP3 Functions'!$F$12:$G$12,$T36)</f>
        <v>0</v>
      </c>
      <c r="I36" s="73">
        <f>COUNTIF('IGP3 Functions'!$F$13:$G$13,$T36)</f>
        <v>0</v>
      </c>
      <c r="J36" s="73">
        <f>COUNTIF('IGP3 Functions'!$F$15:$G$15,$T36)</f>
        <v>0</v>
      </c>
      <c r="K36" s="73">
        <f>COUNTIF('IGP3 Functions'!$F$17:$G$17,$T36)</f>
        <v>0</v>
      </c>
      <c r="L36" s="73">
        <f>COUNTIF('IGP3 Functions'!$F$18:$G$18,$T36)</f>
        <v>0</v>
      </c>
      <c r="M36" s="73">
        <f>COUNTIF('IGP3 Functions'!$F$19:$G$19,$T36)</f>
        <v>0</v>
      </c>
      <c r="N36" s="73">
        <f>COUNTIF('IGP3 Functions'!$F$20:$G$20,$T36)</f>
        <v>0</v>
      </c>
      <c r="O36" s="73">
        <f>COUNTIF('IGP3 Functions'!$F$22:$G$22,$T36)</f>
        <v>0</v>
      </c>
      <c r="P36" s="73">
        <f>COUNTIF('IGP3 Functions'!$F$24:$G$24,$T36)</f>
        <v>0</v>
      </c>
      <c r="Q36" s="73">
        <f>COUNTIF('IGP3 Functions'!$F$26:$G$26,$T36)</f>
        <v>0</v>
      </c>
      <c r="R36" s="174">
        <f t="shared" si="0"/>
        <v>0</v>
      </c>
      <c r="T36" s="133" t="s">
        <v>735</v>
      </c>
      <c r="U36" s="187" t="s">
        <v>749</v>
      </c>
    </row>
    <row r="37" spans="1:21">
      <c r="E37" s="168" t="s">
        <v>739</v>
      </c>
      <c r="F37" s="163">
        <f>SUMIF($U$30:$U$36,$U37,F$30:F$36)</f>
        <v>0</v>
      </c>
      <c r="G37" s="163">
        <f t="shared" ref="G37:Q39" si="1">SUMIF($U$30:$U$36,$U37,G$30:G$36)</f>
        <v>0</v>
      </c>
      <c r="H37" s="72">
        <f t="shared" si="1"/>
        <v>0</v>
      </c>
      <c r="I37" s="72">
        <f t="shared" si="1"/>
        <v>0</v>
      </c>
      <c r="J37" s="72">
        <f t="shared" si="1"/>
        <v>0</v>
      </c>
      <c r="K37" s="72">
        <f t="shared" si="1"/>
        <v>0</v>
      </c>
      <c r="L37" s="72">
        <f t="shared" si="1"/>
        <v>0</v>
      </c>
      <c r="M37" s="72">
        <f t="shared" si="1"/>
        <v>0</v>
      </c>
      <c r="N37" s="72">
        <f t="shared" si="1"/>
        <v>0</v>
      </c>
      <c r="O37" s="72">
        <f t="shared" si="1"/>
        <v>0</v>
      </c>
      <c r="P37" s="72">
        <f t="shared" si="1"/>
        <v>0</v>
      </c>
      <c r="Q37" s="72">
        <f t="shared" si="1"/>
        <v>0</v>
      </c>
      <c r="R37" s="170">
        <f t="shared" si="0"/>
        <v>0</v>
      </c>
      <c r="U37" s="185" t="s">
        <v>73</v>
      </c>
    </row>
    <row r="38" spans="1:21">
      <c r="E38" s="168" t="s">
        <v>740</v>
      </c>
      <c r="F38" s="163">
        <f t="shared" ref="F38:F39" si="2">SUMIF($U$30:$U$36,$U38,F$30:F$36)</f>
        <v>0</v>
      </c>
      <c r="G38" s="163">
        <f t="shared" si="1"/>
        <v>0</v>
      </c>
      <c r="H38" s="72">
        <f t="shared" si="1"/>
        <v>0</v>
      </c>
      <c r="I38" s="72">
        <f t="shared" si="1"/>
        <v>0</v>
      </c>
      <c r="J38" s="72">
        <f t="shared" si="1"/>
        <v>0</v>
      </c>
      <c r="K38" s="72">
        <f t="shared" si="1"/>
        <v>0</v>
      </c>
      <c r="L38" s="72">
        <f t="shared" si="1"/>
        <v>0</v>
      </c>
      <c r="M38" s="72">
        <f t="shared" si="1"/>
        <v>0</v>
      </c>
      <c r="N38" s="72">
        <f t="shared" si="1"/>
        <v>0</v>
      </c>
      <c r="O38" s="72">
        <f t="shared" si="1"/>
        <v>0</v>
      </c>
      <c r="P38" s="72">
        <f t="shared" si="1"/>
        <v>0</v>
      </c>
      <c r="Q38" s="72">
        <f t="shared" si="1"/>
        <v>0</v>
      </c>
      <c r="R38" s="170">
        <f t="shared" si="0"/>
        <v>0</v>
      </c>
      <c r="U38" s="186" t="s">
        <v>71</v>
      </c>
    </row>
    <row r="39" spans="1:21">
      <c r="E39" s="166" t="s">
        <v>741</v>
      </c>
      <c r="F39" s="164">
        <f t="shared" si="2"/>
        <v>0</v>
      </c>
      <c r="G39" s="164">
        <f t="shared" si="1"/>
        <v>0</v>
      </c>
      <c r="H39" s="73">
        <f t="shared" si="1"/>
        <v>0</v>
      </c>
      <c r="I39" s="73">
        <f t="shared" si="1"/>
        <v>0</v>
      </c>
      <c r="J39" s="73">
        <f t="shared" si="1"/>
        <v>0</v>
      </c>
      <c r="K39" s="73">
        <f t="shared" si="1"/>
        <v>0</v>
      </c>
      <c r="L39" s="73">
        <f t="shared" si="1"/>
        <v>0</v>
      </c>
      <c r="M39" s="73">
        <f t="shared" si="1"/>
        <v>0</v>
      </c>
      <c r="N39" s="73">
        <f t="shared" si="1"/>
        <v>0</v>
      </c>
      <c r="O39" s="73">
        <f t="shared" si="1"/>
        <v>0</v>
      </c>
      <c r="P39" s="73">
        <f t="shared" si="1"/>
        <v>0</v>
      </c>
      <c r="Q39" s="73">
        <f t="shared" si="1"/>
        <v>0</v>
      </c>
      <c r="R39" s="174">
        <f t="shared" si="0"/>
        <v>0</v>
      </c>
      <c r="U39" s="187" t="s">
        <v>749</v>
      </c>
    </row>
    <row r="40" spans="1:21">
      <c r="E40" s="169" t="s">
        <v>738</v>
      </c>
      <c r="F40" s="171">
        <f>SUM(F37:F39)</f>
        <v>0</v>
      </c>
      <c r="G40" s="171">
        <f t="shared" ref="G40:Q40" si="3">SUM(G37:G39)</f>
        <v>0</v>
      </c>
      <c r="H40" s="171">
        <f t="shared" si="3"/>
        <v>0</v>
      </c>
      <c r="I40" s="171">
        <f t="shared" si="3"/>
        <v>0</v>
      </c>
      <c r="J40" s="171">
        <f t="shared" si="3"/>
        <v>0</v>
      </c>
      <c r="K40" s="171">
        <f t="shared" si="3"/>
        <v>0</v>
      </c>
      <c r="L40" s="171">
        <f t="shared" si="3"/>
        <v>0</v>
      </c>
      <c r="M40" s="171">
        <f t="shared" si="3"/>
        <v>0</v>
      </c>
      <c r="N40" s="171">
        <f t="shared" si="3"/>
        <v>0</v>
      </c>
      <c r="O40" s="171">
        <f t="shared" si="3"/>
        <v>0</v>
      </c>
      <c r="P40" s="171">
        <f t="shared" si="3"/>
        <v>0</v>
      </c>
      <c r="Q40" s="171">
        <f t="shared" si="3"/>
        <v>0</v>
      </c>
      <c r="R40" s="172">
        <f t="shared" si="0"/>
        <v>0</v>
      </c>
    </row>
    <row r="45" spans="1:21" s="199" customFormat="1" ht="12" thickBot="1">
      <c r="C45" s="198"/>
      <c r="E45" s="200"/>
      <c r="F45" s="201"/>
      <c r="G45" s="202"/>
      <c r="I45" s="198"/>
      <c r="J45" s="198"/>
      <c r="K45" s="198"/>
      <c r="L45" s="198"/>
      <c r="N45" s="200"/>
      <c r="O45" s="200"/>
      <c r="P45" s="200"/>
      <c r="Q45" s="200"/>
    </row>
    <row r="46" spans="1:21">
      <c r="A46" s="58">
        <f>'IGP1 Structure'!A1</f>
        <v>0</v>
      </c>
      <c r="B46" s="58">
        <f>'IGP1 Structure'!B1</f>
        <v>0</v>
      </c>
      <c r="C46" s="58">
        <f>'IGP1 Structure'!C1</f>
        <v>0</v>
      </c>
      <c r="D46" s="58">
        <f>'IGP1 Structure'!D1</f>
        <v>0</v>
      </c>
      <c r="E46" s="58">
        <f>'IGP1 Structure'!E1</f>
        <v>0</v>
      </c>
      <c r="F46" s="58">
        <f>'IGP1 Structure'!F1</f>
        <v>0</v>
      </c>
      <c r="G46" s="58">
        <f>'IGP1 Structure'!G1</f>
        <v>0</v>
      </c>
      <c r="H46" s="58">
        <f>'IGP1 Structure'!H1</f>
        <v>0</v>
      </c>
      <c r="I46" s="58">
        <f>'IGP1 Structure'!I1</f>
        <v>0</v>
      </c>
      <c r="J46" s="58">
        <f>'IGP1 Structure'!J1</f>
        <v>0</v>
      </c>
      <c r="K46" s="58">
        <f>'IGP1 Structure'!K1</f>
        <v>0</v>
      </c>
      <c r="L46" s="58">
        <f>'IGP1 Structure'!L1</f>
        <v>0</v>
      </c>
    </row>
    <row r="47" spans="1:21">
      <c r="A47" s="58">
        <f>'IGP1 Structure'!A2</f>
        <v>0</v>
      </c>
      <c r="B47" s="58">
        <f>'IGP1 Structure'!B2</f>
        <v>0</v>
      </c>
      <c r="C47" s="58">
        <f>'IGP1 Structure'!C2</f>
        <v>0</v>
      </c>
      <c r="D47" s="58" t="str">
        <f>'IGP1 Structure'!D2</f>
        <v>LoGICA INTERGOVERNMENTAL PROFILE: STRUCTURE OF SUBNATIONAL GOVERNANCE INSTITUTIONS</v>
      </c>
      <c r="E47" s="58">
        <f>'IGP1 Structure'!E2</f>
        <v>0</v>
      </c>
      <c r="F47" s="58">
        <f>'IGP1 Structure'!F2</f>
        <v>0</v>
      </c>
      <c r="G47" s="58">
        <f>'IGP1 Structure'!G2</f>
        <v>0</v>
      </c>
      <c r="H47" s="58">
        <f>'IGP1 Structure'!H2</f>
        <v>0</v>
      </c>
      <c r="I47" s="58">
        <f>'IGP1 Structure'!I2</f>
        <v>0</v>
      </c>
      <c r="J47" s="58">
        <f>'IGP1 Structure'!J2</f>
        <v>0</v>
      </c>
      <c r="K47" s="58">
        <f>'IGP1 Structure'!K2</f>
        <v>0</v>
      </c>
      <c r="L47" s="58">
        <f>'IGP1 Structure'!L2</f>
        <v>0</v>
      </c>
    </row>
    <row r="48" spans="1:21">
      <c r="A48" s="58">
        <f>'IGP1 Structure'!A3</f>
        <v>0</v>
      </c>
      <c r="B48" s="58">
        <f>'IGP1 Structure'!B3</f>
        <v>0</v>
      </c>
      <c r="C48" s="58">
        <f>'IGP1 Structure'!C3</f>
        <v>0</v>
      </c>
      <c r="D48" s="58">
        <f>'IGP1 Structure'!D3</f>
        <v>0</v>
      </c>
      <c r="E48" s="58">
        <f>'IGP1 Structure'!E3</f>
        <v>0</v>
      </c>
      <c r="F48" s="58">
        <f>'IGP1 Structure'!F3</f>
        <v>0</v>
      </c>
      <c r="G48" s="58">
        <f>'IGP1 Structure'!G3</f>
        <v>0</v>
      </c>
      <c r="H48" s="58">
        <f>'IGP1 Structure'!H3</f>
        <v>0</v>
      </c>
      <c r="I48" s="58">
        <f>'IGP1 Structure'!I3</f>
        <v>0</v>
      </c>
      <c r="J48" s="58">
        <f>'IGP1 Structure'!J3</f>
        <v>0</v>
      </c>
      <c r="K48" s="58">
        <f>'IGP1 Structure'!K3</f>
        <v>0</v>
      </c>
      <c r="L48" s="58">
        <f>'IGP1 Structure'!L3</f>
        <v>0</v>
      </c>
    </row>
    <row r="49" spans="1:12">
      <c r="A49" s="58">
        <f>'IGP1 Structure'!A4</f>
        <v>0</v>
      </c>
      <c r="B49" s="58">
        <f>'IGP1 Structure'!B4</f>
        <v>0</v>
      </c>
      <c r="C49" s="58">
        <f>'IGP1 Structure'!C4</f>
        <v>0</v>
      </c>
      <c r="D49" s="58">
        <f>'IGP1 Structure'!D4</f>
        <v>0</v>
      </c>
      <c r="E49" s="58">
        <f>'IGP1 Structure'!E4</f>
        <v>0</v>
      </c>
      <c r="F49" s="58">
        <f>'IGP1 Structure'!F4</f>
        <v>0</v>
      </c>
      <c r="G49" s="58">
        <f>'IGP1 Structure'!G4</f>
        <v>0</v>
      </c>
      <c r="H49" s="58">
        <f>'IGP1 Structure'!H4</f>
        <v>0</v>
      </c>
      <c r="I49" s="58">
        <f>'IGP1 Structure'!I4</f>
        <v>0</v>
      </c>
      <c r="J49" s="58">
        <f>'IGP1 Structure'!J4</f>
        <v>0</v>
      </c>
      <c r="K49" s="58">
        <f>'IGP1 Structure'!K4</f>
        <v>0</v>
      </c>
      <c r="L49" s="58">
        <f>'IGP1 Structure'!L4</f>
        <v>0</v>
      </c>
    </row>
    <row r="50" spans="1:12">
      <c r="A50" s="58">
        <f>'IGP1 Structure'!A5</f>
        <v>0</v>
      </c>
      <c r="B50" s="58">
        <f>'IGP1 Structure'!B5</f>
        <v>0</v>
      </c>
      <c r="C50" s="58">
        <f>'IGP1 Structure'!C5</f>
        <v>0</v>
      </c>
      <c r="D50" s="58" t="str">
        <f>'IGP1 Structure'!D5</f>
        <v>General Country Information</v>
      </c>
      <c r="E50" s="58">
        <f>'IGP1 Structure'!E5</f>
        <v>0</v>
      </c>
      <c r="F50" s="58">
        <f>'IGP1 Structure'!F5</f>
        <v>0</v>
      </c>
      <c r="G50" s="58">
        <f>'IGP1 Structure'!G5</f>
        <v>0</v>
      </c>
      <c r="H50" s="58">
        <f>'IGP1 Structure'!H5</f>
        <v>0</v>
      </c>
      <c r="I50" s="58">
        <f>'IGP1 Structure'!I5</f>
        <v>0</v>
      </c>
      <c r="J50" s="58">
        <f>'IGP1 Structure'!J5</f>
        <v>0</v>
      </c>
      <c r="K50" s="58">
        <f>'IGP1 Structure'!K5</f>
        <v>0</v>
      </c>
      <c r="L50" s="58" t="str">
        <f>'IGP1 Structure'!L5</f>
        <v>Comments / Clarification</v>
      </c>
    </row>
    <row r="51" spans="1:12">
      <c r="A51" s="58">
        <f>'IGP1 Structure'!A6</f>
        <v>0</v>
      </c>
      <c r="B51" s="58">
        <f>'IGP1 Structure'!B6</f>
        <v>0</v>
      </c>
      <c r="C51" s="58" t="str">
        <f>'IGP1 Structure'!C6</f>
        <v>C1</v>
      </c>
      <c r="D51" s="58" t="str">
        <f>'IGP1 Structure'!D6</f>
        <v>Basic Country Information</v>
      </c>
      <c r="E51" s="58">
        <f>'IGP1 Structure'!E6</f>
        <v>0</v>
      </c>
      <c r="F51" s="58">
        <f>'IGP1 Structure'!F6</f>
        <v>0</v>
      </c>
      <c r="G51" s="58">
        <f>'IGP1 Structure'!G6</f>
        <v>0</v>
      </c>
      <c r="H51" s="58">
        <f>'IGP1 Structure'!H6</f>
        <v>0</v>
      </c>
      <c r="I51" s="58">
        <f>'IGP1 Structure'!I6</f>
        <v>0</v>
      </c>
      <c r="J51" s="58">
        <f>'IGP1 Structure'!J6</f>
        <v>0</v>
      </c>
      <c r="K51" s="58">
        <f>'IGP1 Structure'!K6</f>
        <v>0</v>
      </c>
      <c r="L51" s="58">
        <f>'IGP1 Structure'!L6</f>
        <v>0</v>
      </c>
    </row>
    <row r="52" spans="1:12">
      <c r="A52" s="58">
        <f>'IGP1 Structure'!A7</f>
        <v>0</v>
      </c>
      <c r="B52" s="58">
        <f>'IGP1 Structure'!B7</f>
        <v>0</v>
      </c>
      <c r="C52" s="58" t="str">
        <f>'IGP1 Structure'!C7</f>
        <v>C1.1</v>
      </c>
      <c r="D52" s="58" t="str">
        <f>'IGP1 Structure'!D7</f>
        <v>Country Name</v>
      </c>
      <c r="E52" s="58" t="str">
        <f>'IGP1 Structure'!E7</f>
        <v>Laos (LPDR) (LAO)</v>
      </c>
      <c r="F52" s="58">
        <f>'IGP1 Structure'!F7</f>
        <v>0</v>
      </c>
      <c r="G52" s="58">
        <f>'IGP1 Structure'!G7</f>
        <v>0</v>
      </c>
      <c r="H52" s="58">
        <f>'IGP1 Structure'!H7</f>
        <v>0</v>
      </c>
      <c r="I52" s="58">
        <f>'IGP1 Structure'!I7</f>
        <v>0</v>
      </c>
      <c r="J52" s="58">
        <f>'IGP1 Structure'!J7</f>
        <v>0</v>
      </c>
      <c r="K52" s="58">
        <f>'IGP1 Structure'!K7</f>
        <v>0</v>
      </c>
      <c r="L52" s="58">
        <f>'IGP1 Structure'!L7</f>
        <v>0</v>
      </c>
    </row>
    <row r="53" spans="1:12">
      <c r="A53" s="58">
        <f>'IGP1 Structure'!A8</f>
        <v>0</v>
      </c>
      <c r="B53" s="58">
        <f>'IGP1 Structure'!B8</f>
        <v>0</v>
      </c>
      <c r="C53" s="58" t="str">
        <f>'IGP1 Structure'!C8</f>
        <v>C1.2</v>
      </c>
      <c r="D53" s="58" t="str">
        <f>'IGP1 Structure'!D8</f>
        <v>Information/Data for Year</v>
      </c>
      <c r="E53" s="58">
        <f>'IGP1 Structure'!E8</f>
        <v>2024</v>
      </c>
      <c r="F53" s="58">
        <f>'IGP1 Structure'!F8</f>
        <v>0</v>
      </c>
      <c r="G53" s="58">
        <f>'IGP1 Structure'!G8</f>
        <v>0</v>
      </c>
      <c r="H53" s="58">
        <f>'IGP1 Structure'!H8</f>
        <v>0</v>
      </c>
      <c r="I53" s="58">
        <f>'IGP1 Structure'!I8</f>
        <v>0</v>
      </c>
      <c r="J53" s="58">
        <f>'IGP1 Structure'!J8</f>
        <v>0</v>
      </c>
      <c r="K53" s="58">
        <f>'IGP1 Structure'!K8</f>
        <v>0</v>
      </c>
      <c r="L53" s="58">
        <f>'IGP1 Structure'!L8</f>
        <v>0</v>
      </c>
    </row>
    <row r="54" spans="1:12">
      <c r="A54" s="58">
        <f>'IGP1 Structure'!A9</f>
        <v>0</v>
      </c>
      <c r="B54" s="58">
        <f>'IGP1 Structure'!B9</f>
        <v>0</v>
      </c>
      <c r="C54" s="58" t="str">
        <f>'IGP1 Structure'!C9</f>
        <v>C1.3</v>
      </c>
      <c r="D54" s="58" t="str">
        <f>'IGP1 Structure'!D9</f>
        <v>Total National Population</v>
      </c>
      <c r="E54" s="58">
        <f>'IGP1 Structure'!E9</f>
        <v>7529475</v>
      </c>
      <c r="F54" s="58">
        <f>'IGP1 Structure'!F9</f>
        <v>0</v>
      </c>
      <c r="G54" s="58">
        <f>'IGP1 Structure'!G9</f>
        <v>0</v>
      </c>
      <c r="H54" s="58">
        <f>'IGP1 Structure'!H9</f>
        <v>0</v>
      </c>
      <c r="I54" s="58">
        <f>'IGP1 Structure'!I9</f>
        <v>0</v>
      </c>
      <c r="J54" s="58">
        <f>'IGP1 Structure'!J9</f>
        <v>0</v>
      </c>
      <c r="K54" s="58">
        <f>'IGP1 Structure'!K9</f>
        <v>0</v>
      </c>
      <c r="L54" s="58" t="str">
        <f>'IGP1 Structure'!L9</f>
        <v>UN Population Division (2022)</v>
      </c>
    </row>
    <row r="55" spans="1:12">
      <c r="A55" s="58">
        <f>'IGP1 Structure'!A10</f>
        <v>0</v>
      </c>
      <c r="B55" s="58">
        <f>'IGP1 Structure'!B10</f>
        <v>0</v>
      </c>
      <c r="C55" s="58">
        <f>'IGP1 Structure'!C10</f>
        <v>0</v>
      </c>
      <c r="D55" s="58">
        <f>'IGP1 Structure'!D10</f>
        <v>0</v>
      </c>
      <c r="E55" s="58">
        <f>'IGP1 Structure'!E10</f>
        <v>0</v>
      </c>
      <c r="F55" s="58">
        <f>'IGP1 Structure'!F10</f>
        <v>0</v>
      </c>
      <c r="G55" s="58">
        <f>'IGP1 Structure'!G10</f>
        <v>0</v>
      </c>
      <c r="H55" s="58">
        <f>'IGP1 Structure'!H10</f>
        <v>0</v>
      </c>
      <c r="I55" s="58">
        <f>'IGP1 Structure'!I10</f>
        <v>0</v>
      </c>
      <c r="J55" s="58">
        <f>'IGP1 Structure'!J10</f>
        <v>0</v>
      </c>
      <c r="K55" s="58">
        <f>'IGP1 Structure'!K10</f>
        <v>0</v>
      </c>
      <c r="L55" s="58">
        <f>'IGP1 Structure'!L10</f>
        <v>0</v>
      </c>
    </row>
    <row r="56" spans="1:12">
      <c r="A56" s="58">
        <f>'IGP1 Structure'!A11</f>
        <v>0</v>
      </c>
      <c r="B56" s="58">
        <f>'IGP1 Structure'!B11</f>
        <v>0</v>
      </c>
      <c r="C56" s="58" t="str">
        <f>'IGP1 Structure'!C11</f>
        <v>C.4</v>
      </c>
      <c r="D56" s="58" t="str">
        <f>'IGP1 Structure'!D11</f>
        <v>Main decentralization / subnational / intergovernmental legislation /policies</v>
      </c>
      <c r="E56" s="58">
        <f>'IGP1 Structure'!E11</f>
        <v>0</v>
      </c>
      <c r="F56" s="58" t="str">
        <f>'IGP1 Structure'!F11</f>
        <v>Year  Enacted</v>
      </c>
      <c r="G56" s="58">
        <f>'IGP1 Structure'!G11</f>
        <v>0</v>
      </c>
      <c r="H56" s="58">
        <f>'IGP1 Structure'!H11</f>
        <v>0</v>
      </c>
      <c r="I56" s="58">
        <f>'IGP1 Structure'!I11</f>
        <v>0</v>
      </c>
      <c r="J56" s="58">
        <f>'IGP1 Structure'!J11</f>
        <v>0</v>
      </c>
      <c r="K56" s="58">
        <f>'IGP1 Structure'!K11</f>
        <v>0</v>
      </c>
      <c r="L56" s="58">
        <f>'IGP1 Structure'!L11</f>
        <v>0</v>
      </c>
    </row>
    <row r="57" spans="1:12">
      <c r="A57" s="58">
        <f>'IGP1 Structure'!A12</f>
        <v>0</v>
      </c>
      <c r="B57" s="58">
        <f>'IGP1 Structure'!B12</f>
        <v>0</v>
      </c>
      <c r="C57" s="58" t="str">
        <f>'IGP1 Structure'!C12</f>
        <v>C4.1</v>
      </c>
      <c r="D57" s="58" t="str">
        <f>'IGP1 Structure'!D12</f>
        <v>Constitution</v>
      </c>
      <c r="E57" s="58">
        <f>'IGP1 Structure'!E12</f>
        <v>0</v>
      </c>
      <c r="F57" s="58" t="str">
        <f>'IGP1 Structure'!F12</f>
        <v>1991 (rev. 2015)</v>
      </c>
      <c r="G57" s="58">
        <f>'IGP1 Structure'!G12</f>
        <v>0</v>
      </c>
      <c r="H57" s="58">
        <f>'IGP1 Structure'!H12</f>
        <v>0</v>
      </c>
      <c r="I57" s="58">
        <f>'IGP1 Structure'!I12</f>
        <v>0</v>
      </c>
      <c r="J57" s="58">
        <f>'IGP1 Structure'!J12</f>
        <v>0</v>
      </c>
      <c r="K57" s="58">
        <f>'IGP1 Structure'!K12</f>
        <v>0</v>
      </c>
      <c r="L57" s="58" t="str">
        <f>'IGP1 Structure'!L12</f>
        <v>https://www.constituteproject.org/constitution/Laos_2015</v>
      </c>
    </row>
    <row r="58" spans="1:12">
      <c r="A58" s="58">
        <f>'IGP1 Structure'!A13</f>
        <v>0</v>
      </c>
      <c r="B58" s="58">
        <f>'IGP1 Structure'!B13</f>
        <v>0</v>
      </c>
      <c r="C58" s="58" t="str">
        <f>'IGP1 Structure'!C13</f>
        <v>C4.2</v>
      </c>
      <c r="D58" s="58" t="str">
        <f>'IGP1 Structure'!D13</f>
        <v>Law on Local Administration (No. 68)</v>
      </c>
      <c r="E58" s="58">
        <f>'IGP1 Structure'!E13</f>
        <v>0</v>
      </c>
      <c r="F58" s="58">
        <f>'IGP1 Structure'!F13</f>
        <v>2015</v>
      </c>
      <c r="G58" s="58">
        <f>'IGP1 Structure'!G13</f>
        <v>0</v>
      </c>
      <c r="H58" s="58">
        <f>'IGP1 Structure'!H13</f>
        <v>0</v>
      </c>
      <c r="I58" s="58">
        <f>'IGP1 Structure'!I13</f>
        <v>0</v>
      </c>
      <c r="J58" s="58">
        <f>'IGP1 Structure'!J13</f>
        <v>0</v>
      </c>
      <c r="K58" s="58">
        <f>'IGP1 Structure'!K13</f>
        <v>0</v>
      </c>
      <c r="L58" s="58">
        <f>'IGP1 Structure'!L13</f>
        <v>0</v>
      </c>
    </row>
    <row r="59" spans="1:12">
      <c r="A59" s="58">
        <f>'IGP1 Structure'!A14</f>
        <v>0</v>
      </c>
      <c r="B59" s="58">
        <f>'IGP1 Structure'!B14</f>
        <v>0</v>
      </c>
      <c r="C59" s="58" t="str">
        <f>'IGP1 Structure'!C14</f>
        <v>C4.3</v>
      </c>
      <c r="D59" s="58" t="str">
        <f>'IGP1 Structure'!D14</f>
        <v>State Budget Law</v>
      </c>
      <c r="E59" s="58">
        <f>'IGP1 Structure'!E14</f>
        <v>0</v>
      </c>
      <c r="F59" s="58">
        <f>'IGP1 Structure'!F14</f>
        <v>2015</v>
      </c>
      <c r="G59" s="58">
        <f>'IGP1 Structure'!G14</f>
        <v>0</v>
      </c>
      <c r="H59" s="58">
        <f>'IGP1 Structure'!H14</f>
        <v>0</v>
      </c>
      <c r="I59" s="58">
        <f>'IGP1 Structure'!I14</f>
        <v>0</v>
      </c>
      <c r="J59" s="58">
        <f>'IGP1 Structure'!J14</f>
        <v>0</v>
      </c>
      <c r="K59" s="58">
        <f>'IGP1 Structure'!K14</f>
        <v>0</v>
      </c>
      <c r="L59" s="58">
        <f>'IGP1 Structure'!L14</f>
        <v>0</v>
      </c>
    </row>
    <row r="60" spans="1:12">
      <c r="A60" s="58">
        <f>'IGP1 Structure'!A15</f>
        <v>0</v>
      </c>
      <c r="B60" s="58">
        <f>'IGP1 Structure'!B15</f>
        <v>0</v>
      </c>
      <c r="C60" s="58" t="str">
        <f>'IGP1 Structure'!C15</f>
        <v>C4.4</v>
      </c>
      <c r="D60" s="58" t="str">
        <f>'IGP1 Structure'!D15</f>
        <v>State Assets Law</v>
      </c>
      <c r="E60" s="58">
        <f>'IGP1 Structure'!E15</f>
        <v>0</v>
      </c>
      <c r="F60" s="58">
        <f>'IGP1 Structure'!F15</f>
        <v>2015</v>
      </c>
      <c r="G60" s="58">
        <f>'IGP1 Structure'!G15</f>
        <v>0</v>
      </c>
      <c r="H60" s="58">
        <f>'IGP1 Structure'!H15</f>
        <v>0</v>
      </c>
      <c r="I60" s="58">
        <f>'IGP1 Structure'!I15</f>
        <v>0</v>
      </c>
      <c r="J60" s="58">
        <f>'IGP1 Structure'!J15</f>
        <v>0</v>
      </c>
      <c r="K60" s="58">
        <f>'IGP1 Structure'!K15</f>
        <v>0</v>
      </c>
      <c r="L60" s="58">
        <f>'IGP1 Structure'!L15</f>
        <v>0</v>
      </c>
    </row>
    <row r="61" spans="1:12">
      <c r="A61" s="58">
        <f>'IGP1 Structure'!A16</f>
        <v>0</v>
      </c>
      <c r="B61" s="58">
        <f>'IGP1 Structure'!B16</f>
        <v>0</v>
      </c>
      <c r="C61" s="58">
        <f>'IGP1 Structure'!C16</f>
        <v>0</v>
      </c>
      <c r="D61" s="58">
        <f>'IGP1 Structure'!D16</f>
        <v>0</v>
      </c>
      <c r="E61" s="58">
        <f>'IGP1 Structure'!E16</f>
        <v>0</v>
      </c>
      <c r="F61" s="58">
        <f>'IGP1 Structure'!F16</f>
        <v>0</v>
      </c>
      <c r="G61" s="58">
        <f>'IGP1 Structure'!G16</f>
        <v>0</v>
      </c>
      <c r="H61" s="58">
        <f>'IGP1 Structure'!H16</f>
        <v>0</v>
      </c>
      <c r="I61" s="58">
        <f>'IGP1 Structure'!I16</f>
        <v>0</v>
      </c>
      <c r="J61" s="58">
        <f>'IGP1 Structure'!J16</f>
        <v>0</v>
      </c>
      <c r="K61" s="58">
        <f>'IGP1 Structure'!K16</f>
        <v>0</v>
      </c>
      <c r="L61" s="58">
        <f>'IGP1 Structure'!L16</f>
        <v>0</v>
      </c>
    </row>
    <row r="62" spans="1:12">
      <c r="A62" s="58">
        <f>'IGP1 Structure'!A17</f>
        <v>0</v>
      </c>
      <c r="B62" s="58">
        <f>'IGP1 Structure'!B17</f>
        <v>0</v>
      </c>
      <c r="C62" s="58">
        <f>'IGP1 Structure'!C17</f>
        <v>0</v>
      </c>
      <c r="D62" s="58">
        <f>'IGP1 Structure'!D17</f>
        <v>0</v>
      </c>
      <c r="E62" s="58">
        <f>'IGP1 Structure'!E17</f>
        <v>0</v>
      </c>
      <c r="F62" s="58">
        <f>'IGP1 Structure'!F17</f>
        <v>0</v>
      </c>
      <c r="G62" s="58">
        <f>'IGP1 Structure'!G17</f>
        <v>0</v>
      </c>
      <c r="H62" s="58">
        <f>'IGP1 Structure'!H17</f>
        <v>0</v>
      </c>
      <c r="I62" s="58">
        <f>'IGP1 Structure'!I17</f>
        <v>0</v>
      </c>
      <c r="J62" s="58">
        <f>'IGP1 Structure'!J17</f>
        <v>0</v>
      </c>
      <c r="K62" s="58">
        <f>'IGP1 Structure'!K17</f>
        <v>0</v>
      </c>
      <c r="L62" s="58">
        <f>'IGP1 Structure'!L17</f>
        <v>0</v>
      </c>
    </row>
    <row r="63" spans="1:12">
      <c r="A63" s="58">
        <f>'IGP1 Structure'!A18</f>
        <v>0</v>
      </c>
      <c r="B63" s="58">
        <f>'IGP1 Structure'!B18</f>
        <v>0</v>
      </c>
      <c r="C63" s="58">
        <f>'IGP1 Structure'!C18</f>
        <v>0</v>
      </c>
      <c r="D63" s="58">
        <f>'IGP1 Structure'!D18</f>
        <v>0</v>
      </c>
      <c r="E63" s="58">
        <f>'IGP1 Structure'!E18</f>
        <v>0</v>
      </c>
      <c r="F63" s="58">
        <f>'IGP1 Structure'!F18</f>
        <v>0</v>
      </c>
      <c r="G63" s="58">
        <f>'IGP1 Structure'!G18</f>
        <v>0</v>
      </c>
      <c r="H63" s="58">
        <f>'IGP1 Structure'!H18</f>
        <v>0</v>
      </c>
      <c r="I63" s="58">
        <f>'IGP1 Structure'!I18</f>
        <v>0</v>
      </c>
      <c r="J63" s="58">
        <f>'IGP1 Structure'!J18</f>
        <v>0</v>
      </c>
      <c r="K63" s="58">
        <f>'IGP1 Structure'!K18</f>
        <v>0</v>
      </c>
      <c r="L63" s="58">
        <f>'IGP1 Structure'!L18</f>
        <v>0</v>
      </c>
    </row>
    <row r="64" spans="1:12">
      <c r="A64" s="58">
        <f>'IGP1 Structure'!A19</f>
        <v>0</v>
      </c>
      <c r="B64" s="58">
        <f>'IGP1 Structure'!B19</f>
        <v>0</v>
      </c>
      <c r="C64" s="58">
        <f>'IGP1 Structure'!C19</f>
        <v>0</v>
      </c>
      <c r="D64" s="58" t="str">
        <f>'IGP1 Structure'!D19</f>
        <v>Level / tier / type</v>
      </c>
      <c r="E64" s="58" t="str">
        <f>'IGP1 Structure'!E19</f>
        <v>Institutional level/tier/type (name)</v>
      </c>
      <c r="F64" s="58" t="str">
        <f>'IGP1 Structure'!F19</f>
        <v>Number of units</v>
      </c>
      <c r="G64" s="58" t="str">
        <f>'IGP1 Structure'!G19</f>
        <v>Complete territorial coverage?</v>
      </c>
      <c r="H64" s="58" t="str">
        <f>'IGP1 Structure'!H19</f>
        <v>Uniform structure ?</v>
      </c>
      <c r="I64" s="58" t="str">
        <f>'IGP1 Structure'!I19</f>
        <v>Subnational Governance Level / Tier / Type</v>
      </c>
      <c r="J64" s="58" t="str">
        <f>'IGP1 Structure'!J19</f>
        <v>Population of 
level / tier / type</v>
      </c>
      <c r="K64" s="58">
        <f>'IGP1 Structure'!K19</f>
        <v>0</v>
      </c>
      <c r="L64" s="58" t="str">
        <f>'IGP1 Structure'!L19</f>
        <v>Comments / Clarification</v>
      </c>
    </row>
    <row r="65" spans="1:17">
      <c r="A65" s="58">
        <f>'IGP1 Structure'!A20</f>
        <v>0</v>
      </c>
      <c r="B65" s="58">
        <f>'IGP1 Structure'!B20</f>
        <v>0</v>
      </c>
      <c r="C65" s="58">
        <f>'IGP1 Structure'!C20</f>
        <v>0</v>
      </c>
      <c r="D65" s="58">
        <f>'IGP1 Structure'!D20</f>
        <v>0</v>
      </c>
      <c r="E65" s="58">
        <f>'IGP1 Structure'!E20</f>
        <v>0</v>
      </c>
      <c r="F65" s="58">
        <f>'IGP1 Structure'!F20</f>
        <v>0</v>
      </c>
      <c r="G65" s="58">
        <f>'IGP1 Structure'!G20</f>
        <v>0</v>
      </c>
      <c r="H65" s="58">
        <f>'IGP1 Structure'!H20</f>
        <v>0</v>
      </c>
      <c r="I65" s="58">
        <f>'IGP1 Structure'!I20</f>
        <v>0</v>
      </c>
      <c r="J65" s="58">
        <f>'IGP1 Structure'!J20</f>
        <v>0</v>
      </c>
      <c r="K65" s="58">
        <f>'IGP1 Structure'!K20</f>
        <v>0</v>
      </c>
      <c r="L65" s="58">
        <f>'IGP1 Structure'!L20</f>
        <v>0</v>
      </c>
    </row>
    <row r="66" spans="1:17">
      <c r="A66" s="58">
        <f>'IGP1 Structure'!A21</f>
        <v>0</v>
      </c>
      <c r="B66" s="58">
        <f>'IGP1 Structure'!B21</f>
        <v>0</v>
      </c>
      <c r="C66" s="58" t="str">
        <f>'IGP1 Structure'!C21</f>
        <v>C</v>
      </c>
      <c r="D66" s="58" t="str">
        <f>'IGP1 Structure'!D21</f>
        <v>National level</v>
      </c>
      <c r="E66" s="58" t="str">
        <f>'IGP1 Structure'!E21</f>
        <v>National Government</v>
      </c>
      <c r="F66" s="58">
        <f>'IGP1 Structure'!F21</f>
        <v>1</v>
      </c>
      <c r="G66" s="58">
        <f>'IGP1 Structure'!G21</f>
        <v>0</v>
      </c>
      <c r="H66" s="58">
        <f>'IGP1 Structure'!H21</f>
        <v>0</v>
      </c>
      <c r="I66" s="58">
        <f>'IGP1 Structure'!I21</f>
        <v>0</v>
      </c>
      <c r="J66" s="58">
        <f>'IGP1 Structure'!J21</f>
        <v>7529475</v>
      </c>
      <c r="K66" s="58">
        <f>'IGP1 Structure'!K21</f>
        <v>0</v>
      </c>
      <c r="L66" s="58">
        <f>'IGP1 Structure'!L21</f>
        <v>0</v>
      </c>
    </row>
    <row r="67" spans="1:17">
      <c r="A67" s="58">
        <f>'IGP1 Structure'!A22</f>
        <v>0</v>
      </c>
      <c r="B67" s="58">
        <f>'IGP1 Structure'!B22</f>
        <v>0</v>
      </c>
      <c r="C67" s="58" t="str">
        <f>'IGP1 Structure'!C22</f>
        <v>S1</v>
      </c>
      <c r="D67" s="58" t="str">
        <f>'IGP1 Structure'!D22</f>
        <v>First level / tier / type</v>
      </c>
      <c r="E67" s="58" t="str">
        <f>'IGP1 Structure'!E22</f>
        <v>Provinces</v>
      </c>
      <c r="F67" s="58">
        <f>'IGP1 Structure'!F22</f>
        <v>18</v>
      </c>
      <c r="G67" s="58" t="str">
        <f>'IGP1 Structure'!G22</f>
        <v>Yes</v>
      </c>
      <c r="H67" s="58" t="str">
        <f>'IGP1 Structure'!H22</f>
        <v>Yes</v>
      </c>
      <c r="I67" s="58" t="str">
        <f>'IGP1 Structure'!I22</f>
        <v>1-Main Regional</v>
      </c>
      <c r="J67" s="58">
        <f>'IGP1 Structure'!J22</f>
        <v>0</v>
      </c>
      <c r="K67" s="58">
        <f>'IGP1 Structure'!K22</f>
        <v>0</v>
      </c>
      <c r="L67" s="58" t="str">
        <f>'IGP1 Structure'!L22</f>
        <v>17 Provinces + Vientienne Capital (equivalent to Province)</v>
      </c>
    </row>
    <row r="68" spans="1:17">
      <c r="A68" s="58">
        <f>'IGP1 Structure'!A23</f>
        <v>0</v>
      </c>
      <c r="B68" s="58">
        <f>'IGP1 Structure'!B23</f>
        <v>0</v>
      </c>
      <c r="C68" s="58" t="str">
        <f>'IGP1 Structure'!C23</f>
        <v>S2</v>
      </c>
      <c r="D68" s="58" t="str">
        <f>'IGP1 Structure'!D23</f>
        <v>Second level / tier  / type</v>
      </c>
      <c r="E68" s="58" t="str">
        <f>'IGP1 Structure'!E23</f>
        <v>Districts</v>
      </c>
      <c r="F68" s="58">
        <f>'IGP1 Structure'!F23</f>
        <v>148</v>
      </c>
      <c r="G68" s="58" t="str">
        <f>'IGP1 Structure'!G23</f>
        <v>Yes</v>
      </c>
      <c r="H68" s="58" t="str">
        <f>'IGP1 Structure'!H23</f>
        <v>Yes</v>
      </c>
      <c r="I68" s="58" t="str">
        <f>'IGP1 Structure'!I23</f>
        <v>2-Main Local</v>
      </c>
      <c r="J68" s="58">
        <f>'IGP1 Structure'!J23</f>
        <v>0</v>
      </c>
      <c r="K68" s="58">
        <f>'IGP1 Structure'!K23</f>
        <v>0</v>
      </c>
      <c r="L68" s="58" t="str">
        <f>'IGP1 Structure'!L23</f>
        <v>Encompass cities, municipalities and metrolpolises</v>
      </c>
    </row>
    <row r="69" spans="1:17">
      <c r="A69" s="58">
        <f>'IGP1 Structure'!A24</f>
        <v>0</v>
      </c>
      <c r="B69" s="58">
        <f>'IGP1 Structure'!B24</f>
        <v>0</v>
      </c>
      <c r="C69" s="58" t="str">
        <f>'IGP1 Structure'!C24</f>
        <v>S3</v>
      </c>
      <c r="D69" s="58" t="str">
        <f>'IGP1 Structure'!D24</f>
        <v>Third level / tier / type</v>
      </c>
      <c r="E69" s="58" t="str">
        <f>'IGP1 Structure'!E24</f>
        <v>Villages</v>
      </c>
      <c r="F69" s="58">
        <f>'IGP1 Structure'!F24</f>
        <v>8507</v>
      </c>
      <c r="G69" s="58" t="str">
        <f>'IGP1 Structure'!G24</f>
        <v>Yes</v>
      </c>
      <c r="H69" s="58" t="str">
        <f>'IGP1 Structure'!H24</f>
        <v>Yes</v>
      </c>
      <c r="I69" s="58" t="str">
        <f>'IGP1 Structure'!I24</f>
        <v>3-Lower Local</v>
      </c>
      <c r="J69" s="58">
        <f>'IGP1 Structure'!J24</f>
        <v>0</v>
      </c>
      <c r="K69" s="58">
        <f>'IGP1 Structure'!K24</f>
        <v>0</v>
      </c>
      <c r="L69" s="58" t="str">
        <f>'IGP1 Structure'!L24</f>
        <v>Some villages are individual settlements while other are part of larger urban areas.</v>
      </c>
    </row>
    <row r="70" spans="1:17">
      <c r="A70" s="58">
        <f>'IGP1 Structure'!A25</f>
        <v>0</v>
      </c>
      <c r="B70" s="58">
        <f>'IGP1 Structure'!B25</f>
        <v>0</v>
      </c>
      <c r="C70" s="58" t="str">
        <f>'IGP1 Structure'!C25</f>
        <v>S4</v>
      </c>
      <c r="D70" s="58" t="str">
        <f>'IGP1 Structure'!D25</f>
        <v>Fourth level / tier / type</v>
      </c>
      <c r="E70" s="58">
        <f>'IGP1 Structure'!E25</f>
        <v>0</v>
      </c>
      <c r="F70" s="58">
        <f>'IGP1 Structure'!F25</f>
        <v>0</v>
      </c>
      <c r="G70" s="58" t="str">
        <f>'IGP1 Structure'!G25</f>
        <v>...</v>
      </c>
      <c r="H70" s="58" t="str">
        <f>'IGP1 Structure'!H25</f>
        <v>...</v>
      </c>
      <c r="I70" s="58" t="str">
        <f>'IGP1 Structure'!I25</f>
        <v>…</v>
      </c>
      <c r="J70" s="58">
        <f>'IGP1 Structure'!J25</f>
        <v>0</v>
      </c>
      <c r="K70" s="58">
        <f>'IGP1 Structure'!K25</f>
        <v>0</v>
      </c>
      <c r="L70" s="58">
        <f>'IGP1 Structure'!L25</f>
        <v>0</v>
      </c>
    </row>
    <row r="71" spans="1:17">
      <c r="A71" s="58">
        <f>'IGP1 Structure'!A26</f>
        <v>0</v>
      </c>
      <c r="B71" s="58">
        <f>'IGP1 Structure'!B26</f>
        <v>0</v>
      </c>
      <c r="C71" s="58">
        <f>'IGP1 Structure'!C26</f>
        <v>0</v>
      </c>
      <c r="D71" s="58">
        <f>'IGP1 Structure'!D26</f>
        <v>0</v>
      </c>
      <c r="E71" s="58">
        <f>'IGP1 Structure'!E26</f>
        <v>0</v>
      </c>
      <c r="F71" s="58">
        <f>'IGP1 Structure'!F26</f>
        <v>0</v>
      </c>
      <c r="G71" s="58">
        <f>'IGP1 Structure'!G26</f>
        <v>0</v>
      </c>
      <c r="H71" s="58">
        <f>'IGP1 Structure'!H26</f>
        <v>0</v>
      </c>
      <c r="I71" s="58">
        <f>'IGP1 Structure'!I26</f>
        <v>0</v>
      </c>
      <c r="J71" s="58">
        <f>'IGP1 Structure'!J26</f>
        <v>0</v>
      </c>
      <c r="K71" s="58">
        <f>'IGP1 Structure'!K26</f>
        <v>0</v>
      </c>
      <c r="L71" s="58">
        <f>'IGP1 Structure'!L26</f>
        <v>0</v>
      </c>
    </row>
    <row r="72" spans="1:17" s="199" customFormat="1" ht="12" thickBot="1">
      <c r="A72" s="199">
        <f>'IGP1 Structure'!A27</f>
        <v>0</v>
      </c>
      <c r="B72" s="199">
        <f>'IGP1 Structure'!B27</f>
        <v>0</v>
      </c>
      <c r="C72" s="199">
        <f>'IGP1 Structure'!C27</f>
        <v>0</v>
      </c>
      <c r="D72" s="199">
        <f>'IGP1 Structure'!D27</f>
        <v>0</v>
      </c>
      <c r="E72" s="199">
        <f>'IGP1 Structure'!E27</f>
        <v>0</v>
      </c>
      <c r="F72" s="199">
        <f>'IGP1 Structure'!F27</f>
        <v>0</v>
      </c>
      <c r="G72" s="199">
        <f>'IGP1 Structure'!G27</f>
        <v>0</v>
      </c>
      <c r="H72" s="199">
        <f>'IGP1 Structure'!H27</f>
        <v>0</v>
      </c>
      <c r="I72" s="199">
        <f>'IGP1 Structure'!I27</f>
        <v>0</v>
      </c>
      <c r="J72" s="199">
        <f>'IGP1 Structure'!J27</f>
        <v>0</v>
      </c>
      <c r="K72" s="199">
        <f>'IGP1 Structure'!K27</f>
        <v>0</v>
      </c>
      <c r="L72" s="199">
        <f>'IGP1 Structure'!L27</f>
        <v>0</v>
      </c>
      <c r="N72" s="200"/>
      <c r="O72" s="200"/>
      <c r="P72" s="200"/>
      <c r="Q72" s="200"/>
    </row>
    <row r="73" spans="1:17">
      <c r="A73" s="58">
        <f>'IGP2 Governance'!A1</f>
        <v>0</v>
      </c>
      <c r="B73" s="58">
        <f>'IGP2 Governance'!B1</f>
        <v>0</v>
      </c>
      <c r="C73" s="58">
        <f>'IGP2 Governance'!C1</f>
        <v>0</v>
      </c>
      <c r="D73" s="58">
        <f>'IGP2 Governance'!D1</f>
        <v>0</v>
      </c>
      <c r="E73" s="58">
        <f>'IGP2 Governance'!E1</f>
        <v>0</v>
      </c>
      <c r="F73" s="58">
        <f>'IGP2 Governance'!F1</f>
        <v>0</v>
      </c>
      <c r="G73" s="58">
        <f>'IGP2 Governance'!G1</f>
        <v>0</v>
      </c>
      <c r="H73" s="58">
        <f>'IGP2 Governance'!H1</f>
        <v>0</v>
      </c>
      <c r="I73" s="58">
        <f>'IGP2 Governance'!I1</f>
        <v>0</v>
      </c>
      <c r="J73" s="58">
        <f>'IGP2 Governance'!J1</f>
        <v>0</v>
      </c>
      <c r="K73" s="58">
        <f>'IGP2 Governance'!K1</f>
        <v>0</v>
      </c>
      <c r="L73" s="58">
        <f>'IGP2 Governance'!L1</f>
        <v>0</v>
      </c>
      <c r="M73" s="58">
        <f>'IGP2 Governance'!M1</f>
        <v>0</v>
      </c>
    </row>
    <row r="74" spans="1:17">
      <c r="A74" s="58">
        <f>'IGP2 Governance'!A2</f>
        <v>0</v>
      </c>
      <c r="B74" s="58">
        <f>'IGP2 Governance'!B2</f>
        <v>0</v>
      </c>
      <c r="C74" s="58">
        <f>'IGP2 Governance'!C2</f>
        <v>0</v>
      </c>
      <c r="D74" s="58" t="str">
        <f>'IGP2 Governance'!D2</f>
        <v>LoGICA INTERGOVERNMENTAL PROFILE: NATURE OF SUBNATIONAL GOVERNANCE INSTITUTIONS</v>
      </c>
      <c r="E74" s="58">
        <f>'IGP2 Governance'!E2</f>
        <v>0</v>
      </c>
      <c r="F74" s="58">
        <f>'IGP2 Governance'!F2</f>
        <v>0</v>
      </c>
      <c r="G74" s="58">
        <f>'IGP2 Governance'!G2</f>
        <v>0</v>
      </c>
      <c r="H74" s="58">
        <f>'IGP2 Governance'!H2</f>
        <v>0</v>
      </c>
      <c r="I74" s="58">
        <f>'IGP2 Governance'!I2</f>
        <v>0</v>
      </c>
      <c r="J74" s="58">
        <f>'IGP2 Governance'!J2</f>
        <v>0</v>
      </c>
      <c r="K74" s="58">
        <f>'IGP2 Governance'!K2</f>
        <v>0</v>
      </c>
      <c r="L74" s="58">
        <f>'IGP2 Governance'!L2</f>
        <v>0</v>
      </c>
      <c r="M74" s="58">
        <f>'IGP2 Governance'!M2</f>
        <v>0</v>
      </c>
    </row>
    <row r="75" spans="1:17">
      <c r="A75" s="58">
        <f>'IGP2 Governance'!A3</f>
        <v>0</v>
      </c>
      <c r="B75" s="58">
        <f>'IGP2 Governance'!B3</f>
        <v>0</v>
      </c>
      <c r="C75" s="58">
        <f>'IGP2 Governance'!C3</f>
        <v>0</v>
      </c>
      <c r="D75" s="58">
        <f>'IGP2 Governance'!D3</f>
        <v>0</v>
      </c>
      <c r="E75" s="58">
        <f>'IGP2 Governance'!E3</f>
        <v>0</v>
      </c>
      <c r="F75" s="58">
        <f>'IGP2 Governance'!F3</f>
        <v>0</v>
      </c>
      <c r="G75" s="58">
        <f>'IGP2 Governance'!G3</f>
        <v>0</v>
      </c>
      <c r="H75" s="58">
        <f>'IGP2 Governance'!H3</f>
        <v>0</v>
      </c>
      <c r="I75" s="58">
        <f>'IGP2 Governance'!I3</f>
        <v>0</v>
      </c>
      <c r="J75" s="58">
        <f>'IGP2 Governance'!J3</f>
        <v>0</v>
      </c>
      <c r="K75" s="58">
        <f>'IGP2 Governance'!K3</f>
        <v>0</v>
      </c>
      <c r="L75" s="58">
        <f>'IGP2 Governance'!L3</f>
        <v>0</v>
      </c>
      <c r="M75" s="58">
        <f>'IGP2 Governance'!M3</f>
        <v>0</v>
      </c>
    </row>
    <row r="76" spans="1:17">
      <c r="A76" s="58">
        <f>'IGP2 Governance'!A4</f>
        <v>0</v>
      </c>
      <c r="B76" s="58">
        <f>'IGP2 Governance'!B4</f>
        <v>0</v>
      </c>
      <c r="C76" s="58">
        <f>'IGP2 Governance'!C4</f>
        <v>0</v>
      </c>
      <c r="D76" s="58">
        <f>'IGP2 Governance'!D4</f>
        <v>0</v>
      </c>
      <c r="E76" s="58">
        <f>'IGP2 Governance'!E4</f>
        <v>0</v>
      </c>
      <c r="F76" s="58">
        <f>'IGP2 Governance'!F4</f>
        <v>0</v>
      </c>
      <c r="G76" s="58">
        <f>'IGP2 Governance'!G4</f>
        <v>0</v>
      </c>
      <c r="H76" s="58">
        <f>'IGP2 Governance'!H4</f>
        <v>0</v>
      </c>
      <c r="I76" s="58">
        <f>'IGP2 Governance'!I4</f>
        <v>0</v>
      </c>
      <c r="J76" s="58">
        <f>'IGP2 Governance'!J4</f>
        <v>0</v>
      </c>
      <c r="K76" s="58">
        <f>'IGP2 Governance'!K4</f>
        <v>0</v>
      </c>
      <c r="L76" s="58">
        <f>'IGP2 Governance'!L4</f>
        <v>0</v>
      </c>
      <c r="M76" s="58">
        <f>'IGP2 Governance'!M4</f>
        <v>0</v>
      </c>
    </row>
    <row r="77" spans="1:17">
      <c r="A77" s="58">
        <f>'IGP2 Governance'!A5</f>
        <v>0</v>
      </c>
      <c r="B77" s="58">
        <f>'IGP2 Governance'!B5</f>
        <v>0</v>
      </c>
      <c r="C77" s="58">
        <f>'IGP2 Governance'!C5</f>
        <v>0</v>
      </c>
      <c r="D77" s="58" t="str">
        <f>'IGP2 Governance'!D5</f>
        <v>Government level / tier / type</v>
      </c>
      <c r="E77" s="58" t="str">
        <f>'IGP2 Governance'!E5</f>
        <v>Provinces</v>
      </c>
      <c r="F77" s="58" t="str">
        <f>'IGP2 Governance'!F5</f>
        <v>Districts</v>
      </c>
      <c r="G77" s="58" t="str">
        <f>'IGP2 Governance'!G5</f>
        <v>Villages</v>
      </c>
      <c r="H77" s="58">
        <f>'IGP2 Governance'!H5</f>
        <v>0</v>
      </c>
      <c r="I77" s="58">
        <f>'IGP2 Governance'!I5</f>
        <v>0</v>
      </c>
      <c r="J77" s="58" t="str">
        <f>'IGP2 Governance'!J5</f>
        <v>Comments / Clarification: 
Provinces</v>
      </c>
      <c r="K77" s="58" t="str">
        <f>'IGP2 Governance'!K5</f>
        <v>Comments / Clarification: 
Districts</v>
      </c>
      <c r="L77" s="58" t="str">
        <f>'IGP2 Governance'!L5</f>
        <v>Comments / Clarification: 
Villages</v>
      </c>
      <c r="M77" s="58" t="str">
        <f>'IGP2 Governance'!M5</f>
        <v>Comments / Clarification: 
0</v>
      </c>
    </row>
    <row r="78" spans="1:17">
      <c r="A78" s="58">
        <f>'IGP2 Governance'!A6</f>
        <v>0</v>
      </c>
      <c r="B78" s="58">
        <f>'IGP2 Governance'!B6</f>
        <v>0</v>
      </c>
      <c r="C78" s="58">
        <f>'IGP2 Governance'!C6</f>
        <v>0</v>
      </c>
      <c r="D78" s="58">
        <f>'IGP2 Governance'!D6</f>
        <v>0</v>
      </c>
      <c r="E78" s="58">
        <f>'IGP2 Governance'!E6</f>
        <v>0</v>
      </c>
      <c r="F78" s="58">
        <f>'IGP2 Governance'!F6</f>
        <v>0</v>
      </c>
      <c r="G78" s="58">
        <f>'IGP2 Governance'!G6</f>
        <v>0</v>
      </c>
      <c r="H78" s="58">
        <f>'IGP2 Governance'!H6</f>
        <v>0</v>
      </c>
      <c r="I78" s="58">
        <f>'IGP2 Governance'!I6</f>
        <v>0</v>
      </c>
      <c r="J78" s="58">
        <f>'IGP2 Governance'!J6</f>
        <v>0</v>
      </c>
      <c r="K78" s="58">
        <f>'IGP2 Governance'!K6</f>
        <v>0</v>
      </c>
      <c r="L78" s="58">
        <f>'IGP2 Governance'!L6</f>
        <v>0</v>
      </c>
      <c r="M78" s="58">
        <f>'IGP2 Governance'!M6</f>
        <v>0</v>
      </c>
    </row>
    <row r="79" spans="1:17">
      <c r="A79" s="58">
        <f>'IGP2 Governance'!A7</f>
        <v>0</v>
      </c>
      <c r="B79" s="58">
        <f>'IGP2 Governance'!B7</f>
        <v>0</v>
      </c>
      <c r="C79" s="58" t="str">
        <f>'IGP2 Governance'!C7</f>
        <v>G1</v>
      </c>
      <c r="D79" s="58" t="str">
        <f>'IGP2 Governance'!D7</f>
        <v>Institutional characteristics, autonomy and authority</v>
      </c>
      <c r="E79" s="58">
        <f>'IGP2 Governance'!E7</f>
        <v>0</v>
      </c>
      <c r="F79" s="58">
        <f>'IGP2 Governance'!F7</f>
        <v>0</v>
      </c>
      <c r="G79" s="58">
        <f>'IGP2 Governance'!G7</f>
        <v>0</v>
      </c>
      <c r="H79" s="58">
        <f>'IGP2 Governance'!H7</f>
        <v>0</v>
      </c>
      <c r="I79" s="58">
        <f>'IGP2 Governance'!I7</f>
        <v>0</v>
      </c>
      <c r="J79" s="58">
        <f>'IGP2 Governance'!J7</f>
        <v>0</v>
      </c>
      <c r="K79" s="58">
        <f>'IGP2 Governance'!K7</f>
        <v>0</v>
      </c>
      <c r="L79" s="58">
        <f>'IGP2 Governance'!L7</f>
        <v>0</v>
      </c>
      <c r="M79" s="58">
        <f>'IGP2 Governance'!M7</f>
        <v>0</v>
      </c>
    </row>
    <row r="80" spans="1:17">
      <c r="A80" s="58">
        <f>'IGP2 Governance'!A8</f>
        <v>0</v>
      </c>
      <c r="B80" s="58">
        <f>'IGP2 Governance'!B8</f>
        <v>0</v>
      </c>
      <c r="C80" s="58" t="str">
        <f>'IGP2 Governance'!C8</f>
        <v>G1.1A</v>
      </c>
      <c r="D80" s="58" t="str">
        <f>'IGP2 Governance'!D8</f>
        <v>Are subnational entities at this level/tier/type de jure corporate bodies (institutional units)?</v>
      </c>
      <c r="E80" s="58" t="str">
        <f>'IGP2 Governance'!E8</f>
        <v>No</v>
      </c>
      <c r="F80" s="58" t="str">
        <f>'IGP2 Governance'!F8</f>
        <v>No</v>
      </c>
      <c r="G80" s="58" t="str">
        <f>'IGP2 Governance'!G8</f>
        <v>No</v>
      </c>
      <c r="H80" s="58" t="str">
        <f>'IGP2 Governance'!H8</f>
        <v>…</v>
      </c>
      <c r="I80" s="58">
        <f>'IGP2 Governance'!I8</f>
        <v>0</v>
      </c>
      <c r="J80" s="58" t="str">
        <f>'IGP2 Governance'!J8</f>
        <v>The legal framework in Lao PDR does not bestow corporate status on LGIs. Ch. IX of the constitution refers to "local administration" (not government) whose role is to "manage the State uniformly within its jurisdiction" and to "local peoples' assemblies" whose role is to "monitor the activity of State organizations under their jurisdiction". The 2015 Law on Local Administration establishes Provinces, Districts and Villages as "local administrative territories" which must follow the principle of "centralized state management". Part VIII notes that "local administration [and] finance must operate in line with the principles of the centralized State budget". The 2015 State Budget Law states that "the local level has the key responsibility on the budget execution on the basis of centralized state budget". Borrowing is not permitted (SBL Art. 6 Para. 5: "local budget deficits are not allowed" &amp; Public Debt Management Law (2018) Art. 16 Para. 2 makes clear that all borrowing and public debt management decisions are centralized at the MoF as the sole authority to sign loan agreements, contract borrowing and issue guarantees on behalf of the Government). Article 5 of the Law on State Assets states that "assets are owned by the State...and are centrally and uniformly administered by the State". Thus, there are few indications that LGIs can be viewed as having a de jure separate legal personality from the central government.</v>
      </c>
      <c r="K80" s="58">
        <f>'IGP2 Governance'!K8</f>
        <v>0</v>
      </c>
      <c r="L80" s="58">
        <f>'IGP2 Governance'!L8</f>
        <v>0</v>
      </c>
      <c r="M80" s="58">
        <f>'IGP2 Governance'!M8</f>
        <v>0</v>
      </c>
    </row>
    <row r="81" spans="1:13">
      <c r="A81" s="58">
        <f>'IGP2 Governance'!A9</f>
        <v>0</v>
      </c>
      <c r="B81" s="58">
        <f>'IGP2 Governance'!B9</f>
        <v>0</v>
      </c>
      <c r="C81" s="58" t="str">
        <f>'IGP2 Governance'!C9</f>
        <v>G1.1B</v>
      </c>
      <c r="D81" s="58" t="str">
        <f>'IGP2 Governance'!D9</f>
        <v>Do subnational entities at this level/tier/type engage in public sector functions?</v>
      </c>
      <c r="E81" s="58" t="str">
        <f>'IGP2 Governance'!E9</f>
        <v>Yes</v>
      </c>
      <c r="F81" s="58" t="str">
        <f>'IGP2 Governance'!F9</f>
        <v>Yes</v>
      </c>
      <c r="G81" s="58" t="str">
        <f>'IGP2 Governance'!G9</f>
        <v>Yes</v>
      </c>
      <c r="H81" s="58" t="str">
        <f>'IGP2 Governance'!H9</f>
        <v>…</v>
      </c>
      <c r="I81" s="58">
        <f>'IGP2 Governance'!I9</f>
        <v>0</v>
      </c>
      <c r="J81" s="58" t="str">
        <f>'IGP2 Governance'!J9</f>
        <v>As per the legislation noted in G1.1A above</v>
      </c>
      <c r="K81" s="58">
        <f>'IGP2 Governance'!K9</f>
        <v>0</v>
      </c>
      <c r="L81" s="58">
        <f>'IGP2 Governance'!L9</f>
        <v>0</v>
      </c>
      <c r="M81" s="58">
        <f>'IGP2 Governance'!M9</f>
        <v>0</v>
      </c>
    </row>
    <row r="82" spans="1:13">
      <c r="A82" s="58">
        <f>'IGP2 Governance'!A10</f>
        <v>0</v>
      </c>
      <c r="B82" s="58">
        <f>'IGP2 Governance'!B10</f>
        <v>0</v>
      </c>
      <c r="C82" s="58" t="str">
        <f>'IGP2 Governance'!C10</f>
        <v>G1.2</v>
      </c>
      <c r="D82" s="58" t="str">
        <f>'IGP2 Governance'!D10</f>
        <v>Do subnational entities at this level/tier/type meet the preconditions of de facto corporate bodies?</v>
      </c>
      <c r="E82" s="58" t="str">
        <f>'IGP2 Governance'!E10</f>
        <v>No</v>
      </c>
      <c r="F82" s="58" t="str">
        <f>'IGP2 Governance'!F10</f>
        <v>No</v>
      </c>
      <c r="G82" s="58" t="str">
        <f>'IGP2 Governance'!G10</f>
        <v>No</v>
      </c>
      <c r="H82" s="58" t="str">
        <f>'IGP2 Governance'!H10</f>
        <v>…</v>
      </c>
      <c r="I82" s="58">
        <f>'IGP2 Governance'!I10</f>
        <v>0</v>
      </c>
      <c r="J82" s="58" t="str">
        <f>'IGP2 Governance'!J10</f>
        <v>Provinces are not de facto corporate bodies on account of being prohibited from holding their own assets in their own banks accounts or making financial transactions independently of the central government.</v>
      </c>
      <c r="K82" s="58" t="str">
        <f>'IGP2 Governance'!K10</f>
        <v>Districts do not meet any of the pre-conditions of de facto corporate bodies.</v>
      </c>
      <c r="L82" s="58" t="str">
        <f>'IGP2 Governance'!L10</f>
        <v>Villages do no meet any of the pre-conditions of de facto corporate bodies.</v>
      </c>
      <c r="M82" s="58">
        <f>'IGP2 Governance'!M10</f>
        <v>0</v>
      </c>
    </row>
    <row r="83" spans="1:13">
      <c r="A83" s="58">
        <f>'IGP2 Governance'!A11</f>
        <v>0</v>
      </c>
      <c r="B83" s="58">
        <f>'IGP2 Governance'!B11</f>
        <v>0</v>
      </c>
      <c r="C83" s="58" t="str">
        <f>'IGP2 Governance'!C11</f>
        <v>G1.3</v>
      </c>
      <c r="D83" s="58" t="str">
        <f>'IGP2 Governance'!D11</f>
        <v xml:space="preserve">Are subnational institutions de jure and de facto corporate bodies with extensive (de jure/de facto) functions? </v>
      </c>
      <c r="E83" s="58" t="str">
        <f>'IGP2 Governance'!E11</f>
        <v>No</v>
      </c>
      <c r="F83" s="58" t="str">
        <f>'IGP2 Governance'!F11</f>
        <v>No</v>
      </c>
      <c r="G83" s="58" t="str">
        <f>'IGP2 Governance'!G11</f>
        <v>No</v>
      </c>
      <c r="H83" s="58" t="str">
        <f>'IGP2 Governance'!H11</f>
        <v>…</v>
      </c>
      <c r="I83" s="58">
        <f>'IGP2 Governance'!I11</f>
        <v>0</v>
      </c>
      <c r="J83" s="58">
        <f>'IGP2 Governance'!J11</f>
        <v>0</v>
      </c>
      <c r="K83" s="58">
        <f>'IGP2 Governance'!K11</f>
        <v>0</v>
      </c>
      <c r="L83" s="58">
        <f>'IGP2 Governance'!L11</f>
        <v>0</v>
      </c>
      <c r="M83" s="58">
        <f>'IGP2 Governance'!M11</f>
        <v>0</v>
      </c>
    </row>
    <row r="84" spans="1:13">
      <c r="A84" s="58">
        <f>'IGP2 Governance'!A12</f>
        <v>0</v>
      </c>
      <c r="B84" s="58">
        <f>'IGP2 Governance'!B12</f>
        <v>0</v>
      </c>
      <c r="C84" s="58">
        <f>'IGP2 Governance'!C12</f>
        <v>0</v>
      </c>
      <c r="D84" s="58">
        <f>'IGP2 Governance'!D12</f>
        <v>0</v>
      </c>
      <c r="E84" s="58">
        <f>'IGP2 Governance'!E12</f>
        <v>0</v>
      </c>
      <c r="F84" s="58">
        <f>'IGP2 Governance'!F12</f>
        <v>0</v>
      </c>
      <c r="G84" s="58">
        <f>'IGP2 Governance'!G12</f>
        <v>0</v>
      </c>
      <c r="H84" s="58">
        <f>'IGP2 Governance'!H12</f>
        <v>0</v>
      </c>
      <c r="I84" s="58">
        <f>'IGP2 Governance'!I12</f>
        <v>0</v>
      </c>
      <c r="J84" s="58">
        <f>'IGP2 Governance'!J12</f>
        <v>0</v>
      </c>
      <c r="K84" s="58">
        <f>'IGP2 Governance'!K12</f>
        <v>0</v>
      </c>
      <c r="L84" s="58">
        <f>'IGP2 Governance'!L12</f>
        <v>0</v>
      </c>
      <c r="M84" s="58">
        <f>'IGP2 Governance'!M12</f>
        <v>0</v>
      </c>
    </row>
    <row r="85" spans="1:13">
      <c r="A85" s="58">
        <f>'IGP2 Governance'!A13</f>
        <v>0</v>
      </c>
      <c r="B85" s="58">
        <f>'IGP2 Governance'!B13</f>
        <v>0</v>
      </c>
      <c r="C85" s="58" t="str">
        <f>'IGP2 Governance'!C13</f>
        <v>G2</v>
      </c>
      <c r="D85" s="58" t="str">
        <f>'IGP2 Governance'!D13</f>
        <v>Political characteristics, autonomy and authority</v>
      </c>
      <c r="E85" s="58">
        <f>'IGP2 Governance'!E13</f>
        <v>0</v>
      </c>
      <c r="F85" s="58">
        <f>'IGP2 Governance'!F13</f>
        <v>0</v>
      </c>
      <c r="G85" s="58">
        <f>'IGP2 Governance'!G13</f>
        <v>0</v>
      </c>
      <c r="H85" s="58">
        <f>'IGP2 Governance'!H13</f>
        <v>0</v>
      </c>
      <c r="I85" s="58">
        <f>'IGP2 Governance'!I13</f>
        <v>0</v>
      </c>
      <c r="J85" s="58">
        <f>'IGP2 Governance'!J13</f>
        <v>0</v>
      </c>
      <c r="K85" s="58">
        <f>'IGP2 Governance'!K13</f>
        <v>0</v>
      </c>
      <c r="L85" s="58">
        <f>'IGP2 Governance'!L13</f>
        <v>0</v>
      </c>
      <c r="M85" s="58">
        <f>'IGP2 Governance'!M13</f>
        <v>0</v>
      </c>
    </row>
    <row r="86" spans="1:13">
      <c r="A86" s="58">
        <f>'IGP2 Governance'!A14</f>
        <v>0</v>
      </c>
      <c r="B86" s="58">
        <f>'IGP2 Governance'!B14</f>
        <v>0</v>
      </c>
      <c r="C86" s="58" t="str">
        <f>'IGP2 Governance'!C14</f>
        <v>G2.1A</v>
      </c>
      <c r="D86" s="58" t="str">
        <f>'IGP2 Governance'!D14</f>
        <v>Do subnational entities at this level/tier/type have their own (political/elected) leadership?</v>
      </c>
      <c r="E86" s="58" t="str">
        <f>'IGP2 Governance'!E14</f>
        <v>Yes</v>
      </c>
      <c r="F86" s="58" t="str">
        <f>'IGP2 Governance'!F14</f>
        <v>No</v>
      </c>
      <c r="G86" s="58" t="str">
        <f>'IGP2 Governance'!G14</f>
        <v>Partially/Mixed/Other</v>
      </c>
      <c r="H86" s="58" t="str">
        <f>'IGP2 Governance'!H14</f>
        <v>…</v>
      </c>
      <c r="I86" s="58">
        <f>'IGP2 Governance'!I14</f>
        <v>0</v>
      </c>
      <c r="J86" s="58" t="str">
        <f>'IGP2 Governance'!J14</f>
        <v>Since 2016 elections for the Provincial People’s Assemblies (PPA) have taken place. Several (approx. 25%) of their members have a dual mandate as members of the National Assembly. The vast majority of PPA representatives are Party members and thus represent the interests of the Party as well as (or perhaps more so) their local constituencies.</v>
      </c>
      <c r="K86" s="58" t="str">
        <f>'IGP2 Governance'!K14</f>
        <v>Districts are governed by district chiefs, who are nominated by the prime minister upon recommendation from the governor of their respective provinces.</v>
      </c>
      <c r="L86" s="58" t="str">
        <f>'IGP2 Governance'!L14</f>
        <v>Villages are administered by village heads, some of whom have been directly elected since 2011. The appointment must be approved by the District/Province after being elected. Information on the proportion that are elected is unavailable. Therefore, we have selected "Partially/Mixed".</v>
      </c>
      <c r="M86" s="58">
        <f>'IGP2 Governance'!M14</f>
        <v>0</v>
      </c>
    </row>
    <row r="87" spans="1:13">
      <c r="A87" s="58">
        <f>'IGP2 Governance'!A15</f>
        <v>0</v>
      </c>
      <c r="B87" s="58">
        <f>'IGP2 Governance'!B15</f>
        <v>0</v>
      </c>
      <c r="C87" s="58" t="str">
        <f>'IGP2 Governance'!C15</f>
        <v>G2.1B</v>
      </c>
      <c r="D87" s="58" t="str">
        <f>'IGP2 Governance'!D15</f>
        <v>Does the political leadership have a degree of autonomy and authoritative decision-making power?</v>
      </c>
      <c r="E87" s="58" t="str">
        <f>'IGP2 Governance'!E15</f>
        <v>Yes</v>
      </c>
      <c r="F87" s="58" t="str">
        <f>'IGP2 Governance'!F15</f>
        <v>No</v>
      </c>
      <c r="G87" s="58" t="str">
        <f>'IGP2 Governance'!G15</f>
        <v>No</v>
      </c>
      <c r="H87" s="58" t="str">
        <f>'IGP2 Governance'!H15</f>
        <v>…</v>
      </c>
      <c r="I87" s="58">
        <f>'IGP2 Governance'!I15</f>
        <v>0</v>
      </c>
      <c r="J87" s="58" t="str">
        <f>'IGP2 Governance'!J15</f>
        <v>PPAs formally approve provincial budgets and the annual accounts. Decision-making power is vested in the centrally-appointed provincial governor (political executive) and the line department administrations. All are strongly influenced by the Party.</v>
      </c>
      <c r="K87" s="58">
        <f>'IGP2 Governance'!K15</f>
        <v>0</v>
      </c>
      <c r="L87" s="58">
        <f>'IGP2 Governance'!L15</f>
        <v>0</v>
      </c>
      <c r="M87" s="58">
        <f>'IGP2 Governance'!M15</f>
        <v>0</v>
      </c>
    </row>
    <row r="88" spans="1:13">
      <c r="A88" s="58">
        <f>'IGP2 Governance'!A16</f>
        <v>0</v>
      </c>
      <c r="B88" s="58">
        <f>'IGP2 Governance'!B16</f>
        <v>0</v>
      </c>
      <c r="C88" s="58" t="str">
        <f>'IGP2 Governance'!C16</f>
        <v>G2.2A</v>
      </c>
      <c r="D88" s="58" t="str">
        <f>'IGP2 Governance'!D16</f>
        <v>Is the subnational political leadership, at least in part, (directly or indirectly) elected?</v>
      </c>
      <c r="E88" s="58" t="str">
        <f>'IGP2 Governance'!E16</f>
        <v>Yes</v>
      </c>
      <c r="F88" s="58" t="str">
        <f>'IGP2 Governance'!F16</f>
        <v>No</v>
      </c>
      <c r="G88" s="58" t="str">
        <f>'IGP2 Governance'!G16</f>
        <v>No</v>
      </c>
      <c r="H88" s="58" t="str">
        <f>'IGP2 Governance'!H16</f>
        <v>…</v>
      </c>
      <c r="I88" s="58">
        <f>'IGP2 Governance'!I16</f>
        <v>0</v>
      </c>
      <c r="J88" s="58" t="str">
        <f>'IGP2 Governance'!J16</f>
        <v>As per G2.1A</v>
      </c>
      <c r="K88" s="58" t="str">
        <f>'IGP2 Governance'!K16</f>
        <v>As per G2.1A</v>
      </c>
      <c r="L88" s="58" t="str">
        <f>'IGP2 Governance'!L16</f>
        <v>The appointment must be approved by the District/Province after being elected.</v>
      </c>
      <c r="M88" s="58">
        <f>'IGP2 Governance'!M16</f>
        <v>0</v>
      </c>
    </row>
    <row r="89" spans="1:13">
      <c r="A89" s="58">
        <f>'IGP2 Governance'!A17</f>
        <v>0</v>
      </c>
      <c r="B89" s="58">
        <f>'IGP2 Governance'!B17</f>
        <v>0</v>
      </c>
      <c r="C89" s="58" t="str">
        <f>'IGP2 Governance'!C17</f>
        <v>G2.2B</v>
      </c>
      <c r="D89" s="58" t="str">
        <f>'IGP2 Governance'!D17</f>
        <v>Do subnational entities have (de jure / de facto) autonomy and authoritative power over political decisions?</v>
      </c>
      <c r="E89" s="58" t="str">
        <f>'IGP2 Governance'!E17</f>
        <v>No</v>
      </c>
      <c r="F89" s="58" t="str">
        <f>'IGP2 Governance'!F17</f>
        <v>No</v>
      </c>
      <c r="G89" s="58" t="str">
        <f>'IGP2 Governance'!G17</f>
        <v>No</v>
      </c>
      <c r="H89" s="58" t="str">
        <f>'IGP2 Governance'!H17</f>
        <v>…</v>
      </c>
      <c r="I89" s="58">
        <f>'IGP2 Governance'!I17</f>
        <v>0</v>
      </c>
      <c r="J89" s="58" t="str">
        <f>'IGP2 Governance'!J17</f>
        <v>Ultimately, all levels must adhere to the principle of political centralism established by the Party</v>
      </c>
      <c r="K89" s="58">
        <f>'IGP2 Governance'!K17</f>
        <v>0</v>
      </c>
      <c r="L89" s="58">
        <f>'IGP2 Governance'!L17</f>
        <v>0</v>
      </c>
      <c r="M89" s="58">
        <f>'IGP2 Governance'!M17</f>
        <v>0</v>
      </c>
    </row>
    <row r="90" spans="1:13">
      <c r="A90" s="58">
        <f>'IGP2 Governance'!A18</f>
        <v>0</v>
      </c>
      <c r="B90" s="58">
        <f>'IGP2 Governance'!B18</f>
        <v>0</v>
      </c>
      <c r="C90" s="58" t="str">
        <f>'IGP2 Governance'!C18</f>
        <v>G2.3A</v>
      </c>
      <c r="D90" s="58" t="str">
        <f>'IGP2 Governance'!D18</f>
        <v>Is the subnational political leadership (at least in part) directly elected?</v>
      </c>
      <c r="E90" s="58" t="str">
        <f>'IGP2 Governance'!E18</f>
        <v>Yes</v>
      </c>
      <c r="F90" s="58" t="str">
        <f>'IGP2 Governance'!F18</f>
        <v>No</v>
      </c>
      <c r="G90" s="58" t="str">
        <f>'IGP2 Governance'!G18</f>
        <v>No</v>
      </c>
      <c r="H90" s="58" t="str">
        <f>'IGP2 Governance'!H18</f>
        <v>…</v>
      </c>
      <c r="I90" s="58">
        <f>'IGP2 Governance'!I18</f>
        <v>0</v>
      </c>
      <c r="J90" s="58" t="str">
        <f>'IGP2 Governance'!J18</f>
        <v>As per G2.1A</v>
      </c>
      <c r="K90" s="58" t="str">
        <f>'IGP2 Governance'!K18</f>
        <v>As per G2.1A</v>
      </c>
      <c r="L90" s="58" t="str">
        <f>'IGP2 Governance'!L18</f>
        <v>As per G2.2A</v>
      </c>
      <c r="M90" s="58">
        <f>'IGP2 Governance'!M18</f>
        <v>0</v>
      </c>
    </row>
    <row r="91" spans="1:13">
      <c r="A91" s="58">
        <f>'IGP2 Governance'!A19</f>
        <v>0</v>
      </c>
      <c r="B91" s="58">
        <f>'IGP2 Governance'!B19</f>
        <v>0</v>
      </c>
      <c r="C91" s="58" t="str">
        <f>'IGP2 Governance'!C19</f>
        <v>G2.3B</v>
      </c>
      <c r="D91" s="58" t="str">
        <f>'IGP2 Governance'!D19</f>
        <v>Do subnational entities have extensive autonomy and authoritative power over political decisions?</v>
      </c>
      <c r="E91" s="58" t="str">
        <f>'IGP2 Governance'!E19</f>
        <v>No</v>
      </c>
      <c r="F91" s="58" t="str">
        <f>'IGP2 Governance'!F19</f>
        <v>No</v>
      </c>
      <c r="G91" s="58" t="str">
        <f>'IGP2 Governance'!G19</f>
        <v>No</v>
      </c>
      <c r="H91" s="58" t="str">
        <f>'IGP2 Governance'!H19</f>
        <v>…</v>
      </c>
      <c r="I91" s="58">
        <f>'IGP2 Governance'!I19</f>
        <v>0</v>
      </c>
      <c r="J91" s="58">
        <f>'IGP2 Governance'!J19</f>
        <v>0</v>
      </c>
      <c r="K91" s="58">
        <f>'IGP2 Governance'!K19</f>
        <v>0</v>
      </c>
      <c r="L91" s="58">
        <f>'IGP2 Governance'!L19</f>
        <v>0</v>
      </c>
      <c r="M91" s="58">
        <f>'IGP2 Governance'!M19</f>
        <v>0</v>
      </c>
    </row>
    <row r="92" spans="1:13">
      <c r="A92" s="58">
        <f>'IGP2 Governance'!A20</f>
        <v>0</v>
      </c>
      <c r="B92" s="58">
        <f>'IGP2 Governance'!B20</f>
        <v>0</v>
      </c>
      <c r="C92" s="58">
        <f>'IGP2 Governance'!C20</f>
        <v>0</v>
      </c>
      <c r="D92" s="58">
        <f>'IGP2 Governance'!D20</f>
        <v>0</v>
      </c>
      <c r="E92" s="58">
        <f>'IGP2 Governance'!E20</f>
        <v>0</v>
      </c>
      <c r="F92" s="58">
        <f>'IGP2 Governance'!F20</f>
        <v>0</v>
      </c>
      <c r="G92" s="58">
        <f>'IGP2 Governance'!G20</f>
        <v>0</v>
      </c>
      <c r="H92" s="58">
        <f>'IGP2 Governance'!H20</f>
        <v>0</v>
      </c>
      <c r="I92" s="58">
        <f>'IGP2 Governance'!I20</f>
        <v>0</v>
      </c>
      <c r="J92" s="58">
        <f>'IGP2 Governance'!J20</f>
        <v>0</v>
      </c>
      <c r="K92" s="58">
        <f>'IGP2 Governance'!K20</f>
        <v>0</v>
      </c>
      <c r="L92" s="58">
        <f>'IGP2 Governance'!L20</f>
        <v>0</v>
      </c>
      <c r="M92" s="58">
        <f>'IGP2 Governance'!M20</f>
        <v>0</v>
      </c>
    </row>
    <row r="93" spans="1:13">
      <c r="A93" s="58">
        <f>'IGP2 Governance'!A21</f>
        <v>0</v>
      </c>
      <c r="B93" s="58">
        <f>'IGP2 Governance'!B21</f>
        <v>0</v>
      </c>
      <c r="C93" s="58" t="str">
        <f>'IGP2 Governance'!C21</f>
        <v>G3</v>
      </c>
      <c r="D93" s="58" t="str">
        <f>'IGP2 Governance'!D21</f>
        <v>Administrative characteristics, autonomy and authority</v>
      </c>
      <c r="E93" s="58">
        <f>'IGP2 Governance'!E21</f>
        <v>0</v>
      </c>
      <c r="F93" s="58">
        <f>'IGP2 Governance'!F21</f>
        <v>0</v>
      </c>
      <c r="G93" s="58">
        <f>'IGP2 Governance'!G21</f>
        <v>0</v>
      </c>
      <c r="H93" s="58">
        <f>'IGP2 Governance'!H21</f>
        <v>0</v>
      </c>
      <c r="I93" s="58">
        <f>'IGP2 Governance'!I21</f>
        <v>0</v>
      </c>
      <c r="J93" s="58">
        <f>'IGP2 Governance'!J21</f>
        <v>0</v>
      </c>
      <c r="K93" s="58">
        <f>'IGP2 Governance'!K21</f>
        <v>0</v>
      </c>
      <c r="L93" s="58">
        <f>'IGP2 Governance'!L21</f>
        <v>0</v>
      </c>
      <c r="M93" s="58">
        <f>'IGP2 Governance'!M21</f>
        <v>0</v>
      </c>
    </row>
    <row r="94" spans="1:13">
      <c r="A94" s="58">
        <f>'IGP2 Governance'!A22</f>
        <v>0</v>
      </c>
      <c r="B94" s="58">
        <f>'IGP2 Governance'!B22</f>
        <v>0</v>
      </c>
      <c r="C94" s="58" t="str">
        <f>'IGP2 Governance'!C22</f>
        <v>G3.1</v>
      </c>
      <c r="D94" s="58" t="str">
        <f>'IGP2 Governance'!D22</f>
        <v>Do subnational entities at this level/tier/type have (employ) their own officers?</v>
      </c>
      <c r="E94" s="58" t="str">
        <f>'IGP2 Governance'!E22</f>
        <v>Yes</v>
      </c>
      <c r="F94" s="58" t="str">
        <f>'IGP2 Governance'!F22</f>
        <v>No</v>
      </c>
      <c r="G94" s="58" t="str">
        <f>'IGP2 Governance'!G22</f>
        <v>No</v>
      </c>
      <c r="H94" s="58" t="str">
        <f>'IGP2 Governance'!H22</f>
        <v>…</v>
      </c>
      <c r="I94" s="58">
        <f>'IGP2 Governance'!I22</f>
        <v>0</v>
      </c>
      <c r="J94" s="58" t="str">
        <f>'IGP2 Governance'!J22</f>
        <v>The CEO is appointed and controlled by the Governor (i.e. the representative of the CG rather than the subnational political leadership).</v>
      </c>
      <c r="K94" s="58" t="str">
        <f>'IGP2 Governance'!K22</f>
        <v>District administrators are budgeted for ubder the province and report to provincial entities</v>
      </c>
      <c r="L94" s="58" t="str">
        <f>'IGP2 Governance'!L22</f>
        <v>Village  administrators are budgeted for ubder the province and report to /district provincial entities</v>
      </c>
      <c r="M94" s="58">
        <f>'IGP2 Governance'!M22</f>
        <v>0</v>
      </c>
    </row>
    <row r="95" spans="1:13">
      <c r="A95" s="223"/>
      <c r="B95" s="223"/>
      <c r="C95" s="223"/>
      <c r="D95" s="223"/>
      <c r="E95" s="223"/>
      <c r="F95" s="223"/>
      <c r="G95" s="223"/>
      <c r="H95" s="223"/>
      <c r="I95" s="223"/>
      <c r="J95" s="223"/>
      <c r="K95" s="223"/>
      <c r="L95" s="223"/>
      <c r="M95" s="223"/>
    </row>
    <row r="96" spans="1:13">
      <c r="A96" s="58">
        <f>'IGP2 Governance'!A23</f>
        <v>0</v>
      </c>
      <c r="B96" s="58">
        <f>'IGP2 Governance'!B23</f>
        <v>0</v>
      </c>
      <c r="C96" s="58" t="str">
        <f>'IGP2 Governance'!C23</f>
        <v>G3.2A</v>
      </c>
      <c r="D96" s="58" t="str">
        <f>'IGP2 Governance'!D23</f>
        <v>Do subnational entities have, and authoritatively manage, their CEO and most/all of their own officers?</v>
      </c>
      <c r="E96" s="58" t="str">
        <f>'IGP2 Governance'!E23</f>
        <v>No</v>
      </c>
      <c r="F96" s="58" t="str">
        <f>'IGP2 Governance'!F23</f>
        <v>No</v>
      </c>
      <c r="G96" s="58" t="str">
        <f>'IGP2 Governance'!G23</f>
        <v>No</v>
      </c>
      <c r="H96" s="58" t="str">
        <f>'IGP2 Governance'!H23</f>
        <v>…</v>
      </c>
      <c r="I96" s="58">
        <f>'IGP2 Governance'!I23</f>
        <v>0</v>
      </c>
      <c r="J96" s="58" t="str">
        <f>'IGP2 Governance'!J23</f>
        <v>The Governor appoints the directors of the local divisions of line ministries (as per Law on Local Administration) but this does not consitute subnational control since it is not the local political (representative) leadership that makes these decisions.</v>
      </c>
      <c r="K96" s="58">
        <f>'IGP2 Governance'!K23</f>
        <v>0</v>
      </c>
      <c r="L96" s="58">
        <f>'IGP2 Governance'!L23</f>
        <v>0</v>
      </c>
      <c r="M96" s="58">
        <f>'IGP2 Governance'!M23</f>
        <v>0</v>
      </c>
    </row>
    <row r="97" spans="1:13">
      <c r="A97" s="58">
        <f>'IGP2 Governance'!A24</f>
        <v>0</v>
      </c>
      <c r="B97" s="58">
        <f>'IGP2 Governance'!B24</f>
        <v>0</v>
      </c>
      <c r="C97" s="58" t="str">
        <f>'IGP2 Governance'!C24</f>
        <v>G3.2B</v>
      </c>
      <c r="D97" s="58" t="str">
        <f>'IGP2 Governance'!D24</f>
        <v>Do subnational entities have, and authoritatively manage, their own staff?</v>
      </c>
      <c r="E97" s="58" t="str">
        <f>'IGP2 Governance'!E24</f>
        <v>No</v>
      </c>
      <c r="F97" s="58" t="str">
        <f>'IGP2 Governance'!F24</f>
        <v>No</v>
      </c>
      <c r="G97" s="58" t="str">
        <f>'IGP2 Governance'!G24</f>
        <v>No</v>
      </c>
      <c r="H97" s="58" t="str">
        <f>'IGP2 Governance'!H24</f>
        <v>…</v>
      </c>
      <c r="I97" s="58">
        <f>'IGP2 Governance'!I24</f>
        <v>0</v>
      </c>
      <c r="J97" s="58" t="str">
        <f>'IGP2 Governance'!J24</f>
        <v>As per G3.2A</v>
      </c>
      <c r="K97" s="58" t="str">
        <f>'IGP2 Governance'!K24</f>
        <v>As per G3.1</v>
      </c>
      <c r="L97" s="58" t="str">
        <f>'IGP2 Governance'!L24</f>
        <v>As per G3.2</v>
      </c>
      <c r="M97" s="58">
        <f>'IGP2 Governance'!M24</f>
        <v>0</v>
      </c>
    </row>
    <row r="98" spans="1:13">
      <c r="A98" s="58">
        <f>'IGP2 Governance'!A25</f>
        <v>0</v>
      </c>
      <c r="B98" s="58">
        <f>'IGP2 Governance'!B25</f>
        <v>0</v>
      </c>
      <c r="C98" s="58" t="str">
        <f>'IGP2 Governance'!C25</f>
        <v>G3.2C</v>
      </c>
      <c r="D98" s="58" t="str">
        <f>'IGP2 Governance'!D25</f>
        <v>Do subnational entities have (de jure / de facto) autonomy and authoritative power over admin. decisions?</v>
      </c>
      <c r="E98" s="58" t="str">
        <f>'IGP2 Governance'!E25</f>
        <v>No</v>
      </c>
      <c r="F98" s="58" t="str">
        <f>'IGP2 Governance'!F25</f>
        <v>No</v>
      </c>
      <c r="G98" s="58" t="str">
        <f>'IGP2 Governance'!G25</f>
        <v>No</v>
      </c>
      <c r="H98" s="58" t="str">
        <f>'IGP2 Governance'!H25</f>
        <v>…</v>
      </c>
      <c r="I98" s="58">
        <f>'IGP2 Governance'!I25</f>
        <v>0</v>
      </c>
      <c r="J98" s="58">
        <f>'IGP2 Governance'!J25</f>
        <v>0</v>
      </c>
      <c r="K98" s="58">
        <f>'IGP2 Governance'!K25</f>
        <v>0</v>
      </c>
      <c r="L98" s="58">
        <f>'IGP2 Governance'!L25</f>
        <v>0</v>
      </c>
      <c r="M98" s="58">
        <f>'IGP2 Governance'!M25</f>
        <v>0</v>
      </c>
    </row>
    <row r="99" spans="1:13">
      <c r="A99" s="58">
        <f>'IGP2 Governance'!A26</f>
        <v>0</v>
      </c>
      <c r="B99" s="58">
        <f>'IGP2 Governance'!B26</f>
        <v>0</v>
      </c>
      <c r="C99" s="58" t="str">
        <f>'IGP2 Governance'!C26</f>
        <v>G3.3A</v>
      </c>
      <c r="D99" s="58" t="str">
        <f>'IGP2 Governance'!D26</f>
        <v>Do subnational entities have, select, and authoritatively manage, their CEO and all of their own officers?</v>
      </c>
      <c r="E99" s="58" t="str">
        <f>'IGP2 Governance'!E26</f>
        <v>No</v>
      </c>
      <c r="F99" s="58" t="str">
        <f>'IGP2 Governance'!F26</f>
        <v>No</v>
      </c>
      <c r="G99" s="58" t="str">
        <f>'IGP2 Governance'!G26</f>
        <v>No</v>
      </c>
      <c r="H99" s="58" t="str">
        <f>'IGP2 Governance'!H26</f>
        <v>…</v>
      </c>
      <c r="I99" s="58">
        <f>'IGP2 Governance'!I26</f>
        <v>0</v>
      </c>
      <c r="J99" s="58" t="str">
        <f>'IGP2 Governance'!J26</f>
        <v>As per G3.2A</v>
      </c>
      <c r="K99" s="58">
        <f>'IGP2 Governance'!K26</f>
        <v>0</v>
      </c>
      <c r="L99" s="58">
        <f>'IGP2 Governance'!L26</f>
        <v>0</v>
      </c>
      <c r="M99" s="58">
        <f>'IGP2 Governance'!M26</f>
        <v>0</v>
      </c>
    </row>
    <row r="100" spans="1:13">
      <c r="A100" s="58">
        <f>'IGP2 Governance'!A27</f>
        <v>0</v>
      </c>
      <c r="B100" s="58">
        <f>'IGP2 Governance'!B27</f>
        <v>0</v>
      </c>
      <c r="C100" s="58" t="str">
        <f>'IGP2 Governance'!C27</f>
        <v>G3.3B</v>
      </c>
      <c r="D100" s="58" t="str">
        <f>'IGP2 Governance'!D27</f>
        <v>Do subnational entities have, select, and authoritatively manage, their own staff?</v>
      </c>
      <c r="E100" s="58" t="str">
        <f>'IGP2 Governance'!E27</f>
        <v>No</v>
      </c>
      <c r="F100" s="58" t="str">
        <f>'IGP2 Governance'!F27</f>
        <v>No</v>
      </c>
      <c r="G100" s="58" t="str">
        <f>'IGP2 Governance'!G27</f>
        <v>No</v>
      </c>
      <c r="H100" s="58" t="str">
        <f>'IGP2 Governance'!H27</f>
        <v>…</v>
      </c>
      <c r="I100" s="58">
        <f>'IGP2 Governance'!I27</f>
        <v>0</v>
      </c>
      <c r="J100" s="58" t="str">
        <f>'IGP2 Governance'!J27</f>
        <v>As per G3.2B</v>
      </c>
      <c r="K100" s="58">
        <f>'IGP2 Governance'!K27</f>
        <v>0</v>
      </c>
      <c r="L100" s="58">
        <f>'IGP2 Governance'!L27</f>
        <v>0</v>
      </c>
      <c r="M100" s="58">
        <f>'IGP2 Governance'!M27</f>
        <v>0</v>
      </c>
    </row>
    <row r="101" spans="1:13">
      <c r="A101" s="58">
        <f>'IGP2 Governance'!A28</f>
        <v>0</v>
      </c>
      <c r="B101" s="58">
        <f>'IGP2 Governance'!B28</f>
        <v>0</v>
      </c>
      <c r="C101" s="58" t="str">
        <f>'IGP2 Governance'!C28</f>
        <v>G3.3C</v>
      </c>
      <c r="D101" s="58" t="str">
        <f>'IGP2 Governance'!D28</f>
        <v>Do subnational entities have extensive autonomy and authoritative power over admin. decisions?</v>
      </c>
      <c r="E101" s="58" t="str">
        <f>'IGP2 Governance'!E28</f>
        <v>No</v>
      </c>
      <c r="F101" s="58" t="str">
        <f>'IGP2 Governance'!F28</f>
        <v>No</v>
      </c>
      <c r="G101" s="58" t="str">
        <f>'IGP2 Governance'!G28</f>
        <v>No</v>
      </c>
      <c r="H101" s="58" t="str">
        <f>'IGP2 Governance'!H28</f>
        <v>…</v>
      </c>
      <c r="I101" s="58">
        <f>'IGP2 Governance'!I28</f>
        <v>0</v>
      </c>
      <c r="J101" s="58">
        <f>'IGP2 Governance'!J28</f>
        <v>0</v>
      </c>
      <c r="K101" s="58">
        <f>'IGP2 Governance'!K28</f>
        <v>0</v>
      </c>
      <c r="L101" s="58">
        <f>'IGP2 Governance'!L28</f>
        <v>0</v>
      </c>
      <c r="M101" s="58">
        <f>'IGP2 Governance'!M28</f>
        <v>0</v>
      </c>
    </row>
    <row r="102" spans="1:13">
      <c r="A102" s="58">
        <f>'IGP2 Governance'!A29</f>
        <v>0</v>
      </c>
      <c r="B102" s="58">
        <f>'IGP2 Governance'!B29</f>
        <v>0</v>
      </c>
      <c r="C102" s="58">
        <f>'IGP2 Governance'!C29</f>
        <v>0</v>
      </c>
      <c r="D102" s="58">
        <f>'IGP2 Governance'!D29</f>
        <v>0</v>
      </c>
      <c r="E102" s="58">
        <f>'IGP2 Governance'!E29</f>
        <v>0</v>
      </c>
      <c r="F102" s="58">
        <f>'IGP2 Governance'!F29</f>
        <v>0</v>
      </c>
      <c r="G102" s="58">
        <f>'IGP2 Governance'!G29</f>
        <v>0</v>
      </c>
      <c r="H102" s="58">
        <f>'IGP2 Governance'!H29</f>
        <v>0</v>
      </c>
      <c r="I102" s="58">
        <f>'IGP2 Governance'!I29</f>
        <v>0</v>
      </c>
      <c r="J102" s="58">
        <f>'IGP2 Governance'!J29</f>
        <v>0</v>
      </c>
      <c r="K102" s="58">
        <f>'IGP2 Governance'!K29</f>
        <v>0</v>
      </c>
      <c r="L102" s="58">
        <f>'IGP2 Governance'!L29</f>
        <v>0</v>
      </c>
      <c r="M102" s="58">
        <f>'IGP2 Governance'!M29</f>
        <v>0</v>
      </c>
    </row>
    <row r="103" spans="1:13">
      <c r="A103" s="58">
        <f>'IGP2 Governance'!A30</f>
        <v>0</v>
      </c>
      <c r="B103" s="58">
        <f>'IGP2 Governance'!B30</f>
        <v>0</v>
      </c>
      <c r="C103" s="58" t="str">
        <f>'IGP2 Governance'!C30</f>
        <v>G4</v>
      </c>
      <c r="D103" s="58" t="str">
        <f>'IGP2 Governance'!D30</f>
        <v>Fiscal/budgetary characteristics, autonomy and authority</v>
      </c>
      <c r="E103" s="58">
        <f>'IGP2 Governance'!E30</f>
        <v>0</v>
      </c>
      <c r="F103" s="58">
        <f>'IGP2 Governance'!F30</f>
        <v>0</v>
      </c>
      <c r="G103" s="58">
        <f>'IGP2 Governance'!G30</f>
        <v>0</v>
      </c>
      <c r="H103" s="58">
        <f>'IGP2 Governance'!H30</f>
        <v>0</v>
      </c>
      <c r="I103" s="58">
        <f>'IGP2 Governance'!I30</f>
        <v>0</v>
      </c>
      <c r="J103" s="58">
        <f>'IGP2 Governance'!J30</f>
        <v>0</v>
      </c>
      <c r="K103" s="58">
        <f>'IGP2 Governance'!K30</f>
        <v>0</v>
      </c>
      <c r="L103" s="58">
        <f>'IGP2 Governance'!L30</f>
        <v>0</v>
      </c>
      <c r="M103" s="58">
        <f>'IGP2 Governance'!M30</f>
        <v>0</v>
      </c>
    </row>
    <row r="104" spans="1:13">
      <c r="A104" s="58">
        <f>'IGP2 Governance'!A31</f>
        <v>0</v>
      </c>
      <c r="B104" s="58">
        <f>'IGP2 Governance'!B31</f>
        <v>0</v>
      </c>
      <c r="C104" s="58" t="str">
        <f>'IGP2 Governance'!C31</f>
        <v>G4.1A</v>
      </c>
      <c r="D104" s="58" t="str">
        <f>'IGP2 Governance'!D31</f>
        <v>Do subnational entities at this level/tier/type own assets and raise funds in own name?</v>
      </c>
      <c r="E104" s="58" t="str">
        <f>'IGP2 Governance'!E31</f>
        <v>No</v>
      </c>
      <c r="F104" s="58" t="str">
        <f>'IGP2 Governance'!F31</f>
        <v>No</v>
      </c>
      <c r="G104" s="58" t="str">
        <f>'IGP2 Governance'!G31</f>
        <v>No</v>
      </c>
      <c r="H104" s="58" t="str">
        <f>'IGP2 Governance'!H31</f>
        <v>…</v>
      </c>
      <c r="I104" s="58">
        <f>'IGP2 Governance'!I31</f>
        <v>0</v>
      </c>
      <c r="J104" s="58" t="str">
        <f>'IGP2 Governance'!J31</f>
        <v>(1) Provinces are not authorized to have their own bank accounts. Instead, financial transactions must be carried out by the provincial office of the National Treasury (NT). In cases where own-source revenues are insufficient to fund budgeted activities (the case for all but one province) funds must be sent down from the NT which often does so after approving individual transactions; (2) all assets ultimately belong to the CG as per legislation; (3) all revenues collected at subnational level (except certain "technical" revenues retained by line agencies) must be deposited to the provincial office of the NT; (4) all unspent financial resources at the end of the FY must be returned to the NT.</v>
      </c>
      <c r="K104" s="58" t="str">
        <f>'IGP2 Governance'!K31</f>
        <v>Districts are not budgetary entities (see G4.1B)</v>
      </c>
      <c r="L104" s="58" t="str">
        <f>'IGP2 Governance'!L31</f>
        <v>Villages are not budgetary entities (see G4.1B)</v>
      </c>
      <c r="M104" s="58">
        <f>'IGP2 Governance'!M31</f>
        <v>0</v>
      </c>
    </row>
    <row r="105" spans="1:13">
      <c r="A105" s="58">
        <f>'IGP2 Governance'!A32</f>
        <v>0</v>
      </c>
      <c r="B105" s="58">
        <f>'IGP2 Governance'!B32</f>
        <v>0</v>
      </c>
      <c r="C105" s="58" t="str">
        <f>'IGP2 Governance'!C32</f>
        <v>G4.1B</v>
      </c>
      <c r="D105" s="58" t="str">
        <f>'IGP2 Governance'!D32</f>
        <v>Do subnational entities at this level/tier/type have their own budget?</v>
      </c>
      <c r="E105" s="58" t="str">
        <f>'IGP2 Governance'!E32</f>
        <v>Yes</v>
      </c>
      <c r="F105" s="58" t="str">
        <f>'IGP2 Governance'!F32</f>
        <v>No</v>
      </c>
      <c r="G105" s="58" t="str">
        <f>'IGP2 Governance'!G32</f>
        <v>No</v>
      </c>
      <c r="H105" s="58" t="str">
        <f>'IGP2 Governance'!H32</f>
        <v>…</v>
      </c>
      <c r="I105" s="58">
        <f>'IGP2 Governance'!I32</f>
        <v>0</v>
      </c>
      <c r="J105" s="58" t="str">
        <f>'IGP2 Governance'!J32</f>
        <v>Provinces are a "first-tier" budget entity (same status as national ministries) and are clearly identifiable in the national budget.</v>
      </c>
      <c r="K105" s="58" t="str">
        <f>'IGP2 Governance'!K32</f>
        <v>Districts are a "second tier" entity that receive funding under delegation from provinces. Within the state budget all such spending is aggregated and folded into the overall provincial budget (the so-called "Russian-doll" model). As such, districts are not "budget-holding" entities in their own right and have no auhtority to make their own budgeting decisions.</v>
      </c>
      <c r="L105" s="58" t="str">
        <f>'IGP2 Governance'!L32</f>
        <v>As per districts (if not more so). Village level spending in not mentioned the SBL.</v>
      </c>
      <c r="M105" s="58">
        <f>'IGP2 Governance'!M32</f>
        <v>0</v>
      </c>
    </row>
    <row r="106" spans="1:13">
      <c r="A106" s="58">
        <f>'IGP2 Governance'!A33</f>
        <v>0</v>
      </c>
      <c r="B106" s="58">
        <f>'IGP2 Governance'!B33</f>
        <v>0</v>
      </c>
      <c r="C106" s="58" t="str">
        <f>'IGP2 Governance'!C33</f>
        <v>G4.1C</v>
      </c>
      <c r="D106" s="58" t="str">
        <f>'IGP2 Governance'!D33</f>
        <v>Do subnational entities at this level/tier/type prepare and adopt their own budgets?</v>
      </c>
      <c r="E106" s="58" t="str">
        <f>'IGP2 Governance'!E33</f>
        <v>Yes</v>
      </c>
      <c r="F106" s="58" t="str">
        <f>'IGP2 Governance'!F33</f>
        <v>No</v>
      </c>
      <c r="G106" s="58" t="str">
        <f>'IGP2 Governance'!G33</f>
        <v>No</v>
      </c>
      <c r="H106" s="58" t="str">
        <f>'IGP2 Governance'!H33</f>
        <v>…</v>
      </c>
      <c r="I106" s="58">
        <f>'IGP2 Governance'!I33</f>
        <v>0</v>
      </c>
      <c r="J106" s="58" t="str">
        <f>'IGP2 Governance'!J33</f>
        <v>Article 28 of the SBL (2015) sets out in law the requirement for PPAs to approve annual budgets (incl. investment projects) proposed by the Governor/Mayor. In practice, while PPAs do formally approve budgets, the selection of investment projects (the main discretionary budget) is largely determined by the Governor in consultation with the line department administration and CG. Furthermore, PPAs do not generally reject budget proposals and there are limited cases where there is evidence of any amendment.</v>
      </c>
      <c r="K106" s="58" t="str">
        <f>'IGP2 Governance'!K33</f>
        <v>Budgets for districts are determined by provinces</v>
      </c>
      <c r="L106" s="58" t="str">
        <f>'IGP2 Governance'!L33</f>
        <v>Budgets for villages (if any) are determined by provinces/districts</v>
      </c>
      <c r="M106" s="58">
        <f>'IGP2 Governance'!M33</f>
        <v>0</v>
      </c>
    </row>
    <row r="107" spans="1:13">
      <c r="A107" s="58">
        <f>'IGP2 Governance'!A34</f>
        <v>0</v>
      </c>
      <c r="B107" s="58">
        <f>'IGP2 Governance'!B34</f>
        <v>0</v>
      </c>
      <c r="C107" s="58" t="str">
        <f>'IGP2 Governance'!C34</f>
        <v>G4.2A</v>
      </c>
      <c r="D107" s="58" t="str">
        <f>'IGP2 Governance'!D34</f>
        <v>Do subnational entities hold and manage their own funds outside of the higher-level treasury?</v>
      </c>
      <c r="E107" s="58" t="str">
        <f>'IGP2 Governance'!E34</f>
        <v>No</v>
      </c>
      <c r="F107" s="58" t="str">
        <f>'IGP2 Governance'!F34</f>
        <v>No</v>
      </c>
      <c r="G107" s="58" t="str">
        <f>'IGP2 Governance'!G34</f>
        <v>No</v>
      </c>
      <c r="H107" s="58" t="str">
        <f>'IGP2 Governance'!H34</f>
        <v>…</v>
      </c>
      <c r="I107" s="58">
        <f>'IGP2 Governance'!I34</f>
        <v>0</v>
      </c>
      <c r="J107" s="58" t="str">
        <f>'IGP2 Governance'!J34</f>
        <v>Provincial funds are held within the NT system from which transactions are made.</v>
      </c>
      <c r="K107" s="58">
        <f>'IGP2 Governance'!K34</f>
        <v>0</v>
      </c>
      <c r="L107" s="58">
        <f>'IGP2 Governance'!L34</f>
        <v>0</v>
      </c>
      <c r="M107" s="58">
        <f>'IGP2 Governance'!M34</f>
        <v>0</v>
      </c>
    </row>
    <row r="108" spans="1:13">
      <c r="A108" s="58">
        <f>'IGP2 Governance'!A35</f>
        <v>0</v>
      </c>
      <c r="B108" s="58">
        <f>'IGP2 Governance'!B35</f>
        <v>0</v>
      </c>
      <c r="C108" s="58" t="str">
        <f>'IGP2 Governance'!C35</f>
        <v>G4.2B</v>
      </c>
      <c r="D108" s="58" t="str">
        <f>'IGP2 Governance'!D35</f>
        <v>Do subnational entities have  (de jure / de facto) autonomy and authoritative power over fiscal decisions?</v>
      </c>
      <c r="E108" s="58" t="str">
        <f>'IGP2 Governance'!E35</f>
        <v>No</v>
      </c>
      <c r="F108" s="58" t="str">
        <f>'IGP2 Governance'!F35</f>
        <v>No</v>
      </c>
      <c r="G108" s="58" t="str">
        <f>'IGP2 Governance'!G35</f>
        <v>No</v>
      </c>
      <c r="H108" s="58" t="str">
        <f>'IGP2 Governance'!H35</f>
        <v>…</v>
      </c>
      <c r="I108" s="58">
        <f>'IGP2 Governance'!I35</f>
        <v>0</v>
      </c>
      <c r="J108" s="58" t="str">
        <f>'IGP2 Governance'!J35</f>
        <v>There is a system of negotiated deficit grants in place (absent formula-based transfers) and NT often intervenes in spending decisions meaning that provinces do authoritatively determine their budget or their spending.</v>
      </c>
      <c r="K108" s="58">
        <f>'IGP2 Governance'!K35</f>
        <v>0</v>
      </c>
      <c r="L108" s="58">
        <f>'IGP2 Governance'!L35</f>
        <v>0</v>
      </c>
      <c r="M108" s="58">
        <f>'IGP2 Governance'!M35</f>
        <v>0</v>
      </c>
    </row>
    <row r="109" spans="1:13">
      <c r="A109" s="58">
        <f>'IGP2 Governance'!A36</f>
        <v>0</v>
      </c>
      <c r="B109" s="58">
        <f>'IGP2 Governance'!B36</f>
        <v>0</v>
      </c>
      <c r="C109" s="58" t="str">
        <f>'IGP2 Governance'!C36</f>
        <v>G4.3</v>
      </c>
      <c r="D109" s="58" t="str">
        <f>'IGP2 Governance'!D36</f>
        <v>Do subnational entities have extensive autonomy and authoritative power over budget/fiscal decisions?</v>
      </c>
      <c r="E109" s="58" t="str">
        <f>'IGP2 Governance'!E36</f>
        <v>No</v>
      </c>
      <c r="F109" s="58" t="str">
        <f>'IGP2 Governance'!F36</f>
        <v>No</v>
      </c>
      <c r="G109" s="58" t="str">
        <f>'IGP2 Governance'!G36</f>
        <v>No</v>
      </c>
      <c r="H109" s="58" t="str">
        <f>'IGP2 Governance'!H36</f>
        <v>…</v>
      </c>
      <c r="I109" s="58">
        <f>'IGP2 Governance'!I36</f>
        <v>0</v>
      </c>
      <c r="J109" s="58">
        <f>'IGP2 Governance'!J36</f>
        <v>0</v>
      </c>
      <c r="K109" s="58">
        <f>'IGP2 Governance'!K36</f>
        <v>0</v>
      </c>
      <c r="L109" s="58">
        <f>'IGP2 Governance'!L36</f>
        <v>0</v>
      </c>
      <c r="M109" s="58">
        <f>'IGP2 Governance'!M36</f>
        <v>0</v>
      </c>
    </row>
    <row r="110" spans="1:13">
      <c r="A110" s="58">
        <f>'IGP2 Governance'!A37</f>
        <v>0</v>
      </c>
      <c r="B110" s="58">
        <f>'IGP2 Governance'!B37</f>
        <v>0</v>
      </c>
      <c r="C110" s="58">
        <f>'IGP2 Governance'!C37</f>
        <v>0</v>
      </c>
      <c r="D110" s="58">
        <f>'IGP2 Governance'!D37</f>
        <v>0</v>
      </c>
      <c r="E110" s="58">
        <f>'IGP2 Governance'!E37</f>
        <v>0</v>
      </c>
      <c r="F110" s="58">
        <f>'IGP2 Governance'!F37</f>
        <v>0</v>
      </c>
      <c r="G110" s="58">
        <f>'IGP2 Governance'!G37</f>
        <v>0</v>
      </c>
      <c r="H110" s="58">
        <f>'IGP2 Governance'!H37</f>
        <v>0</v>
      </c>
      <c r="I110" s="58">
        <f>'IGP2 Governance'!I37</f>
        <v>0</v>
      </c>
      <c r="J110" s="58">
        <f>'IGP2 Governance'!J37</f>
        <v>0</v>
      </c>
      <c r="K110" s="58">
        <f>'IGP2 Governance'!K37</f>
        <v>0</v>
      </c>
      <c r="L110" s="58">
        <f>'IGP2 Governance'!L37</f>
        <v>0</v>
      </c>
      <c r="M110" s="58">
        <f>'IGP2 Governance'!M37</f>
        <v>0</v>
      </c>
    </row>
    <row r="111" spans="1:13">
      <c r="A111" s="58">
        <f>'IGP2 Governance'!A38</f>
        <v>0</v>
      </c>
      <c r="B111" s="58">
        <f>'IGP2 Governance'!B38</f>
        <v>0</v>
      </c>
      <c r="C111" s="58">
        <f>'IGP2 Governance'!C38</f>
        <v>0</v>
      </c>
      <c r="D111" s="58" t="str">
        <f>'IGP2 Governance'!D38</f>
        <v>Governance of non-devolved subnational entities (empowered field administration?)</v>
      </c>
      <c r="E111" s="58">
        <f>'IGP2 Governance'!E38</f>
        <v>0</v>
      </c>
      <c r="F111" s="58">
        <f>'IGP2 Governance'!F38</f>
        <v>0</v>
      </c>
      <c r="G111" s="58">
        <f>'IGP2 Governance'!G38</f>
        <v>0</v>
      </c>
      <c r="H111" s="58">
        <f>'IGP2 Governance'!H38</f>
        <v>0</v>
      </c>
      <c r="I111" s="58">
        <f>'IGP2 Governance'!I38</f>
        <v>0</v>
      </c>
      <c r="J111" s="58">
        <f>'IGP2 Governance'!J38</f>
        <v>0</v>
      </c>
      <c r="K111" s="58">
        <f>'IGP2 Governance'!K38</f>
        <v>0</v>
      </c>
      <c r="L111" s="58">
        <f>'IGP2 Governance'!L38</f>
        <v>0</v>
      </c>
      <c r="M111" s="58">
        <f>'IGP2 Governance'!M38</f>
        <v>0</v>
      </c>
    </row>
    <row r="112" spans="1:13">
      <c r="A112" s="58">
        <f>'IGP2 Governance'!A39</f>
        <v>0</v>
      </c>
      <c r="B112" s="58">
        <f>'IGP2 Governance'!B39</f>
        <v>0</v>
      </c>
      <c r="C112" s="58">
        <f>'IGP2 Governance'!C39</f>
        <v>0</v>
      </c>
      <c r="D112" s="58" t="str">
        <f>'IGP2 Governance'!D39</f>
        <v xml:space="preserve">Do subnational entities administratively form a hierarchical part of the higher-level government?  </v>
      </c>
      <c r="E112" s="58" t="str">
        <f>'IGP2 Governance'!E39</f>
        <v>…</v>
      </c>
      <c r="F112" s="58" t="str">
        <f>'IGP2 Governance'!F39</f>
        <v>…</v>
      </c>
      <c r="G112" s="58" t="str">
        <f>'IGP2 Governance'!G39</f>
        <v>…</v>
      </c>
      <c r="H112" s="58" t="str">
        <f>'IGP2 Governance'!H39</f>
        <v>…</v>
      </c>
      <c r="I112" s="58">
        <f>'IGP2 Governance'!I39</f>
        <v>0</v>
      </c>
      <c r="J112" s="58">
        <f>'IGP2 Governance'!J39</f>
        <v>0</v>
      </c>
      <c r="K112" s="58">
        <f>'IGP2 Governance'!K39</f>
        <v>0</v>
      </c>
      <c r="L112" s="58">
        <f>'IGP2 Governance'!L39</f>
        <v>0</v>
      </c>
      <c r="M112" s="58">
        <f>'IGP2 Governance'!M39</f>
        <v>0</v>
      </c>
    </row>
    <row r="113" spans="1:17">
      <c r="A113" s="58">
        <f>'IGP2 Governance'!A40</f>
        <v>0</v>
      </c>
      <c r="B113" s="58">
        <f>'IGP2 Governance'!B40</f>
        <v>0</v>
      </c>
      <c r="C113" s="58">
        <f>'IGP2 Governance'!C40</f>
        <v>0</v>
      </c>
      <c r="D113" s="58" t="str">
        <f>'IGP2 Governance'!D40</f>
        <v>If G4.1 is Yes, do field administration departments or units form administrative units or sub-units?</v>
      </c>
      <c r="E113" s="58" t="str">
        <f>'IGP2 Governance'!E40</f>
        <v>…</v>
      </c>
      <c r="F113" s="58" t="str">
        <f>'IGP2 Governance'!F40</f>
        <v>…</v>
      </c>
      <c r="G113" s="58" t="str">
        <f>'IGP2 Governance'!G40</f>
        <v>…</v>
      </c>
      <c r="H113" s="58" t="str">
        <f>'IGP2 Governance'!H40</f>
        <v>…</v>
      </c>
      <c r="I113" s="58">
        <f>'IGP2 Governance'!I40</f>
        <v>0</v>
      </c>
      <c r="J113" s="58">
        <f>'IGP2 Governance'!J40</f>
        <v>0</v>
      </c>
      <c r="K113" s="58">
        <f>'IGP2 Governance'!K40</f>
        <v>0</v>
      </c>
      <c r="L113" s="58">
        <f>'IGP2 Governance'!L40</f>
        <v>0</v>
      </c>
      <c r="M113" s="58">
        <f>'IGP2 Governance'!M40</f>
        <v>0</v>
      </c>
    </row>
    <row r="114" spans="1:17">
      <c r="A114" s="58">
        <f>'IGP2 Governance'!A41</f>
        <v>0</v>
      </c>
      <c r="B114" s="58">
        <f>'IGP2 Governance'!B41</f>
        <v>0</v>
      </c>
      <c r="C114" s="58">
        <f>'IGP2 Governance'!C41</f>
        <v>0</v>
      </c>
      <c r="D114" s="58" t="str">
        <f>'IGP2 Governance'!D41</f>
        <v>If G4.2 is Yes, are field administration departments or units planned and managed as integrated units?</v>
      </c>
      <c r="E114" s="58" t="str">
        <f>'IGP2 Governance'!E41</f>
        <v>…</v>
      </c>
      <c r="F114" s="58" t="str">
        <f>'IGP2 Governance'!F41</f>
        <v>…</v>
      </c>
      <c r="G114" s="58" t="str">
        <f>'IGP2 Governance'!G41</f>
        <v>…</v>
      </c>
      <c r="H114" s="58" t="str">
        <f>'IGP2 Governance'!H41</f>
        <v>…</v>
      </c>
      <c r="I114" s="58">
        <f>'IGP2 Governance'!I41</f>
        <v>0</v>
      </c>
      <c r="J114" s="58">
        <f>'IGP2 Governance'!J41</f>
        <v>0</v>
      </c>
      <c r="K114" s="58">
        <f>'IGP2 Governance'!K41</f>
        <v>0</v>
      </c>
      <c r="L114" s="58">
        <f>'IGP2 Governance'!L41</f>
        <v>0</v>
      </c>
      <c r="M114" s="58">
        <f>'IGP2 Governance'!M41</f>
        <v>0</v>
      </c>
    </row>
    <row r="115" spans="1:17">
      <c r="A115" s="58">
        <f>'IGP2 Governance'!A42</f>
        <v>0</v>
      </c>
      <c r="B115" s="58">
        <f>'IGP2 Governance'!B42</f>
        <v>0</v>
      </c>
      <c r="C115" s="58">
        <f>'IGP2 Governance'!C42</f>
        <v>0</v>
      </c>
      <c r="D115" s="58" t="str">
        <f>'IGP2 Governance'!D42</f>
        <v>If G4.3 is Yes, are subnational field admin. departments or units organized sectorally or territorially (or mixed)?</v>
      </c>
      <c r="E115" s="58" t="str">
        <f>'IGP2 Governance'!E42</f>
        <v>…</v>
      </c>
      <c r="F115" s="58" t="str">
        <f>'IGP2 Governance'!F42</f>
        <v>…</v>
      </c>
      <c r="G115" s="58" t="str">
        <f>'IGP2 Governance'!G42</f>
        <v>…</v>
      </c>
      <c r="H115" s="58" t="str">
        <f>'IGP2 Governance'!H42</f>
        <v>…</v>
      </c>
      <c r="I115" s="58">
        <f>'IGP2 Governance'!I42</f>
        <v>0</v>
      </c>
      <c r="J115" s="58">
        <f>'IGP2 Governance'!J42</f>
        <v>0</v>
      </c>
      <c r="K115" s="58">
        <f>'IGP2 Governance'!K42</f>
        <v>0</v>
      </c>
      <c r="L115" s="58">
        <f>'IGP2 Governance'!L42</f>
        <v>0</v>
      </c>
      <c r="M115" s="58">
        <f>'IGP2 Governance'!M42</f>
        <v>0</v>
      </c>
    </row>
    <row r="116" spans="1:17">
      <c r="A116" s="58">
        <f>'IGP2 Governance'!A43</f>
        <v>0</v>
      </c>
      <c r="B116" s="58">
        <f>'IGP2 Governance'!B43</f>
        <v>0</v>
      </c>
      <c r="C116" s="58">
        <f>'IGP2 Governance'!C43</f>
        <v>0</v>
      </c>
      <c r="D116" s="58" t="str">
        <f>'IGP2 Governance'!D43</f>
        <v>Do subnational entities budgetarily form a hierarchical part of the higher-level government?</v>
      </c>
      <c r="E116" s="58" t="str">
        <f>'IGP2 Governance'!E43</f>
        <v>…</v>
      </c>
      <c r="F116" s="58" t="str">
        <f>'IGP2 Governance'!F43</f>
        <v>…</v>
      </c>
      <c r="G116" s="58" t="str">
        <f>'IGP2 Governance'!G43</f>
        <v>…</v>
      </c>
      <c r="H116" s="58" t="str">
        <f>'IGP2 Governance'!H43</f>
        <v>…</v>
      </c>
      <c r="I116" s="58">
        <f>'IGP2 Governance'!I43</f>
        <v>0</v>
      </c>
      <c r="J116" s="58">
        <f>'IGP2 Governance'!J43</f>
        <v>0</v>
      </c>
      <c r="K116" s="58">
        <f>'IGP2 Governance'!K43</f>
        <v>0</v>
      </c>
      <c r="L116" s="58">
        <f>'IGP2 Governance'!L43</f>
        <v>0</v>
      </c>
      <c r="M116" s="58">
        <f>'IGP2 Governance'!M43</f>
        <v>0</v>
      </c>
    </row>
    <row r="117" spans="1:17">
      <c r="A117" s="58">
        <f>'IGP2 Governance'!A44</f>
        <v>0</v>
      </c>
      <c r="B117" s="58">
        <f>'IGP2 Governance'!B44</f>
        <v>0</v>
      </c>
      <c r="C117" s="58">
        <f>'IGP2 Governance'!C44</f>
        <v>0</v>
      </c>
      <c r="D117" s="58" t="str">
        <f>'IGP2 Governance'!D44</f>
        <v>If G4.5 is Yes, are the budgets of field depts./units included as identifiable sub-organizations or budget units?</v>
      </c>
      <c r="E117" s="58" t="str">
        <f>'IGP2 Governance'!E44</f>
        <v>…</v>
      </c>
      <c r="F117" s="58" t="str">
        <f>'IGP2 Governance'!F44</f>
        <v>…</v>
      </c>
      <c r="G117" s="58" t="str">
        <f>'IGP2 Governance'!G44</f>
        <v>…</v>
      </c>
      <c r="H117" s="58" t="str">
        <f>'IGP2 Governance'!H44</f>
        <v>…</v>
      </c>
      <c r="I117" s="58">
        <f>'IGP2 Governance'!I44</f>
        <v>0</v>
      </c>
      <c r="J117" s="58">
        <f>'IGP2 Governance'!J44</f>
        <v>0</v>
      </c>
      <c r="K117" s="58">
        <f>'IGP2 Governance'!K44</f>
        <v>0</v>
      </c>
      <c r="L117" s="58">
        <f>'IGP2 Governance'!L44</f>
        <v>0</v>
      </c>
      <c r="M117" s="58">
        <f>'IGP2 Governance'!M44</f>
        <v>0</v>
      </c>
    </row>
    <row r="118" spans="1:17">
      <c r="A118" s="58">
        <f>'IGP2 Governance'!A45</f>
        <v>0</v>
      </c>
      <c r="B118" s="58">
        <f>'IGP2 Governance'!B45</f>
        <v>0</v>
      </c>
      <c r="C118" s="58">
        <f>'IGP2 Governance'!C45</f>
        <v>0</v>
      </c>
      <c r="D118" s="58" t="str">
        <f>'IGP2 Governance'!D45</f>
        <v>If G4.6 is Yes, are field departments' or units' budgets organized sectorally or territorially (or mixed)?</v>
      </c>
      <c r="E118" s="58" t="str">
        <f>'IGP2 Governance'!E45</f>
        <v>…</v>
      </c>
      <c r="F118" s="58" t="str">
        <f>'IGP2 Governance'!F45</f>
        <v>…</v>
      </c>
      <c r="G118" s="58" t="str">
        <f>'IGP2 Governance'!G45</f>
        <v>…</v>
      </c>
      <c r="H118" s="58" t="str">
        <f>'IGP2 Governance'!H45</f>
        <v>…</v>
      </c>
      <c r="I118" s="58">
        <f>'IGP2 Governance'!I45</f>
        <v>0</v>
      </c>
      <c r="J118" s="58">
        <f>'IGP2 Governance'!J45</f>
        <v>0</v>
      </c>
      <c r="K118" s="58">
        <f>'IGP2 Governance'!K45</f>
        <v>0</v>
      </c>
      <c r="L118" s="58">
        <f>'IGP2 Governance'!L45</f>
        <v>0</v>
      </c>
      <c r="M118" s="58">
        <f>'IGP2 Governance'!M45</f>
        <v>0</v>
      </c>
    </row>
    <row r="119" spans="1:17">
      <c r="A119" s="58">
        <f>'IGP2 Governance'!A46</f>
        <v>0</v>
      </c>
      <c r="B119" s="58">
        <f>'IGP2 Governance'!B46</f>
        <v>0</v>
      </c>
      <c r="C119" s="58">
        <f>'IGP2 Governance'!C46</f>
        <v>0</v>
      </c>
      <c r="D119" s="58">
        <f>'IGP2 Governance'!D46</f>
        <v>0</v>
      </c>
      <c r="E119" s="58">
        <f>'IGP2 Governance'!E46</f>
        <v>0</v>
      </c>
      <c r="F119" s="58">
        <f>'IGP2 Governance'!F46</f>
        <v>0</v>
      </c>
      <c r="G119" s="58">
        <f>'IGP2 Governance'!G46</f>
        <v>0</v>
      </c>
      <c r="H119" s="58">
        <f>'IGP2 Governance'!H46</f>
        <v>0</v>
      </c>
      <c r="I119" s="58">
        <f>'IGP2 Governance'!I46</f>
        <v>0</v>
      </c>
      <c r="J119" s="58">
        <f>'IGP2 Governance'!J46</f>
        <v>0</v>
      </c>
      <c r="K119" s="58">
        <f>'IGP2 Governance'!K46</f>
        <v>0</v>
      </c>
      <c r="L119" s="58">
        <f>'IGP2 Governance'!L46</f>
        <v>0</v>
      </c>
      <c r="M119" s="58">
        <f>'IGP2 Governance'!M46</f>
        <v>0</v>
      </c>
    </row>
    <row r="120" spans="1:17">
      <c r="A120" s="58">
        <f>'IGP2 Governance'!A47</f>
        <v>0</v>
      </c>
      <c r="B120" s="58">
        <f>'IGP2 Governance'!B47</f>
        <v>0</v>
      </c>
      <c r="C120" s="58" t="str">
        <f>'IGP2 Governance'!C47</f>
        <v>G6</v>
      </c>
      <c r="D120" s="58" t="str">
        <f>'IGP2 Governance'!D47</f>
        <v>Nature of subnational governance institutions (level/tier/type)</v>
      </c>
      <c r="E120" s="58">
        <f>'IGP2 Governance'!E47</f>
        <v>0</v>
      </c>
      <c r="F120" s="58">
        <f>'IGP2 Governance'!F47</f>
        <v>0</v>
      </c>
      <c r="G120" s="58">
        <f>'IGP2 Governance'!G47</f>
        <v>0</v>
      </c>
      <c r="H120" s="58">
        <f>'IGP2 Governance'!H47</f>
        <v>0</v>
      </c>
      <c r="I120" s="58">
        <f>'IGP2 Governance'!I47</f>
        <v>0</v>
      </c>
      <c r="J120" s="58">
        <f>'IGP2 Governance'!J47</f>
        <v>0</v>
      </c>
      <c r="K120" s="58">
        <f>'IGP2 Governance'!K47</f>
        <v>0</v>
      </c>
      <c r="L120" s="58">
        <f>'IGP2 Governance'!L47</f>
        <v>0</v>
      </c>
      <c r="M120" s="58">
        <f>'IGP2 Governance'!M47</f>
        <v>0</v>
      </c>
    </row>
    <row r="121" spans="1:17">
      <c r="A121" s="58">
        <f>'IGP2 Governance'!A48</f>
        <v>0</v>
      </c>
      <c r="B121" s="58">
        <f>'IGP2 Governance'!B48</f>
        <v>0</v>
      </c>
      <c r="C121" s="58" t="str">
        <f>'IGP2 Governance'!C48</f>
        <v>G6.1</v>
      </c>
      <c r="D121" s="58" t="str">
        <f>'IGP2 Governance'!D48</f>
        <v xml:space="preserve">Nature of subnational governance institutions (level/tier/type) </v>
      </c>
      <c r="E121" s="58" t="str">
        <f>'IGP2 Governance'!E48</f>
        <v>Non-devolved institution</v>
      </c>
      <c r="F121" s="58" t="str">
        <f>'IGP2 Governance'!F48</f>
        <v>Non-devolved institution</v>
      </c>
      <c r="G121" s="58" t="str">
        <f>'IGP2 Governance'!G48</f>
        <v>Non-devolved institution</v>
      </c>
      <c r="H121" s="58" t="str">
        <f>'IGP2 Governance'!H48</f>
        <v>…</v>
      </c>
      <c r="I121" s="58">
        <f>'IGP2 Governance'!I48</f>
        <v>0</v>
      </c>
      <c r="J121" s="58">
        <f>'IGP2 Governance'!J48</f>
        <v>0</v>
      </c>
      <c r="K121" s="58">
        <f>'IGP2 Governance'!K48</f>
        <v>0</v>
      </c>
      <c r="L121" s="58">
        <f>'IGP2 Governance'!L48</f>
        <v>0</v>
      </c>
      <c r="M121" s="58">
        <f>'IGP2 Governance'!M48</f>
        <v>0</v>
      </c>
    </row>
    <row r="122" spans="1:17">
      <c r="A122" s="58">
        <f>'IGP2 Governance'!A49</f>
        <v>0</v>
      </c>
      <c r="B122" s="58">
        <f>'IGP2 Governance'!B49</f>
        <v>0</v>
      </c>
      <c r="C122" s="58" t="str">
        <f>'IGP2 Governance'!C49</f>
        <v>G6.2</v>
      </c>
      <c r="D122" s="58" t="str">
        <f>'IGP2 Governance'!D49</f>
        <v>Nature of subnational governance institutions (level/tier/type) - Detailed</v>
      </c>
      <c r="E122" s="58" t="str">
        <f>'IGP2 Governance'!E49</f>
        <v>…</v>
      </c>
      <c r="F122" s="58" t="str">
        <f>'IGP2 Governance'!F49</f>
        <v>…</v>
      </c>
      <c r="G122" s="58" t="str">
        <f>'IGP2 Governance'!G49</f>
        <v>…</v>
      </c>
      <c r="H122" s="58" t="str">
        <f>'IGP2 Governance'!H49</f>
        <v>…</v>
      </c>
      <c r="I122" s="58">
        <f>'IGP2 Governance'!I49</f>
        <v>0</v>
      </c>
      <c r="J122" s="58">
        <f>'IGP2 Governance'!J49</f>
        <v>0</v>
      </c>
      <c r="K122" s="58">
        <f>'IGP2 Governance'!K49</f>
        <v>0</v>
      </c>
      <c r="L122" s="58">
        <f>'IGP2 Governance'!L49</f>
        <v>0</v>
      </c>
      <c r="M122" s="58">
        <f>'IGP2 Governance'!M49</f>
        <v>0</v>
      </c>
    </row>
    <row r="123" spans="1:17">
      <c r="A123" s="58">
        <f>'IGP2 Governance'!A50</f>
        <v>0</v>
      </c>
      <c r="B123" s="58">
        <f>'IGP2 Governance'!B50</f>
        <v>0</v>
      </c>
      <c r="C123" s="58" t="str">
        <f>'IGP2 Governance'!C50</f>
        <v>G6.3</v>
      </c>
      <c r="D123" s="58" t="str">
        <f>'IGP2 Governance'!D50</f>
        <v>If non-devolved: with elected subnational council?</v>
      </c>
      <c r="E123" s="58" t="str">
        <f>'IGP2 Governance'!E50</f>
        <v>Yes</v>
      </c>
      <c r="F123" s="58" t="str">
        <f>'IGP2 Governance'!F50</f>
        <v>No</v>
      </c>
      <c r="G123" s="58" t="str">
        <f>'IGP2 Governance'!G50</f>
        <v>No</v>
      </c>
      <c r="H123" s="58" t="str">
        <f>'IGP2 Governance'!H50</f>
        <v>…</v>
      </c>
      <c r="I123" s="58">
        <f>'IGP2 Governance'!I50</f>
        <v>0</v>
      </c>
      <c r="J123" s="58">
        <f>'IGP2 Governance'!J50</f>
        <v>0</v>
      </c>
      <c r="K123" s="58">
        <f>'IGP2 Governance'!K50</f>
        <v>0</v>
      </c>
      <c r="L123" s="58">
        <f>'IGP2 Governance'!L50</f>
        <v>0</v>
      </c>
      <c r="M123" s="58">
        <f>'IGP2 Governance'!M50</f>
        <v>0</v>
      </c>
    </row>
    <row r="124" spans="1:17" s="199" customFormat="1" ht="12" thickBot="1">
      <c r="A124" s="199">
        <f>'IGP2 Governance'!A51</f>
        <v>0</v>
      </c>
      <c r="B124" s="199">
        <f>'IGP2 Governance'!B51</f>
        <v>0</v>
      </c>
      <c r="C124" s="199">
        <f>'IGP2 Governance'!C51</f>
        <v>0</v>
      </c>
      <c r="D124" s="199">
        <f>'IGP2 Governance'!D51</f>
        <v>0</v>
      </c>
      <c r="E124" s="199">
        <f>'IGP2 Governance'!E51</f>
        <v>0</v>
      </c>
      <c r="F124" s="199">
        <f>'IGP2 Governance'!F51</f>
        <v>0</v>
      </c>
      <c r="G124" s="199">
        <f>'IGP2 Governance'!G51</f>
        <v>0</v>
      </c>
      <c r="H124" s="199">
        <f>'IGP2 Governance'!H51</f>
        <v>0</v>
      </c>
      <c r="I124" s="199">
        <f>'IGP2 Governance'!I51</f>
        <v>0</v>
      </c>
      <c r="J124" s="199">
        <f>'IGP2 Governance'!J51</f>
        <v>0</v>
      </c>
      <c r="K124" s="199">
        <f>'IGP2 Governance'!K51</f>
        <v>0</v>
      </c>
      <c r="L124" s="199">
        <f>'IGP2 Governance'!L51</f>
        <v>0</v>
      </c>
      <c r="M124" s="199">
        <f>'IGP2 Governance'!M51</f>
        <v>0</v>
      </c>
      <c r="N124" s="200"/>
      <c r="O124" s="200"/>
      <c r="P124" s="200"/>
      <c r="Q124" s="200"/>
    </row>
    <row r="125" spans="1:17">
      <c r="A125" s="58">
        <f>'IGP3 Functions'!A1</f>
        <v>0</v>
      </c>
      <c r="B125" s="58">
        <f>'IGP3 Functions'!B1</f>
        <v>0</v>
      </c>
      <c r="C125" s="58">
        <f>'IGP3 Functions'!C1</f>
        <v>0</v>
      </c>
      <c r="D125" s="58">
        <f>'IGP3 Functions'!D1</f>
        <v>0</v>
      </c>
      <c r="E125" s="58">
        <f>'IGP3 Functions'!E1</f>
        <v>0</v>
      </c>
      <c r="F125" s="58">
        <f>'IGP3 Functions'!F1</f>
        <v>0</v>
      </c>
      <c r="G125" s="58">
        <f>'IGP3 Functions'!G1</f>
        <v>0</v>
      </c>
      <c r="H125" s="58">
        <f>'IGP3 Functions'!H1</f>
        <v>0</v>
      </c>
      <c r="I125" s="58">
        <f>'IGP3 Functions'!I1</f>
        <v>0</v>
      </c>
      <c r="J125" s="58">
        <f>'IGP3 Functions'!J1</f>
        <v>0</v>
      </c>
      <c r="K125" s="58">
        <f>'IGP3 Functions'!K1</f>
        <v>0</v>
      </c>
      <c r="L125" s="58"/>
    </row>
    <row r="126" spans="1:17">
      <c r="A126" s="58">
        <f>'IGP3 Functions'!A2</f>
        <v>0</v>
      </c>
      <c r="B126" s="58">
        <f>'IGP3 Functions'!B2</f>
        <v>0</v>
      </c>
      <c r="C126" s="58">
        <f>'IGP3 Functions'!C2</f>
        <v>0</v>
      </c>
      <c r="D126" s="58" t="str">
        <f>'IGP3 Functions'!D2</f>
        <v>LoGICA INTERGOVERNMENTAL PROFILE: DE FACTO FUNCTIONS AND RESPONSIBILITIES OF SUBNATIONAL GOVERNANCE INSTITUTIONS</v>
      </c>
      <c r="E126" s="58">
        <f>'IGP3 Functions'!E2</f>
        <v>0</v>
      </c>
      <c r="F126" s="58">
        <f>'IGP3 Functions'!F2</f>
        <v>0</v>
      </c>
      <c r="G126" s="58">
        <f>'IGP3 Functions'!G2</f>
        <v>0</v>
      </c>
      <c r="H126" s="58">
        <f>'IGP3 Functions'!H2</f>
        <v>0</v>
      </c>
      <c r="I126" s="58">
        <f>'IGP3 Functions'!I2</f>
        <v>0</v>
      </c>
      <c r="J126" s="58">
        <f>'IGP3 Functions'!J2</f>
        <v>0</v>
      </c>
      <c r="K126" s="58">
        <f>'IGP3 Functions'!K2</f>
        <v>0</v>
      </c>
    </row>
    <row r="127" spans="1:17">
      <c r="A127" s="58">
        <f>'IGP3 Functions'!A3</f>
        <v>0</v>
      </c>
      <c r="B127" s="58">
        <f>'IGP3 Functions'!B3</f>
        <v>0</v>
      </c>
      <c r="C127" s="58">
        <f>'IGP3 Functions'!C3</f>
        <v>0</v>
      </c>
      <c r="D127" s="58">
        <f>'IGP3 Functions'!D3</f>
        <v>0</v>
      </c>
      <c r="E127" s="58">
        <f>'IGP3 Functions'!E3</f>
        <v>0</v>
      </c>
      <c r="F127" s="58">
        <f>'IGP3 Functions'!F3</f>
        <v>0</v>
      </c>
      <c r="G127" s="58">
        <f>'IGP3 Functions'!G3</f>
        <v>0</v>
      </c>
      <c r="H127" s="58">
        <f>'IGP3 Functions'!H3</f>
        <v>0</v>
      </c>
      <c r="I127" s="58">
        <f>'IGP3 Functions'!I3</f>
        <v>0</v>
      </c>
      <c r="J127" s="58">
        <f>'IGP3 Functions'!J3</f>
        <v>0</v>
      </c>
      <c r="K127" s="58">
        <f>'IGP3 Functions'!K3</f>
        <v>0</v>
      </c>
    </row>
    <row r="128" spans="1:17">
      <c r="A128" s="58">
        <f>'IGP3 Functions'!A4</f>
        <v>0</v>
      </c>
      <c r="B128" s="58">
        <f>'IGP3 Functions'!B4</f>
        <v>0</v>
      </c>
      <c r="C128" s="58">
        <f>'IGP3 Functions'!C4</f>
        <v>0</v>
      </c>
      <c r="D128" s="58">
        <f>'IGP3 Functions'!D4</f>
        <v>0</v>
      </c>
      <c r="E128" s="58">
        <f>'IGP3 Functions'!E4</f>
        <v>0</v>
      </c>
      <c r="F128" s="58">
        <f>'IGP3 Functions'!F4</f>
        <v>0</v>
      </c>
      <c r="G128" s="58">
        <f>'IGP3 Functions'!G4</f>
        <v>0</v>
      </c>
      <c r="H128" s="58">
        <f>'IGP3 Functions'!H4</f>
        <v>0</v>
      </c>
      <c r="I128" s="58">
        <f>'IGP3 Functions'!I4</f>
        <v>0</v>
      </c>
      <c r="J128" s="58">
        <f>'IGP3 Functions'!J4</f>
        <v>0</v>
      </c>
      <c r="K128" s="58">
        <f>'IGP3 Functions'!K4</f>
        <v>0</v>
      </c>
    </row>
    <row r="129" spans="1:11">
      <c r="A129" s="58">
        <f>'IGP3 Functions'!A5</f>
        <v>0</v>
      </c>
      <c r="B129" s="58">
        <f>'IGP3 Functions'!B5</f>
        <v>0</v>
      </c>
      <c r="C129" s="58" t="str">
        <f>'IGP3 Functions'!C5</f>
        <v>R1</v>
      </c>
      <c r="D129" s="58" t="str">
        <f>'IGP3 Functions'!D5</f>
        <v>Identifying the de facto responsibility for provision of frontline public services</v>
      </c>
      <c r="E129" s="58">
        <f>'IGP3 Functions'!E5</f>
        <v>0</v>
      </c>
      <c r="F129" s="58" t="str">
        <f>'IGP3 Functions'!F5</f>
        <v>Primary responsibility</v>
      </c>
      <c r="G129" s="58">
        <f>'IGP3 Functions'!G5</f>
        <v>0</v>
      </c>
      <c r="H129" s="58">
        <f>'IGP3 Functions'!H5</f>
        <v>0</v>
      </c>
      <c r="I129" s="58" t="str">
        <f>'IGP3 Functions'!I5</f>
        <v>Role of PCEBIs?</v>
      </c>
      <c r="J129" s="58">
        <f>'IGP3 Functions'!J5</f>
        <v>0</v>
      </c>
      <c r="K129" s="58" t="str">
        <f>'IGP3 Functions'!K5</f>
        <v>Comments / Clarification</v>
      </c>
    </row>
    <row r="130" spans="1:11">
      <c r="A130" s="58">
        <f>'IGP3 Functions'!A6</f>
        <v>0</v>
      </c>
      <c r="B130" s="58">
        <f>'IGP3 Functions'!B6</f>
        <v>0</v>
      </c>
      <c r="C130" s="58">
        <f>'IGP3 Functions'!C6</f>
        <v>0</v>
      </c>
      <c r="D130" s="58">
        <f>'IGP3 Functions'!D6</f>
        <v>0</v>
      </c>
      <c r="E130" s="58">
        <f>'IGP3 Functions'!E6</f>
        <v>0</v>
      </c>
      <c r="F130" s="58" t="str">
        <f>'IGP3 Functions'!F6</f>
        <v>HR</v>
      </c>
      <c r="G130" s="58" t="str">
        <f>'IGP3 Functions'!G6</f>
        <v>Capital</v>
      </c>
      <c r="H130" s="58">
        <f>'IGP3 Functions'!H6</f>
        <v>0</v>
      </c>
      <c r="I130" s="58">
        <f>'IGP3 Functions'!I6</f>
        <v>0</v>
      </c>
      <c r="J130" s="58">
        <f>'IGP3 Functions'!J6</f>
        <v>0</v>
      </c>
      <c r="K130" s="58">
        <f>'IGP3 Functions'!K6</f>
        <v>0</v>
      </c>
    </row>
    <row r="131" spans="1:11">
      <c r="A131" s="58">
        <f>'IGP3 Functions'!A7</f>
        <v>0</v>
      </c>
      <c r="B131" s="58">
        <f>'IGP3 Functions'!B7</f>
        <v>0</v>
      </c>
      <c r="C131" s="58">
        <f>'IGP3 Functions'!C7</f>
        <v>0</v>
      </c>
      <c r="D131" s="58">
        <f>'IGP3 Functions'!D7</f>
        <v>0</v>
      </c>
      <c r="E131" s="58">
        <f>'IGP3 Functions'!E7</f>
        <v>0</v>
      </c>
      <c r="F131" s="58">
        <f>'IGP3 Functions'!F7</f>
        <v>0</v>
      </c>
      <c r="G131" s="58">
        <f>'IGP3 Functions'!G7</f>
        <v>0</v>
      </c>
      <c r="H131" s="58">
        <f>'IGP3 Functions'!H7</f>
        <v>0</v>
      </c>
      <c r="I131" s="58">
        <f>'IGP3 Functions'!I7</f>
        <v>0</v>
      </c>
      <c r="J131" s="58">
        <f>'IGP3 Functions'!J7</f>
        <v>0</v>
      </c>
      <c r="K131" s="58">
        <f>'IGP3 Functions'!K7</f>
        <v>0</v>
      </c>
    </row>
    <row r="132" spans="1:11">
      <c r="A132" s="58">
        <f>'IGP3 Functions'!A8</f>
        <v>0</v>
      </c>
      <c r="B132" s="58">
        <f>'IGP3 Functions'!B8</f>
        <v>0</v>
      </c>
      <c r="C132" s="58">
        <f>'IGP3 Functions'!C8</f>
        <v>0</v>
      </c>
      <c r="D132" s="58" t="str">
        <f>'IGP3 Functions'!D8</f>
        <v>General public services (701); Public Order and Safety (703)</v>
      </c>
      <c r="E132" s="58">
        <f>'IGP3 Functions'!E8</f>
        <v>0</v>
      </c>
      <c r="F132" s="58">
        <f>'IGP3 Functions'!F8</f>
        <v>0</v>
      </c>
      <c r="G132" s="58">
        <f>'IGP3 Functions'!G8</f>
        <v>0</v>
      </c>
      <c r="H132" s="58">
        <f>'IGP3 Functions'!H8</f>
        <v>0</v>
      </c>
      <c r="I132" s="58">
        <f>'IGP3 Functions'!I8</f>
        <v>0</v>
      </c>
      <c r="J132" s="58">
        <f>'IGP3 Functions'!J8</f>
        <v>0</v>
      </c>
      <c r="K132" s="58">
        <f>'IGP3 Functions'!K8</f>
        <v>0</v>
      </c>
    </row>
    <row r="133" spans="1:11">
      <c r="A133" s="58">
        <f>'IGP3 Functions'!A9</f>
        <v>0</v>
      </c>
      <c r="B133" s="58">
        <f>'IGP3 Functions'!B9</f>
        <v>0</v>
      </c>
      <c r="C133" s="58" t="str">
        <f>'IGP3 Functions'!C9</f>
        <v>R1.1</v>
      </c>
      <c r="D133" s="58" t="str">
        <f>'IGP3 Functions'!D9</f>
        <v>Civil administration (registration of births/marriages/deaths)*</v>
      </c>
      <c r="E133" s="58">
        <f>'IGP3 Functions'!E9</f>
        <v>0</v>
      </c>
      <c r="F133" s="58" t="str">
        <f>'IGP3 Functions'!F9</f>
        <v>…</v>
      </c>
      <c r="G133" s="58" t="str">
        <f>'IGP3 Functions'!G9</f>
        <v>XX</v>
      </c>
      <c r="H133" s="58">
        <f>'IGP3 Functions'!H9</f>
        <v>0</v>
      </c>
      <c r="I133" s="58" t="str">
        <f>'IGP3 Functions'!I9</f>
        <v>…</v>
      </c>
      <c r="J133" s="58">
        <f>'IGP3 Functions'!J9</f>
        <v>0</v>
      </c>
      <c r="K133" s="58">
        <f>'IGP3 Functions'!K9</f>
        <v>0</v>
      </c>
    </row>
    <row r="134" spans="1:11">
      <c r="A134" s="58">
        <f>'IGP3 Functions'!A10</f>
        <v>0</v>
      </c>
      <c r="B134" s="58">
        <f>'IGP3 Functions'!B10</f>
        <v>0</v>
      </c>
      <c r="C134" s="58" t="str">
        <f>'IGP3 Functions'!C10</f>
        <v>R1.3</v>
      </c>
      <c r="D134" s="58" t="str">
        <f>'IGP3 Functions'!D10</f>
        <v>Fire protection (7032)</v>
      </c>
      <c r="E134" s="58">
        <f>'IGP3 Functions'!E10</f>
        <v>0</v>
      </c>
      <c r="F134" s="58" t="str">
        <f>'IGP3 Functions'!F10</f>
        <v>…</v>
      </c>
      <c r="G134" s="58" t="str">
        <f>'IGP3 Functions'!G10</f>
        <v>XX</v>
      </c>
      <c r="H134" s="58">
        <f>'IGP3 Functions'!H10</f>
        <v>0</v>
      </c>
      <c r="I134" s="58" t="str">
        <f>'IGP3 Functions'!I10</f>
        <v>…</v>
      </c>
      <c r="J134" s="58">
        <f>'IGP3 Functions'!J10</f>
        <v>0</v>
      </c>
      <c r="K134" s="58">
        <f>'IGP3 Functions'!K10</f>
        <v>0</v>
      </c>
    </row>
    <row r="135" spans="1:11">
      <c r="A135" s="58">
        <f>'IGP3 Functions'!A11</f>
        <v>0</v>
      </c>
      <c r="B135" s="58">
        <f>'IGP3 Functions'!B11</f>
        <v>0</v>
      </c>
      <c r="C135" s="58">
        <f>'IGP3 Functions'!C11</f>
        <v>0</v>
      </c>
      <c r="D135" s="58" t="str">
        <f>'IGP3 Functions'!D11</f>
        <v>Economic Affairs (704)</v>
      </c>
      <c r="E135" s="58">
        <f>'IGP3 Functions'!E11</f>
        <v>0</v>
      </c>
      <c r="F135" s="58">
        <f>'IGP3 Functions'!F11</f>
        <v>0</v>
      </c>
      <c r="G135" s="58">
        <f>'IGP3 Functions'!G11</f>
        <v>0</v>
      </c>
      <c r="H135" s="58">
        <f>'IGP3 Functions'!H11</f>
        <v>0</v>
      </c>
      <c r="I135" s="58">
        <f>'IGP3 Functions'!I11</f>
        <v>0</v>
      </c>
      <c r="J135" s="58">
        <f>'IGP3 Functions'!J11</f>
        <v>0</v>
      </c>
      <c r="K135" s="58">
        <f>'IGP3 Functions'!K11</f>
        <v>0</v>
      </c>
    </row>
    <row r="136" spans="1:11">
      <c r="A136" s="58">
        <f>'IGP3 Functions'!A12</f>
        <v>0</v>
      </c>
      <c r="B136" s="58">
        <f>'IGP3 Functions'!B12</f>
        <v>0</v>
      </c>
      <c r="C136" s="58" t="str">
        <f>'IGP3 Functions'!C12</f>
        <v>R1.4</v>
      </c>
      <c r="D136" s="58" t="str">
        <f>'IGP3 Functions'!D12</f>
        <v>Agricultural extension / livestock services (70421*)</v>
      </c>
      <c r="E136" s="58">
        <f>'IGP3 Functions'!E12</f>
        <v>0</v>
      </c>
      <c r="F136" s="58" t="str">
        <f>'IGP3 Functions'!F12</f>
        <v>…</v>
      </c>
      <c r="G136" s="58" t="str">
        <f>'IGP3 Functions'!G12</f>
        <v>…</v>
      </c>
      <c r="H136" s="58">
        <f>'IGP3 Functions'!H12</f>
        <v>0</v>
      </c>
      <c r="I136" s="58" t="str">
        <f>'IGP3 Functions'!I12</f>
        <v>…</v>
      </c>
      <c r="J136" s="58">
        <f>'IGP3 Functions'!J12</f>
        <v>0</v>
      </c>
      <c r="K136" s="58">
        <f>'IGP3 Functions'!K12</f>
        <v>0</v>
      </c>
    </row>
    <row r="137" spans="1:11">
      <c r="A137" s="58">
        <f>'IGP3 Functions'!A13</f>
        <v>0</v>
      </c>
      <c r="B137" s="58">
        <f>'IGP3 Functions'!B13</f>
        <v>0</v>
      </c>
      <c r="C137" s="58" t="str">
        <f>'IGP3 Functions'!C13</f>
        <v>R1.8</v>
      </c>
      <c r="D137" s="58" t="str">
        <f>'IGP3 Functions'!D13</f>
        <v>Public transit (70456)</v>
      </c>
      <c r="E137" s="58">
        <f>'IGP3 Functions'!E13</f>
        <v>0</v>
      </c>
      <c r="F137" s="58" t="str">
        <f>'IGP3 Functions'!F13</f>
        <v>…</v>
      </c>
      <c r="G137" s="58" t="str">
        <f>'IGP3 Functions'!G13</f>
        <v>…</v>
      </c>
      <c r="H137" s="58">
        <f>'IGP3 Functions'!H13</f>
        <v>0</v>
      </c>
      <c r="I137" s="58" t="str">
        <f>'IGP3 Functions'!I13</f>
        <v>…</v>
      </c>
      <c r="J137" s="58">
        <f>'IGP3 Functions'!J13</f>
        <v>0</v>
      </c>
      <c r="K137" s="58">
        <f>'IGP3 Functions'!K13</f>
        <v>0</v>
      </c>
    </row>
    <row r="138" spans="1:11">
      <c r="A138" s="58">
        <f>'IGP3 Functions'!A14</f>
        <v>0</v>
      </c>
      <c r="B138" s="58">
        <f>'IGP3 Functions'!B14</f>
        <v>0</v>
      </c>
      <c r="C138" s="58">
        <f>'IGP3 Functions'!C14</f>
        <v>0</v>
      </c>
      <c r="D138" s="58" t="str">
        <f>'IGP3 Functions'!D14</f>
        <v>Environmental Protection (705)</v>
      </c>
      <c r="E138" s="58">
        <f>'IGP3 Functions'!E14</f>
        <v>0</v>
      </c>
      <c r="F138" s="58">
        <f>'IGP3 Functions'!F14</f>
        <v>0</v>
      </c>
      <c r="G138" s="58">
        <f>'IGP3 Functions'!G14</f>
        <v>0</v>
      </c>
      <c r="H138" s="58">
        <f>'IGP3 Functions'!H14</f>
        <v>0</v>
      </c>
      <c r="I138" s="58">
        <f>'IGP3 Functions'!I14</f>
        <v>0</v>
      </c>
      <c r="J138" s="58">
        <f>'IGP3 Functions'!J14</f>
        <v>0</v>
      </c>
      <c r="K138" s="58">
        <f>'IGP3 Functions'!K14</f>
        <v>0</v>
      </c>
    </row>
    <row r="139" spans="1:11">
      <c r="A139" s="58">
        <f>'IGP3 Functions'!A15</f>
        <v>0</v>
      </c>
      <c r="B139" s="58">
        <f>'IGP3 Functions'!B15</f>
        <v>0</v>
      </c>
      <c r="C139" s="58" t="str">
        <f>'IGP3 Functions'!C15</f>
        <v>R1.11</v>
      </c>
      <c r="D139" s="58" t="str">
        <f>'IGP3 Functions'!D15</f>
        <v>Waste management (7051)</v>
      </c>
      <c r="E139" s="58">
        <f>'IGP3 Functions'!E15</f>
        <v>0</v>
      </c>
      <c r="F139" s="58" t="str">
        <f>'IGP3 Functions'!F15</f>
        <v>…</v>
      </c>
      <c r="G139" s="58" t="str">
        <f>'IGP3 Functions'!G15</f>
        <v>…</v>
      </c>
      <c r="H139" s="58">
        <f>'IGP3 Functions'!H15</f>
        <v>0</v>
      </c>
      <c r="I139" s="58" t="str">
        <f>'IGP3 Functions'!I15</f>
        <v>…</v>
      </c>
      <c r="J139" s="58">
        <f>'IGP3 Functions'!J15</f>
        <v>0</v>
      </c>
      <c r="K139" s="58">
        <f>'IGP3 Functions'!K15</f>
        <v>0</v>
      </c>
    </row>
    <row r="140" spans="1:11">
      <c r="A140" s="58">
        <f>'IGP3 Functions'!A16</f>
        <v>0</v>
      </c>
      <c r="B140" s="58">
        <f>'IGP3 Functions'!B16</f>
        <v>0</v>
      </c>
      <c r="C140" s="58">
        <f>'IGP3 Functions'!C16</f>
        <v>0</v>
      </c>
      <c r="D140" s="58" t="str">
        <f>'IGP3 Functions'!D16</f>
        <v>Housing and Community Amenities (706)</v>
      </c>
      <c r="E140" s="58">
        <f>'IGP3 Functions'!E16</f>
        <v>0</v>
      </c>
      <c r="F140" s="58">
        <f>'IGP3 Functions'!F16</f>
        <v>0</v>
      </c>
      <c r="G140" s="58">
        <f>'IGP3 Functions'!G16</f>
        <v>0</v>
      </c>
      <c r="H140" s="58">
        <f>'IGP3 Functions'!H16</f>
        <v>0</v>
      </c>
      <c r="I140" s="58">
        <f>'IGP3 Functions'!I16</f>
        <v>0</v>
      </c>
      <c r="J140" s="58">
        <f>'IGP3 Functions'!J16</f>
        <v>0</v>
      </c>
      <c r="K140" s="58">
        <f>'IGP3 Functions'!K16</f>
        <v>0</v>
      </c>
    </row>
    <row r="141" spans="1:11">
      <c r="A141" s="58">
        <f>'IGP3 Functions'!A17</f>
        <v>0</v>
      </c>
      <c r="B141" s="58">
        <f>'IGP3 Functions'!B17</f>
        <v>0</v>
      </c>
      <c r="C141" s="58" t="str">
        <f>'IGP3 Functions'!C17</f>
        <v>R2.1</v>
      </c>
      <c r="D141" s="58" t="str">
        <f>'IGP3 Functions'!D17</f>
        <v xml:space="preserve">Land use planning and zoning </v>
      </c>
      <c r="E141" s="58">
        <f>'IGP3 Functions'!E17</f>
        <v>0</v>
      </c>
      <c r="F141" s="58" t="str">
        <f>'IGP3 Functions'!F17</f>
        <v>…</v>
      </c>
      <c r="G141" s="58" t="str">
        <f>'IGP3 Functions'!G17</f>
        <v>XX</v>
      </c>
      <c r="H141" s="58">
        <f>'IGP3 Functions'!H17</f>
        <v>0</v>
      </c>
      <c r="I141" s="58" t="str">
        <f>'IGP3 Functions'!I17</f>
        <v>…</v>
      </c>
      <c r="J141" s="58">
        <f>'IGP3 Functions'!J17</f>
        <v>0</v>
      </c>
      <c r="K141" s="58">
        <f>'IGP3 Functions'!K17</f>
        <v>0</v>
      </c>
    </row>
    <row r="142" spans="1:11">
      <c r="A142" s="58">
        <f>'IGP3 Functions'!A18</f>
        <v>0</v>
      </c>
      <c r="B142" s="58">
        <f>'IGP3 Functions'!B18</f>
        <v>0</v>
      </c>
      <c r="C142" s="58" t="str">
        <f>'IGP3 Functions'!C18</f>
        <v>R2.4</v>
      </c>
      <c r="D142" s="58" t="str">
        <f>'IGP3 Functions'!D18</f>
        <v>Building and construction regulation; building permits</v>
      </c>
      <c r="E142" s="58">
        <f>'IGP3 Functions'!E18</f>
        <v>0</v>
      </c>
      <c r="F142" s="58" t="str">
        <f>'IGP3 Functions'!F18</f>
        <v>…</v>
      </c>
      <c r="G142" s="58" t="str">
        <f>'IGP3 Functions'!G18</f>
        <v>XX</v>
      </c>
      <c r="H142" s="58">
        <f>'IGP3 Functions'!H18</f>
        <v>0</v>
      </c>
      <c r="I142" s="58" t="str">
        <f>'IGP3 Functions'!I18</f>
        <v>…</v>
      </c>
      <c r="J142" s="58">
        <f>'IGP3 Functions'!J18</f>
        <v>0</v>
      </c>
      <c r="K142" s="58">
        <f>'IGP3 Functions'!K18</f>
        <v>0</v>
      </c>
    </row>
    <row r="143" spans="1:11">
      <c r="A143" s="58">
        <f>'IGP3 Functions'!A19</f>
        <v>0</v>
      </c>
      <c r="B143" s="58">
        <f>'IGP3 Functions'!B19</f>
        <v>0</v>
      </c>
      <c r="C143" s="58" t="str">
        <f>'IGP3 Functions'!C19</f>
        <v>R1.16</v>
      </c>
      <c r="D143" s="58" t="str">
        <f>'IGP3 Functions'!D19</f>
        <v>Water supply (7063)</v>
      </c>
      <c r="E143" s="58">
        <f>'IGP3 Functions'!E19</f>
        <v>0</v>
      </c>
      <c r="F143" s="58" t="str">
        <f>'IGP3 Functions'!F19</f>
        <v>…</v>
      </c>
      <c r="G143" s="58" t="str">
        <f>'IGP3 Functions'!G19</f>
        <v>…</v>
      </c>
      <c r="H143" s="58">
        <f>'IGP3 Functions'!H19</f>
        <v>0</v>
      </c>
      <c r="I143" s="58" t="str">
        <f>'IGP3 Functions'!I19</f>
        <v>…</v>
      </c>
      <c r="J143" s="58">
        <f>'IGP3 Functions'!J19</f>
        <v>0</v>
      </c>
      <c r="K143" s="58">
        <f>'IGP3 Functions'!K19</f>
        <v>0</v>
      </c>
    </row>
    <row r="144" spans="1:11">
      <c r="A144" s="58">
        <f>'IGP3 Functions'!A20</f>
        <v>0</v>
      </c>
      <c r="B144" s="58">
        <f>'IGP3 Functions'!B20</f>
        <v>0</v>
      </c>
      <c r="C144" s="58" t="str">
        <f>'IGP3 Functions'!C20</f>
        <v>R1.17</v>
      </c>
      <c r="D144" s="58" t="str">
        <f>'IGP3 Functions'!D20</f>
        <v>Street lighting (7064)</v>
      </c>
      <c r="E144" s="58">
        <f>'IGP3 Functions'!E20</f>
        <v>0</v>
      </c>
      <c r="F144" s="58" t="str">
        <f>'IGP3 Functions'!F20</f>
        <v>…</v>
      </c>
      <c r="G144" s="58" t="str">
        <f>'IGP3 Functions'!G20</f>
        <v>…</v>
      </c>
      <c r="H144" s="58">
        <f>'IGP3 Functions'!H20</f>
        <v>0</v>
      </c>
      <c r="I144" s="58" t="str">
        <f>'IGP3 Functions'!I20</f>
        <v>…</v>
      </c>
      <c r="J144" s="58">
        <f>'IGP3 Functions'!J20</f>
        <v>0</v>
      </c>
      <c r="K144" s="58">
        <f>'IGP3 Functions'!K20</f>
        <v>0</v>
      </c>
    </row>
    <row r="145" spans="1:17">
      <c r="A145" s="58">
        <f>'IGP3 Functions'!A21</f>
        <v>0</v>
      </c>
      <c r="B145" s="58">
        <f>'IGP3 Functions'!B21</f>
        <v>0</v>
      </c>
      <c r="C145" s="58">
        <f>'IGP3 Functions'!C21</f>
        <v>0</v>
      </c>
      <c r="D145" s="58" t="str">
        <f>'IGP3 Functions'!D21</f>
        <v>Health (707)</v>
      </c>
      <c r="E145" s="58">
        <f>'IGP3 Functions'!E21</f>
        <v>0</v>
      </c>
      <c r="F145" s="58">
        <f>'IGP3 Functions'!F21</f>
        <v>0</v>
      </c>
      <c r="G145" s="58">
        <f>'IGP3 Functions'!G21</f>
        <v>0</v>
      </c>
      <c r="H145" s="58">
        <f>'IGP3 Functions'!H21</f>
        <v>0</v>
      </c>
      <c r="I145" s="58">
        <f>'IGP3 Functions'!I21</f>
        <v>0</v>
      </c>
      <c r="J145" s="58">
        <f>'IGP3 Functions'!J21</f>
        <v>0</v>
      </c>
      <c r="K145" s="58">
        <f>'IGP3 Functions'!K21</f>
        <v>0</v>
      </c>
    </row>
    <row r="146" spans="1:17">
      <c r="A146" s="58">
        <f>'IGP3 Functions'!A22</f>
        <v>0</v>
      </c>
      <c r="B146" s="58">
        <f>'IGP3 Functions'!B22</f>
        <v>0</v>
      </c>
      <c r="C146" s="58" t="str">
        <f>'IGP3 Functions'!C22</f>
        <v>R1.19</v>
      </c>
      <c r="D146" s="58" t="str">
        <f>'IGP3 Functions'!D22</f>
        <v>Public health and outpatient services (7072,7074)</v>
      </c>
      <c r="E146" s="58">
        <f>'IGP3 Functions'!E22</f>
        <v>0</v>
      </c>
      <c r="F146" s="58" t="str">
        <f>'IGP3 Functions'!F22</f>
        <v>…</v>
      </c>
      <c r="G146" s="58" t="str">
        <f>'IGP3 Functions'!G22</f>
        <v>…</v>
      </c>
      <c r="H146" s="58">
        <f>'IGP3 Functions'!H22</f>
        <v>0</v>
      </c>
      <c r="I146" s="58" t="str">
        <f>'IGP3 Functions'!I22</f>
        <v>…</v>
      </c>
      <c r="J146" s="58">
        <f>'IGP3 Functions'!J22</f>
        <v>0</v>
      </c>
      <c r="K146" s="58">
        <f>'IGP3 Functions'!K22</f>
        <v>0</v>
      </c>
    </row>
    <row r="147" spans="1:17">
      <c r="A147" s="58">
        <f>'IGP3 Functions'!A23</f>
        <v>0</v>
      </c>
      <c r="B147" s="58">
        <f>'IGP3 Functions'!B23</f>
        <v>0</v>
      </c>
      <c r="C147" s="58">
        <f>'IGP3 Functions'!C23</f>
        <v>0</v>
      </c>
      <c r="D147" s="58" t="str">
        <f>'IGP3 Functions'!D23</f>
        <v>Recreation, culture, and religion (708)</v>
      </c>
      <c r="E147" s="58">
        <f>'IGP3 Functions'!E23</f>
        <v>0</v>
      </c>
      <c r="F147" s="58">
        <f>'IGP3 Functions'!F23</f>
        <v>0</v>
      </c>
      <c r="G147" s="58">
        <f>'IGP3 Functions'!G23</f>
        <v>0</v>
      </c>
      <c r="H147" s="58">
        <f>'IGP3 Functions'!H23</f>
        <v>0</v>
      </c>
      <c r="I147" s="58">
        <f>'IGP3 Functions'!I23</f>
        <v>0</v>
      </c>
      <c r="J147" s="58">
        <f>'IGP3 Functions'!J23</f>
        <v>0</v>
      </c>
      <c r="K147" s="58">
        <f>'IGP3 Functions'!K23</f>
        <v>0</v>
      </c>
    </row>
    <row r="148" spans="1:17">
      <c r="A148" s="58">
        <f>'IGP3 Functions'!A24</f>
        <v>0</v>
      </c>
      <c r="B148" s="58">
        <f>'IGP3 Functions'!B24</f>
        <v>0</v>
      </c>
      <c r="C148" s="58" t="str">
        <f>'IGP3 Functions'!C24</f>
        <v>R1.20</v>
      </c>
      <c r="D148" s="58" t="str">
        <f>'IGP3 Functions'!D24</f>
        <v>Recreation and sporting services (7081) – includes parks</v>
      </c>
      <c r="E148" s="58">
        <f>'IGP3 Functions'!E24</f>
        <v>0</v>
      </c>
      <c r="F148" s="58" t="str">
        <f>'IGP3 Functions'!F24</f>
        <v>…</v>
      </c>
      <c r="G148" s="58" t="str">
        <f>'IGP3 Functions'!G24</f>
        <v>…</v>
      </c>
      <c r="H148" s="58">
        <f>'IGP3 Functions'!H24</f>
        <v>0</v>
      </c>
      <c r="I148" s="58" t="str">
        <f>'IGP3 Functions'!I24</f>
        <v>…</v>
      </c>
      <c r="J148" s="58">
        <f>'IGP3 Functions'!J24</f>
        <v>0</v>
      </c>
      <c r="K148" s="58">
        <f>'IGP3 Functions'!K24</f>
        <v>0</v>
      </c>
    </row>
    <row r="149" spans="1:17">
      <c r="A149" s="58">
        <f>'IGP3 Functions'!A25</f>
        <v>0</v>
      </c>
      <c r="B149" s="58">
        <f>'IGP3 Functions'!B25</f>
        <v>0</v>
      </c>
      <c r="C149" s="58">
        <f>'IGP3 Functions'!C25</f>
        <v>0</v>
      </c>
      <c r="D149" s="58" t="str">
        <f>'IGP3 Functions'!D25</f>
        <v>Education (709)</v>
      </c>
      <c r="E149" s="58">
        <f>'IGP3 Functions'!E25</f>
        <v>0</v>
      </c>
      <c r="F149" s="58">
        <f>'IGP3 Functions'!F25</f>
        <v>0</v>
      </c>
      <c r="G149" s="58">
        <f>'IGP3 Functions'!G25</f>
        <v>0</v>
      </c>
      <c r="H149" s="58">
        <f>'IGP3 Functions'!H25</f>
        <v>0</v>
      </c>
      <c r="I149" s="58">
        <f>'IGP3 Functions'!I25</f>
        <v>0</v>
      </c>
      <c r="J149" s="58">
        <f>'IGP3 Functions'!J25</f>
        <v>0</v>
      </c>
      <c r="K149" s="58">
        <f>'IGP3 Functions'!K25</f>
        <v>0</v>
      </c>
    </row>
    <row r="150" spans="1:17">
      <c r="A150" s="58">
        <f>'IGP3 Functions'!A26</f>
        <v>0</v>
      </c>
      <c r="B150" s="58">
        <f>'IGP3 Functions'!B26</f>
        <v>0</v>
      </c>
      <c r="C150" s="58" t="str">
        <f>'IGP3 Functions'!C26</f>
        <v>R1.23</v>
      </c>
      <c r="D150" s="58" t="str">
        <f>'IGP3 Functions'!D26</f>
        <v>Primary Education (70912)</v>
      </c>
      <c r="E150" s="58">
        <f>'IGP3 Functions'!E26</f>
        <v>0</v>
      </c>
      <c r="F150" s="58" t="str">
        <f>'IGP3 Functions'!F26</f>
        <v>…</v>
      </c>
      <c r="G150" s="58" t="str">
        <f>'IGP3 Functions'!G26</f>
        <v>…</v>
      </c>
      <c r="H150" s="58">
        <f>'IGP3 Functions'!H26</f>
        <v>0</v>
      </c>
      <c r="I150" s="58" t="str">
        <f>'IGP3 Functions'!I26</f>
        <v>…</v>
      </c>
      <c r="J150" s="58">
        <f>'IGP3 Functions'!J26</f>
        <v>0</v>
      </c>
      <c r="K150" s="58">
        <f>'IGP3 Functions'!K26</f>
        <v>0</v>
      </c>
    </row>
    <row r="151" spans="1:17" s="199" customFormat="1" ht="12" thickBot="1">
      <c r="A151" s="199">
        <f>'IGP3 Functions'!A27</f>
        <v>0</v>
      </c>
      <c r="B151" s="199">
        <f>'IGP3 Functions'!B27</f>
        <v>0</v>
      </c>
      <c r="C151" s="199">
        <f>'IGP3 Functions'!C27</f>
        <v>0</v>
      </c>
      <c r="D151" s="199">
        <f>'IGP3 Functions'!D27</f>
        <v>0</v>
      </c>
      <c r="E151" s="199">
        <f>'IGP3 Functions'!E27</f>
        <v>0</v>
      </c>
      <c r="F151" s="199">
        <f>'IGP3 Functions'!F27</f>
        <v>0</v>
      </c>
      <c r="G151" s="199">
        <f>'IGP3 Functions'!G27</f>
        <v>0</v>
      </c>
      <c r="H151" s="199">
        <f>'IGP3 Functions'!H27</f>
        <v>0</v>
      </c>
      <c r="I151" s="199">
        <f>'IGP3 Functions'!I27</f>
        <v>0</v>
      </c>
      <c r="J151" s="199">
        <f>'IGP3 Functions'!J27</f>
        <v>0</v>
      </c>
      <c r="K151" s="199">
        <f>'IGP3 Functions'!K27</f>
        <v>0</v>
      </c>
      <c r="L151" s="198"/>
      <c r="N151" s="200"/>
      <c r="O151" s="200"/>
      <c r="P151" s="200"/>
      <c r="Q151" s="200"/>
    </row>
    <row r="152" spans="1:17">
      <c r="A152" s="58">
        <f>'IGP Info'!A1</f>
        <v>0</v>
      </c>
      <c r="B152" s="58">
        <f>'IGP Info'!B1</f>
        <v>0</v>
      </c>
      <c r="C152" s="58">
        <f>'IGP Info'!C1</f>
        <v>0</v>
      </c>
      <c r="D152" s="58">
        <f>'IGP Info'!D1</f>
        <v>0</v>
      </c>
      <c r="E152" s="58">
        <f>'IGP Info'!E1</f>
        <v>0</v>
      </c>
    </row>
    <row r="153" spans="1:17">
      <c r="A153" s="58">
        <f>'IGP Info'!A2</f>
        <v>0</v>
      </c>
      <c r="B153" s="58">
        <f>'IGP Info'!B2</f>
        <v>0</v>
      </c>
      <c r="C153" s="58">
        <f>'IGP Info'!C2</f>
        <v>0</v>
      </c>
      <c r="D153" s="58" t="str">
        <f>'IGP Info'!D2</f>
        <v>LOCAL GOVERNANCE INSTITUTIONS COMPARATIVE ASSESSMENT (LoGICA) PROFILE: PROFILE COMPLETION INFORMATION</v>
      </c>
      <c r="E153" s="58">
        <f>'IGP Info'!E2</f>
        <v>0</v>
      </c>
    </row>
    <row r="154" spans="1:17">
      <c r="A154" s="58">
        <f>'IGP Info'!A3</f>
        <v>0</v>
      </c>
      <c r="B154" s="58">
        <f>'IGP Info'!B3</f>
        <v>0</v>
      </c>
      <c r="C154" s="58">
        <f>'IGP Info'!C3</f>
        <v>0</v>
      </c>
      <c r="D154" s="58">
        <f>'IGP Info'!D3</f>
        <v>0</v>
      </c>
      <c r="E154" s="58">
        <f>'IGP Info'!E3</f>
        <v>0</v>
      </c>
    </row>
    <row r="155" spans="1:17">
      <c r="A155" s="58">
        <f>'IGP Info'!A4</f>
        <v>0</v>
      </c>
      <c r="B155" s="58">
        <f>'IGP Info'!B4</f>
        <v>0</v>
      </c>
      <c r="C155" s="58">
        <f>'IGP Info'!C4</f>
        <v>0</v>
      </c>
      <c r="D155" s="58">
        <f>'IGP Info'!D4</f>
        <v>0</v>
      </c>
      <c r="E155" s="58">
        <f>'IGP Info'!E4</f>
        <v>0</v>
      </c>
    </row>
    <row r="156" spans="1:17">
      <c r="A156" s="58">
        <f>'IGP Info'!A5</f>
        <v>0</v>
      </c>
      <c r="B156" s="58">
        <f>'IGP Info'!B5</f>
        <v>0</v>
      </c>
      <c r="C156" s="58" t="str">
        <f>'IGP Info'!C5</f>
        <v>Z1</v>
      </c>
      <c r="D156" s="58" t="str">
        <f>'IGP Info'!D5</f>
        <v>Completion of LoGICA Assessment and Profile</v>
      </c>
      <c r="E156" s="58">
        <f>'IGP Info'!E5</f>
        <v>0</v>
      </c>
    </row>
    <row r="157" spans="1:17">
      <c r="A157" s="58">
        <f>'IGP Info'!A6</f>
        <v>0</v>
      </c>
      <c r="B157" s="58">
        <f>'IGP Info'!B6</f>
        <v>0</v>
      </c>
      <c r="C157" s="58" t="str">
        <f>'IGP Info'!C6</f>
        <v>Z1.1</v>
      </c>
      <c r="D157" s="58" t="str">
        <f>'IGP Info'!D6</f>
        <v>Name(s) of researcher(s) completing IGP</v>
      </c>
      <c r="E157" s="58" t="str">
        <f>'IGP Info'!E6</f>
        <v>Nick Travis</v>
      </c>
    </row>
    <row r="158" spans="1:17">
      <c r="A158" s="58">
        <f>'IGP Info'!A7</f>
        <v>0</v>
      </c>
      <c r="B158" s="58">
        <f>'IGP Info'!B7</f>
        <v>0</v>
      </c>
      <c r="C158" s="58" t="str">
        <f>'IGP Info'!C7</f>
        <v>Z1.2</v>
      </c>
      <c r="D158" s="58" t="str">
        <f>'IGP Info'!D7</f>
        <v>Name of peer reviewer(s) / country expert(s) (if any)</v>
      </c>
      <c r="E158" s="58" t="str">
        <f>'IGP Info'!E7</f>
        <v>Viriyasack Sisouphanthong</v>
      </c>
    </row>
    <row r="159" spans="1:17">
      <c r="A159" s="58">
        <f>'IGP Info'!A8</f>
        <v>0</v>
      </c>
      <c r="B159" s="58">
        <f>'IGP Info'!B8</f>
        <v>0</v>
      </c>
      <c r="C159" s="58" t="str">
        <f>'IGP Info'!C8</f>
        <v>Z1.3</v>
      </c>
      <c r="D159" s="58" t="str">
        <f>'IGP Info'!D8</f>
        <v>Name of LPSA Reviewer</v>
      </c>
      <c r="E159" s="58" t="str">
        <f>'IGP Info'!E8</f>
        <v>Jamie Boex</v>
      </c>
    </row>
    <row r="160" spans="1:17">
      <c r="A160" s="58">
        <f>'IGP Info'!A9</f>
        <v>0</v>
      </c>
      <c r="B160" s="58">
        <f>'IGP Info'!B9</f>
        <v>0</v>
      </c>
      <c r="C160" s="58">
        <f>'IGP Info'!C9</f>
        <v>0</v>
      </c>
      <c r="D160" s="58">
        <f>'IGP Info'!D9</f>
        <v>0</v>
      </c>
      <c r="E160" s="58">
        <f>'IGP Info'!E9</f>
        <v>0</v>
      </c>
    </row>
    <row r="161" spans="1:5">
      <c r="A161" s="58">
        <f>'IGP Info'!A10</f>
        <v>0</v>
      </c>
      <c r="B161" s="58">
        <f>'IGP Info'!B10</f>
        <v>0</v>
      </c>
      <c r="C161" s="58" t="str">
        <f>'IGP Info'!C10</f>
        <v>Z4</v>
      </c>
      <c r="D161" s="58" t="str">
        <f>'IGP Info'!D10</f>
        <v>LoGICA Assessment Abstract</v>
      </c>
      <c r="E161" s="58">
        <f>'IGP Info'!E10</f>
        <v>0</v>
      </c>
    </row>
    <row r="162" spans="1:5">
      <c r="A162" s="58">
        <f>'IGP Info'!A11</f>
        <v>0</v>
      </c>
      <c r="B162" s="58">
        <f>'IGP Info'!B11</f>
        <v>0</v>
      </c>
      <c r="C162" s="58">
        <f>'IGP Info'!C11</f>
        <v>0</v>
      </c>
      <c r="D162" s="58">
        <f>'IGP Info'!D11</f>
        <v>0</v>
      </c>
      <c r="E162" s="58">
        <f>'IGP Info'!E11</f>
        <v>0</v>
      </c>
    </row>
    <row r="163" spans="1:5">
      <c r="A163" s="58">
        <f>'IGP Info'!A12</f>
        <v>0</v>
      </c>
      <c r="B163" s="58">
        <f>'IGP Info'!B12</f>
        <v>0</v>
      </c>
      <c r="C163" s="58" t="str">
        <f>'IGP Info'!C12</f>
        <v>Z4.1</v>
      </c>
      <c r="D163" s="58" t="str">
        <f>'IGP Info'!D12</f>
        <v>General Intergovernmental Context - One paragraph</v>
      </c>
      <c r="E163" s="58">
        <f>'IGP Info'!E12</f>
        <v>0</v>
      </c>
    </row>
    <row r="164" spans="1:5">
      <c r="A164" s="58">
        <f>'IGP Info'!A13</f>
        <v>0</v>
      </c>
      <c r="B164" s="58">
        <f>'IGP Info'!B13</f>
        <v>0</v>
      </c>
      <c r="C164" s="58">
        <f>'IGP Info'!C13</f>
        <v>0</v>
      </c>
      <c r="D164" s="58" t="str">
        <f>'IGP Info'!D13</f>
        <v>Lao People’s Democratic Republic (Lao PDR) is a unitary republic located in South East Asia. Its political system is structured around a single political party, the Peoples’ Revolutionary Party (LPRP). Decentralisation in Laos has not been linear since the country’s independence in 1975. Until 1991, a significant level of autonomy and authority was allocated to provinces operating within a centrally planned economy. However, in 1991, Laos' enacted a new constitution (revised in 2015) which entailed a major recentralization of powers and reduced the role of local government (now referred to as "administration") to supervising the implementation of (centrally determined) policy at the local level. The Law on Local Administration (2015) divides local administration into three levels: provinces, districts, and villages. Starting in the 2000s, a new initiative began which aimed to allocate more power and autonomy to provinces and districts (known as the sam sang or “Three-Blocks” policy). In reality, subnational governance in Laos continues to be very tightly controlled by the central government and the Party.</v>
      </c>
      <c r="E164" s="58">
        <f>'IGP Info'!E13</f>
        <v>0</v>
      </c>
    </row>
    <row r="165" spans="1:5">
      <c r="A165" s="58">
        <f>'IGP Info'!A14</f>
        <v>0</v>
      </c>
      <c r="B165" s="58">
        <f>'IGP Info'!B14</f>
        <v>0</v>
      </c>
      <c r="C165" s="58">
        <f>'IGP Info'!C14</f>
        <v>0</v>
      </c>
      <c r="D165" s="58">
        <f>'IGP Info'!D14</f>
        <v>0</v>
      </c>
      <c r="E165" s="58">
        <f>'IGP Info'!E14</f>
        <v>0</v>
      </c>
    </row>
    <row r="166" spans="1:5">
      <c r="A166" s="58">
        <f>'IGP Info'!A15</f>
        <v>0</v>
      </c>
      <c r="B166" s="58">
        <f>'IGP Info'!B15</f>
        <v>0</v>
      </c>
      <c r="C166" s="58" t="str">
        <f>'IGP Info'!C15</f>
        <v>Z4.2</v>
      </c>
      <c r="D166" s="58" t="str">
        <f>'IGP Info'!D15</f>
        <v>Subnational governance structure - One paragraph</v>
      </c>
      <c r="E166" s="58">
        <f>'IGP Info'!E15</f>
        <v>0</v>
      </c>
    </row>
    <row r="167" spans="1:5">
      <c r="A167" s="58">
        <f>'IGP Info'!A16</f>
        <v>0</v>
      </c>
      <c r="B167" s="58">
        <f>'IGP Info'!B16</f>
        <v>0</v>
      </c>
      <c r="C167" s="58">
        <f>'IGP Info'!C16</f>
        <v>0</v>
      </c>
      <c r="D167" s="58" t="str">
        <f>'IGP Info'!D16</f>
        <v>Laos is a unitary country with four governance levels: central, provincial, district, and village, of which the latter three are local. The 1991 constitution and the 2015 Law on Local Administration provide the overarching framework for central-local relations. At present, Laos' local governance institutions at provincial level consist of the People's Provincial Councils (representative bodies); a centrally-appointed executive (Governor); and local offices of the line ministries. Districts and (some) villages lack any form of representative body and are directly managed by provinces.</v>
      </c>
      <c r="E167" s="58">
        <f>'IGP Info'!E16</f>
        <v>0</v>
      </c>
    </row>
    <row r="168" spans="1:5">
      <c r="A168" s="58">
        <f>'IGP Info'!A17</f>
        <v>0</v>
      </c>
      <c r="B168" s="58">
        <f>'IGP Info'!B17</f>
        <v>0</v>
      </c>
      <c r="C168" s="58">
        <f>'IGP Info'!C17</f>
        <v>0</v>
      </c>
      <c r="D168" s="58">
        <f>'IGP Info'!D17</f>
        <v>0</v>
      </c>
      <c r="E168" s="58">
        <f>'IGP Info'!E17</f>
        <v>0</v>
      </c>
    </row>
    <row r="169" spans="1:5">
      <c r="A169" s="58">
        <f>'IGP Info'!A18</f>
        <v>0</v>
      </c>
      <c r="B169" s="58">
        <f>'IGP Info'!B18</f>
        <v>0</v>
      </c>
      <c r="C169" s="58" t="str">
        <f>'IGP Info'!C18</f>
        <v>Z4.3</v>
      </c>
      <c r="D169" s="58" t="str">
        <f>'IGP Info'!D18</f>
        <v>Nature of subnational governance institutions - One paragraph</v>
      </c>
      <c r="E169" s="58">
        <f>'IGP Info'!E18</f>
        <v>0</v>
      </c>
    </row>
    <row r="170" spans="1:5">
      <c r="A170" s="58">
        <f>'IGP Info'!A19</f>
        <v>0</v>
      </c>
      <c r="B170" s="58">
        <f>'IGP Info'!B19</f>
        <v>0</v>
      </c>
      <c r="C170" s="58">
        <f>'IGP Info'!C19</f>
        <v>0</v>
      </c>
      <c r="D170" s="58" t="str">
        <f>'IGP Info'!D19</f>
        <v>Subnational governance institutions in Laos should be considered non-devolved entities. Provinces are organized budgetarily in a sectorally deconcentrated manner, lack a separate legal personality from the central government and are not authorized to directly manage their own funds. While governors do wield certain powers, their position and role is de facto an extension of the national political executive, and therefore cannot be viewed as genuine subnational actors, especially in light of the marginal role of the PPAs. Districts and (some) villages are part and parcel of the provincial budget and administration and therefore do not not meet any of the conditions to be considered a separate institutional unit.</v>
      </c>
      <c r="E170" s="58">
        <f>'IGP Info'!E19</f>
        <v>0</v>
      </c>
    </row>
    <row r="171" spans="1:5">
      <c r="A171" s="58">
        <f>'IGP Info'!A20</f>
        <v>0</v>
      </c>
      <c r="B171" s="58">
        <f>'IGP Info'!B20</f>
        <v>0</v>
      </c>
      <c r="C171" s="58">
        <f>'IGP Info'!C20</f>
        <v>0</v>
      </c>
      <c r="D171" s="58">
        <f>'IGP Info'!D20</f>
        <v>0</v>
      </c>
      <c r="E171" s="58">
        <f>'IGP Info'!E20</f>
        <v>0</v>
      </c>
    </row>
    <row r="172" spans="1:5">
      <c r="A172" s="58">
        <f>'IGP Info'!A21</f>
        <v>0</v>
      </c>
      <c r="B172" s="58">
        <f>'IGP Info'!B21</f>
        <v>0</v>
      </c>
      <c r="C172" s="58" t="str">
        <f>'IGP Info'!C21</f>
        <v>Z4.4</v>
      </c>
      <c r="D172" s="58" t="str">
        <f>'IGP Info'!D21</f>
        <v>Assignment of functions and responsibilities - One paragraph (Optional)</v>
      </c>
      <c r="E172" s="58">
        <f>'IGP Info'!E21</f>
        <v>0</v>
      </c>
    </row>
    <row r="173" spans="1:5">
      <c r="A173" s="58">
        <f>'IGP Info'!A22</f>
        <v>0</v>
      </c>
      <c r="B173" s="58">
        <f>'IGP Info'!B22</f>
        <v>0</v>
      </c>
      <c r="C173" s="58">
        <f>'IGP Info'!C22</f>
        <v>0</v>
      </c>
      <c r="D173" s="58" t="str">
        <f>'IGP Info'!D22</f>
        <v>The decentralization of responsibilities to the subnational administration is broadly set out in the 1991 Constitution (Art. 18). In practice, local administration is assigned responsibility to deliver public services and infrastructure development on behalf of the central government. Most of the funding for these tasks comes from the central government and they are delivered via the deconcentrated (local) offices of national line ministries. This arrangement is clearly indicated in the national budget document.</v>
      </c>
      <c r="E173" s="58">
        <f>'IGP Info'!E22</f>
        <v>0</v>
      </c>
    </row>
    <row r="174" spans="1:5">
      <c r="A174" s="58">
        <f>'IGP Info'!A23</f>
        <v>0</v>
      </c>
      <c r="B174" s="58">
        <f>'IGP Info'!B23</f>
        <v>0</v>
      </c>
      <c r="C174" s="58">
        <f>'IGP Info'!C23</f>
        <v>0</v>
      </c>
      <c r="D174" s="58">
        <f>'IGP Info'!D23</f>
        <v>0</v>
      </c>
      <c r="E174" s="58">
        <f>'IGP Info'!E23</f>
        <v>0</v>
      </c>
    </row>
    <row r="175" spans="1:5">
      <c r="A175" s="58">
        <f>'IGP Info'!A24</f>
        <v>0</v>
      </c>
      <c r="B175" s="58">
        <f>'IGP Info'!B24</f>
        <v>0</v>
      </c>
      <c r="C175" s="58" t="str">
        <f>'IGP Info'!C24</f>
        <v>Z4.10</v>
      </c>
      <c r="D175" s="58" t="str">
        <f>'IGP Info'!D24</f>
        <v>References and Resources - List</v>
      </c>
      <c r="E175" s="58">
        <f>'IGP Info'!E24</f>
        <v>0</v>
      </c>
    </row>
    <row r="176" spans="1:5">
      <c r="A176" s="58">
        <f>'IGP Info'!A25</f>
        <v>0</v>
      </c>
      <c r="B176" s="58">
        <f>'IGP Info'!B25</f>
        <v>0</v>
      </c>
      <c r="C176" s="58">
        <f>'IGP Info'!C25</f>
        <v>0</v>
      </c>
      <c r="D176" s="58" t="e">
        <f>'IGP Info'!#REF!</f>
        <v>#REF!</v>
      </c>
      <c r="E176" s="58" t="e">
        <f>'IGP Info'!#REF!</f>
        <v>#REF!</v>
      </c>
    </row>
    <row r="177" spans="1:17">
      <c r="A177" s="58">
        <f>'IGP Info'!A26</f>
        <v>0</v>
      </c>
      <c r="B177" s="58">
        <f>'IGP Info'!B26</f>
        <v>0</v>
      </c>
      <c r="C177" s="58">
        <f>'IGP Info'!C26</f>
        <v>0</v>
      </c>
      <c r="D177" s="58" t="e">
        <f>'IGP Info'!#REF!</f>
        <v>#REF!</v>
      </c>
      <c r="E177" s="58" t="e">
        <f>'IGP Info'!#REF!</f>
        <v>#REF!</v>
      </c>
    </row>
    <row r="178" spans="1:17">
      <c r="A178" s="58">
        <f>'IGP Info'!A27</f>
        <v>0</v>
      </c>
      <c r="B178" s="58">
        <f>'IGP Info'!B27</f>
        <v>0</v>
      </c>
      <c r="C178" s="58">
        <f>'IGP Info'!C27</f>
        <v>0</v>
      </c>
      <c r="D178" s="58" t="e">
        <f>'IGP Info'!#REF!</f>
        <v>#REF!</v>
      </c>
      <c r="E178" s="58" t="e">
        <f>'IGP Info'!#REF!</f>
        <v>#REF!</v>
      </c>
    </row>
    <row r="179" spans="1:17">
      <c r="A179" s="58">
        <f>'IGP Info'!A28</f>
        <v>0</v>
      </c>
      <c r="B179" s="58">
        <f>'IGP Info'!B28</f>
        <v>0</v>
      </c>
      <c r="C179" s="58">
        <f>'IGP Info'!C28</f>
        <v>0</v>
      </c>
      <c r="D179" s="58">
        <f>'IGP Info'!D28</f>
        <v>0</v>
      </c>
      <c r="E179" s="58">
        <f>'IGP Info'!E28</f>
        <v>0</v>
      </c>
    </row>
    <row r="180" spans="1:17">
      <c r="A180" s="58">
        <f>'IGP Info'!A29</f>
        <v>0</v>
      </c>
      <c r="B180" s="58">
        <f>'IGP Info'!B29</f>
        <v>0</v>
      </c>
      <c r="C180" s="58">
        <f>'IGP Info'!C29</f>
        <v>0</v>
      </c>
      <c r="D180" s="58">
        <f>'IGP Info'!D29</f>
        <v>0</v>
      </c>
      <c r="E180" s="58">
        <f>'IGP Info'!E29</f>
        <v>0</v>
      </c>
    </row>
    <row r="181" spans="1:17">
      <c r="A181" s="58">
        <f>'IGP Info'!A30</f>
        <v>0</v>
      </c>
      <c r="B181" s="58">
        <f>'IGP Info'!B30</f>
        <v>0</v>
      </c>
      <c r="C181" s="58">
        <f>'IGP Info'!C30</f>
        <v>0</v>
      </c>
      <c r="D181" s="58">
        <f>'IGP Info'!D30</f>
        <v>0</v>
      </c>
      <c r="E181" s="58">
        <f>'IGP Info'!E30</f>
        <v>0</v>
      </c>
    </row>
    <row r="182" spans="1:17">
      <c r="A182" s="58">
        <f>'IGP Info'!A31</f>
        <v>0</v>
      </c>
      <c r="B182" s="58">
        <f>'IGP Info'!B31</f>
        <v>0</v>
      </c>
      <c r="C182" s="58">
        <f>'IGP Info'!C31</f>
        <v>0</v>
      </c>
      <c r="D182" s="58">
        <f>'IGP Info'!D31</f>
        <v>0</v>
      </c>
      <c r="E182" s="58">
        <f>'IGP Info'!E31</f>
        <v>0</v>
      </c>
    </row>
    <row r="183" spans="1:17" s="199" customFormat="1" ht="12" thickBot="1">
      <c r="A183" s="199">
        <f>'IGP Info'!A32</f>
        <v>0</v>
      </c>
      <c r="B183" s="199">
        <f>'IGP Info'!B32</f>
        <v>0</v>
      </c>
      <c r="C183" s="199">
        <f>'IGP Info'!C32</f>
        <v>0</v>
      </c>
      <c r="D183" s="199">
        <f>'IGP Info'!D32</f>
        <v>0</v>
      </c>
      <c r="E183" s="199">
        <f>'IGP Info'!E32</f>
        <v>0</v>
      </c>
      <c r="F183" s="201"/>
      <c r="G183" s="202"/>
      <c r="I183" s="198"/>
      <c r="J183" s="198"/>
      <c r="K183" s="198"/>
      <c r="L183" s="198"/>
      <c r="N183" s="200"/>
      <c r="O183" s="200"/>
      <c r="P183" s="200"/>
      <c r="Q183" s="200"/>
    </row>
  </sheetData>
  <sheetProtection sheet="1" objects="1" scenarios="1"/>
  <mergeCells count="4">
    <mergeCell ref="E4:G4"/>
    <mergeCell ref="I4:L4"/>
    <mergeCell ref="E27:R27"/>
    <mergeCell ref="C2:Q2"/>
  </mergeCells>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60ecaf0-7151-4a2b-a5a2-34de11608dbf">
      <Terms xmlns="http://schemas.microsoft.com/office/infopath/2007/PartnerControls"/>
    </lcf76f155ced4ddcb4097134ff3c332f>
    <TaxCatchAll xmlns="b59d2d6f-7a66-4016-b850-8ad664ddea8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F514FC72B15E0448363FF47C2DE3DEB" ma:contentTypeVersion="14" ma:contentTypeDescription="Create a new document." ma:contentTypeScope="" ma:versionID="3f603990ebd690835dc209db9f37b41d">
  <xsd:schema xmlns:xsd="http://www.w3.org/2001/XMLSchema" xmlns:xs="http://www.w3.org/2001/XMLSchema" xmlns:p="http://schemas.microsoft.com/office/2006/metadata/properties" xmlns:ns2="960ecaf0-7151-4a2b-a5a2-34de11608dbf" xmlns:ns3="b59d2d6f-7a66-4016-b850-8ad664ddea89" targetNamespace="http://schemas.microsoft.com/office/2006/metadata/properties" ma:root="true" ma:fieldsID="6b3e75b60b5dac37d84577c33bd7dee3" ns2:_="" ns3:_="">
    <xsd:import namespace="960ecaf0-7151-4a2b-a5a2-34de11608dbf"/>
    <xsd:import namespace="b59d2d6f-7a66-4016-b850-8ad664ddea8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0ecaf0-7151-4a2b-a5a2-34de11608d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84d8a0f-8552-4c0d-a454-42b2ccdb029b"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9d2d6f-7a66-4016-b850-8ad664ddea8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2" nillable="true" ma:displayName="Taxonomy Catch All Column" ma:hidden="true" ma:list="{087ee1be-5a49-465d-93f7-85d5832e39f2}" ma:internalName="TaxCatchAll" ma:showField="CatchAllData" ma:web="b59d2d6f-7a66-4016-b850-8ad664ddea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A44863-20C1-46A5-9976-E0C188E6850C}">
  <ds:schemaRefs>
    <ds:schemaRef ds:uri="http://schemas.microsoft.com/office/2006/metadata/properties"/>
    <ds:schemaRef ds:uri="http://schemas.microsoft.com/office/infopath/2007/PartnerControls"/>
    <ds:schemaRef ds:uri="960ecaf0-7151-4a2b-a5a2-34de11608dbf"/>
    <ds:schemaRef ds:uri="b59d2d6f-7a66-4016-b850-8ad664ddea89"/>
  </ds:schemaRefs>
</ds:datastoreItem>
</file>

<file path=customXml/itemProps2.xml><?xml version="1.0" encoding="utf-8"?>
<ds:datastoreItem xmlns:ds="http://schemas.openxmlformats.org/officeDocument/2006/customXml" ds:itemID="{F52CB7FD-89B2-4524-8E37-851FED9A11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0ecaf0-7151-4a2b-a5a2-34de11608dbf"/>
    <ds:schemaRef ds:uri="b59d2d6f-7a66-4016-b850-8ad664ddea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89CE87-FD7B-4D8A-8752-69BB31C5A4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IGP1 Structure</vt:lpstr>
      <vt:lpstr>IGP2 Governance</vt:lpstr>
      <vt:lpstr>IGP3 Functions</vt:lpstr>
      <vt:lpstr>IGP Info</vt:lpstr>
      <vt:lpstr>IGP Country Notes </vt:lpstr>
      <vt:lpstr>IGP Extract</vt:lpstr>
      <vt:lpstr>'IGP Info'!Print_Area</vt:lpstr>
      <vt:lpstr>'IGP3 Functions'!Print_Area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Jamie</dc:creator>
  <cp:lastModifiedBy>Jamie Boex</cp:lastModifiedBy>
  <cp:lastPrinted>2023-08-21T18:29:22Z</cp:lastPrinted>
  <dcterms:created xsi:type="dcterms:W3CDTF">2014-03-28T01:38:34Z</dcterms:created>
  <dcterms:modified xsi:type="dcterms:W3CDTF">2024-05-06T21:56:03Z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0x010100DF514FC72B15E0448363FF47C2DE3DEB</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