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ecentralization.sharepoint.com/sites/10KnowledgeDevelopment/Shared Documents/12 Specific Knowledge Development/SOLGI/01 SOLGI Africa/LoGICA TZA 2023/2023-10 Tanzania Upload/"/>
    </mc:Choice>
  </mc:AlternateContent>
  <xr:revisionPtr revIDLastSave="6" documentId="13_ncr:1_{B7BFBE92-2666-4AC1-9EC5-3F72BE46CB56}" xr6:coauthVersionLast="47" xr6:coauthVersionMax="47" xr10:uidLastSave="{2B11E71C-B69A-47CF-8BC1-EF216A24EDCD}"/>
  <bookViews>
    <workbookView xWindow="-96" yWindow="-96" windowWidth="19392" windowHeight="10392" tabRatio="770" xr2:uid="{00000000-000D-0000-FFFF-FFFF00000000}"/>
  </bookViews>
  <sheets>
    <sheet name="IGP1 Structure" sheetId="31" r:id="rId1"/>
    <sheet name="IGP2 Governance" sheetId="53" r:id="rId2"/>
    <sheet name="IGP3 Functions" sheetId="34" state="hidden" r:id="rId3"/>
    <sheet name="IGP Info" sheetId="40" r:id="rId4"/>
    <sheet name="IGP Country Notes " sheetId="56" state="hidden" r:id="rId5"/>
    <sheet name="IGP Extract" sheetId="55" state="hidden" r:id="rId6"/>
  </sheets>
  <definedNames>
    <definedName name="_xlnm.Print_Area" localSheetId="3">'IGP Info'!$A$1:$G$32</definedName>
    <definedName name="_xlnm.Print_Area" localSheetId="2">'IGP3 Functions'!$A$1:$L$28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3" i="55" l="1"/>
  <c r="D183" i="55"/>
  <c r="C183" i="55"/>
  <c r="B183" i="55"/>
  <c r="A183" i="55"/>
  <c r="E182" i="55"/>
  <c r="D182" i="55"/>
  <c r="C182" i="55"/>
  <c r="B182" i="55"/>
  <c r="A182" i="55"/>
  <c r="E181" i="55"/>
  <c r="D181" i="55"/>
  <c r="C181" i="55"/>
  <c r="B181" i="55"/>
  <c r="A181" i="55"/>
  <c r="E180" i="55"/>
  <c r="D180" i="55"/>
  <c r="C180" i="55"/>
  <c r="B180" i="55"/>
  <c r="A180" i="55"/>
  <c r="E179" i="55"/>
  <c r="D179" i="55"/>
  <c r="C179" i="55"/>
  <c r="B179" i="55"/>
  <c r="A179" i="55"/>
  <c r="E178" i="55"/>
  <c r="D178" i="55"/>
  <c r="C178" i="55"/>
  <c r="B178" i="55"/>
  <c r="A178" i="55"/>
  <c r="E177" i="55"/>
  <c r="D177" i="55"/>
  <c r="C177" i="55"/>
  <c r="B177" i="55"/>
  <c r="A177" i="55"/>
  <c r="E176" i="55"/>
  <c r="D176" i="55"/>
  <c r="C176" i="55"/>
  <c r="B176" i="55"/>
  <c r="A176" i="55"/>
  <c r="E175" i="55"/>
  <c r="D175" i="55"/>
  <c r="C175" i="55"/>
  <c r="B175" i="55"/>
  <c r="A175" i="55"/>
  <c r="E174" i="55"/>
  <c r="D174" i="55"/>
  <c r="C174" i="55"/>
  <c r="B174" i="55"/>
  <c r="A174" i="55"/>
  <c r="E173" i="55"/>
  <c r="D173" i="55"/>
  <c r="C173" i="55"/>
  <c r="B173" i="55"/>
  <c r="A173" i="55"/>
  <c r="E172" i="55"/>
  <c r="D172" i="55"/>
  <c r="C172" i="55"/>
  <c r="B172" i="55"/>
  <c r="A172" i="55"/>
  <c r="E171" i="55"/>
  <c r="D171" i="55"/>
  <c r="C171" i="55"/>
  <c r="B171" i="55"/>
  <c r="A171" i="55"/>
  <c r="E170" i="55"/>
  <c r="D170" i="55"/>
  <c r="C170" i="55"/>
  <c r="B170" i="55"/>
  <c r="A170" i="55"/>
  <c r="E169" i="55"/>
  <c r="D169" i="55"/>
  <c r="C169" i="55"/>
  <c r="B169" i="55"/>
  <c r="A169" i="55"/>
  <c r="E168" i="55"/>
  <c r="D168" i="55"/>
  <c r="C168" i="55"/>
  <c r="B168" i="55"/>
  <c r="A168" i="55"/>
  <c r="E167" i="55"/>
  <c r="D167" i="55"/>
  <c r="C167" i="55"/>
  <c r="B167" i="55"/>
  <c r="A167" i="55"/>
  <c r="E166" i="55"/>
  <c r="D166" i="55"/>
  <c r="C166" i="55"/>
  <c r="B166" i="55"/>
  <c r="A166" i="55"/>
  <c r="E165" i="55"/>
  <c r="D165" i="55"/>
  <c r="C165" i="55"/>
  <c r="B165" i="55"/>
  <c r="A165" i="55"/>
  <c r="E164" i="55"/>
  <c r="D164" i="55"/>
  <c r="C164" i="55"/>
  <c r="B164" i="55"/>
  <c r="A164" i="55"/>
  <c r="E163" i="55"/>
  <c r="D163" i="55"/>
  <c r="C163" i="55"/>
  <c r="B163" i="55"/>
  <c r="A163" i="55"/>
  <c r="E162" i="55"/>
  <c r="D162" i="55"/>
  <c r="C162" i="55"/>
  <c r="B162" i="55"/>
  <c r="A162" i="55"/>
  <c r="E161" i="55"/>
  <c r="D161" i="55"/>
  <c r="C161" i="55"/>
  <c r="B161" i="55"/>
  <c r="A161" i="55"/>
  <c r="E160" i="55"/>
  <c r="D160" i="55"/>
  <c r="C160" i="55"/>
  <c r="B160" i="55"/>
  <c r="A160" i="55"/>
  <c r="E159" i="55"/>
  <c r="D159" i="55"/>
  <c r="C159" i="55"/>
  <c r="B159" i="55"/>
  <c r="A159" i="55"/>
  <c r="E158" i="55"/>
  <c r="D158" i="55"/>
  <c r="C158" i="55"/>
  <c r="B158" i="55"/>
  <c r="A158" i="55"/>
  <c r="E157" i="55"/>
  <c r="D157" i="55"/>
  <c r="C157" i="55"/>
  <c r="B157" i="55"/>
  <c r="A157" i="55"/>
  <c r="E156" i="55"/>
  <c r="D156" i="55"/>
  <c r="C156" i="55"/>
  <c r="B156" i="55"/>
  <c r="A156" i="55"/>
  <c r="E155" i="55"/>
  <c r="D155" i="55"/>
  <c r="C155" i="55"/>
  <c r="B155" i="55"/>
  <c r="A155" i="55"/>
  <c r="E154" i="55"/>
  <c r="D154" i="55"/>
  <c r="C154" i="55"/>
  <c r="B154" i="55"/>
  <c r="A154" i="55"/>
  <c r="E153" i="55"/>
  <c r="D153" i="55"/>
  <c r="C153" i="55"/>
  <c r="B153" i="55"/>
  <c r="A153" i="55"/>
  <c r="E152" i="55"/>
  <c r="D152" i="55"/>
  <c r="C152" i="55"/>
  <c r="B152" i="55"/>
  <c r="A152" i="55"/>
  <c r="K151" i="55"/>
  <c r="J151" i="55"/>
  <c r="I151" i="55"/>
  <c r="H151" i="55"/>
  <c r="G151" i="55"/>
  <c r="F151" i="55"/>
  <c r="E151" i="55"/>
  <c r="D151" i="55"/>
  <c r="C151" i="55"/>
  <c r="B151" i="55"/>
  <c r="A151" i="55"/>
  <c r="K150" i="55"/>
  <c r="J150" i="55"/>
  <c r="I150" i="55"/>
  <c r="H150" i="55"/>
  <c r="G150" i="55"/>
  <c r="F150" i="55"/>
  <c r="E150" i="55"/>
  <c r="D150" i="55"/>
  <c r="C150" i="55"/>
  <c r="B150" i="55"/>
  <c r="A150" i="55"/>
  <c r="K149" i="55"/>
  <c r="J149" i="55"/>
  <c r="I149" i="55"/>
  <c r="H149" i="55"/>
  <c r="G149" i="55"/>
  <c r="F149" i="55"/>
  <c r="E149" i="55"/>
  <c r="D149" i="55"/>
  <c r="C149" i="55"/>
  <c r="B149" i="55"/>
  <c r="A149" i="55"/>
  <c r="K148" i="55"/>
  <c r="J148" i="55"/>
  <c r="I148" i="55"/>
  <c r="H148" i="55"/>
  <c r="G148" i="55"/>
  <c r="F148" i="55"/>
  <c r="E148" i="55"/>
  <c r="D148" i="55"/>
  <c r="C148" i="55"/>
  <c r="B148" i="55"/>
  <c r="A148" i="55"/>
  <c r="K147" i="55"/>
  <c r="J147" i="55"/>
  <c r="I147" i="55"/>
  <c r="H147" i="55"/>
  <c r="G147" i="55"/>
  <c r="F147" i="55"/>
  <c r="E147" i="55"/>
  <c r="D147" i="55"/>
  <c r="C147" i="55"/>
  <c r="B147" i="55"/>
  <c r="A147" i="55"/>
  <c r="K146" i="55"/>
  <c r="J146" i="55"/>
  <c r="I146" i="55"/>
  <c r="H146" i="55"/>
  <c r="G146" i="55"/>
  <c r="F146" i="55"/>
  <c r="E146" i="55"/>
  <c r="D146" i="55"/>
  <c r="C146" i="55"/>
  <c r="B146" i="55"/>
  <c r="A146" i="55"/>
  <c r="K145" i="55"/>
  <c r="J145" i="55"/>
  <c r="I145" i="55"/>
  <c r="H145" i="55"/>
  <c r="G145" i="55"/>
  <c r="F145" i="55"/>
  <c r="E145" i="55"/>
  <c r="D145" i="55"/>
  <c r="C145" i="55"/>
  <c r="B145" i="55"/>
  <c r="A145" i="55"/>
  <c r="K144" i="55"/>
  <c r="J144" i="55"/>
  <c r="I144" i="55"/>
  <c r="H144" i="55"/>
  <c r="G144" i="55"/>
  <c r="F144" i="55"/>
  <c r="E144" i="55"/>
  <c r="D144" i="55"/>
  <c r="C144" i="55"/>
  <c r="B144" i="55"/>
  <c r="A144" i="55"/>
  <c r="K143" i="55"/>
  <c r="J143" i="55"/>
  <c r="I143" i="55"/>
  <c r="H143" i="55"/>
  <c r="G143" i="55"/>
  <c r="F143" i="55"/>
  <c r="E143" i="55"/>
  <c r="D143" i="55"/>
  <c r="C143" i="55"/>
  <c r="B143" i="55"/>
  <c r="A143" i="55"/>
  <c r="K142" i="55"/>
  <c r="J142" i="55"/>
  <c r="I142" i="55"/>
  <c r="H142" i="55"/>
  <c r="G142" i="55"/>
  <c r="F142" i="55"/>
  <c r="E142" i="55"/>
  <c r="D142" i="55"/>
  <c r="C142" i="55"/>
  <c r="B142" i="55"/>
  <c r="A142" i="55"/>
  <c r="K141" i="55"/>
  <c r="J141" i="55"/>
  <c r="I141" i="55"/>
  <c r="H141" i="55"/>
  <c r="G141" i="55"/>
  <c r="F141" i="55"/>
  <c r="E141" i="55"/>
  <c r="D141" i="55"/>
  <c r="C141" i="55"/>
  <c r="B141" i="55"/>
  <c r="A141" i="55"/>
  <c r="K140" i="55"/>
  <c r="J140" i="55"/>
  <c r="I140" i="55"/>
  <c r="H140" i="55"/>
  <c r="G140" i="55"/>
  <c r="F140" i="55"/>
  <c r="E140" i="55"/>
  <c r="D140" i="55"/>
  <c r="C140" i="55"/>
  <c r="B140" i="55"/>
  <c r="A140" i="55"/>
  <c r="K139" i="55"/>
  <c r="J139" i="55"/>
  <c r="I139" i="55"/>
  <c r="H139" i="55"/>
  <c r="G139" i="55"/>
  <c r="F139" i="55"/>
  <c r="E139" i="55"/>
  <c r="D139" i="55"/>
  <c r="C139" i="55"/>
  <c r="B139" i="55"/>
  <c r="A139" i="55"/>
  <c r="K138" i="55"/>
  <c r="J138" i="55"/>
  <c r="I138" i="55"/>
  <c r="H138" i="55"/>
  <c r="G138" i="55"/>
  <c r="F138" i="55"/>
  <c r="E138" i="55"/>
  <c r="D138" i="55"/>
  <c r="C138" i="55"/>
  <c r="B138" i="55"/>
  <c r="A138" i="55"/>
  <c r="K137" i="55"/>
  <c r="J137" i="55"/>
  <c r="I137" i="55"/>
  <c r="H137" i="55"/>
  <c r="G137" i="55"/>
  <c r="F137" i="55"/>
  <c r="E137" i="55"/>
  <c r="D137" i="55"/>
  <c r="C137" i="55"/>
  <c r="B137" i="55"/>
  <c r="A137" i="55"/>
  <c r="K136" i="55"/>
  <c r="J136" i="55"/>
  <c r="I136" i="55"/>
  <c r="H136" i="55"/>
  <c r="G136" i="55"/>
  <c r="F136" i="55"/>
  <c r="E136" i="55"/>
  <c r="D136" i="55"/>
  <c r="C136" i="55"/>
  <c r="B136" i="55"/>
  <c r="A136" i="55"/>
  <c r="K135" i="55"/>
  <c r="J135" i="55"/>
  <c r="I135" i="55"/>
  <c r="H135" i="55"/>
  <c r="G135" i="55"/>
  <c r="F135" i="55"/>
  <c r="E135" i="55"/>
  <c r="D135" i="55"/>
  <c r="C135" i="55"/>
  <c r="B135" i="55"/>
  <c r="A135" i="55"/>
  <c r="K134" i="55"/>
  <c r="J134" i="55"/>
  <c r="I134" i="55"/>
  <c r="H134" i="55"/>
  <c r="G134" i="55"/>
  <c r="F134" i="55"/>
  <c r="E134" i="55"/>
  <c r="D134" i="55"/>
  <c r="C134" i="55"/>
  <c r="B134" i="55"/>
  <c r="A134" i="55"/>
  <c r="K133" i="55"/>
  <c r="J133" i="55"/>
  <c r="I133" i="55"/>
  <c r="H133" i="55"/>
  <c r="G133" i="55"/>
  <c r="F133" i="55"/>
  <c r="E133" i="55"/>
  <c r="D133" i="55"/>
  <c r="C133" i="55"/>
  <c r="B133" i="55"/>
  <c r="A133" i="55"/>
  <c r="K132" i="55"/>
  <c r="J132" i="55"/>
  <c r="I132" i="55"/>
  <c r="H132" i="55"/>
  <c r="G132" i="55"/>
  <c r="F132" i="55"/>
  <c r="E132" i="55"/>
  <c r="D132" i="55"/>
  <c r="C132" i="55"/>
  <c r="B132" i="55"/>
  <c r="A132" i="55"/>
  <c r="K131" i="55"/>
  <c r="J131" i="55"/>
  <c r="I131" i="55"/>
  <c r="H131" i="55"/>
  <c r="G131" i="55"/>
  <c r="F131" i="55"/>
  <c r="E131" i="55"/>
  <c r="D131" i="55"/>
  <c r="C131" i="55"/>
  <c r="B131" i="55"/>
  <c r="A131" i="55"/>
  <c r="K130" i="55"/>
  <c r="J130" i="55"/>
  <c r="I130" i="55"/>
  <c r="H130" i="55"/>
  <c r="G130" i="55"/>
  <c r="F130" i="55"/>
  <c r="E130" i="55"/>
  <c r="D130" i="55"/>
  <c r="C130" i="55"/>
  <c r="B130" i="55"/>
  <c r="A130" i="55"/>
  <c r="K129" i="55"/>
  <c r="J129" i="55"/>
  <c r="I129" i="55"/>
  <c r="H129" i="55"/>
  <c r="G129" i="55"/>
  <c r="F129" i="55"/>
  <c r="E129" i="55"/>
  <c r="D129" i="55"/>
  <c r="C129" i="55"/>
  <c r="B129" i="55"/>
  <c r="A129" i="55"/>
  <c r="K128" i="55"/>
  <c r="J128" i="55"/>
  <c r="I128" i="55"/>
  <c r="H128" i="55"/>
  <c r="G128" i="55"/>
  <c r="F128" i="55"/>
  <c r="E128" i="55"/>
  <c r="D128" i="55"/>
  <c r="C128" i="55"/>
  <c r="B128" i="55"/>
  <c r="A128" i="55"/>
  <c r="K127" i="55"/>
  <c r="J127" i="55"/>
  <c r="I127" i="55"/>
  <c r="H127" i="55"/>
  <c r="G127" i="55"/>
  <c r="F127" i="55"/>
  <c r="E127" i="55"/>
  <c r="D127" i="55"/>
  <c r="C127" i="55"/>
  <c r="B127" i="55"/>
  <c r="A127" i="55"/>
  <c r="K126" i="55"/>
  <c r="J126" i="55"/>
  <c r="I126" i="55"/>
  <c r="H126" i="55"/>
  <c r="G126" i="55"/>
  <c r="F126" i="55"/>
  <c r="E126" i="55"/>
  <c r="D126" i="55"/>
  <c r="C126" i="55"/>
  <c r="B126" i="55"/>
  <c r="A126" i="55"/>
  <c r="K125" i="55"/>
  <c r="J125" i="55"/>
  <c r="I125" i="55"/>
  <c r="H125" i="55"/>
  <c r="G125" i="55"/>
  <c r="F125" i="55"/>
  <c r="E125" i="55"/>
  <c r="D125" i="55"/>
  <c r="C125" i="55"/>
  <c r="B125" i="55"/>
  <c r="A125" i="55"/>
  <c r="M124" i="55"/>
  <c r="L124" i="55"/>
  <c r="K124" i="55"/>
  <c r="J124" i="55"/>
  <c r="I124" i="55"/>
  <c r="H124" i="55"/>
  <c r="G124" i="55"/>
  <c r="F124" i="55"/>
  <c r="E124" i="55"/>
  <c r="D124" i="55"/>
  <c r="C124" i="55"/>
  <c r="B124" i="55"/>
  <c r="A124" i="55"/>
  <c r="M123" i="55"/>
  <c r="L123" i="55"/>
  <c r="K123" i="55"/>
  <c r="J123" i="55"/>
  <c r="I123" i="55"/>
  <c r="H123" i="55"/>
  <c r="G123" i="55"/>
  <c r="F123" i="55"/>
  <c r="E123" i="55"/>
  <c r="D123" i="55"/>
  <c r="C123" i="55"/>
  <c r="B123" i="55"/>
  <c r="A123" i="55"/>
  <c r="M122" i="55"/>
  <c r="L122" i="55"/>
  <c r="K122" i="55"/>
  <c r="J122" i="55"/>
  <c r="I122" i="55"/>
  <c r="H122" i="55"/>
  <c r="G122" i="55"/>
  <c r="F122" i="55"/>
  <c r="E122" i="55"/>
  <c r="D122" i="55"/>
  <c r="C122" i="55"/>
  <c r="B122" i="55"/>
  <c r="A122" i="55"/>
  <c r="M121" i="55"/>
  <c r="L121" i="55"/>
  <c r="K121" i="55"/>
  <c r="J121" i="55"/>
  <c r="I121" i="55"/>
  <c r="H121" i="55"/>
  <c r="G121" i="55"/>
  <c r="F121" i="55"/>
  <c r="E121" i="55"/>
  <c r="D121" i="55"/>
  <c r="C121" i="55"/>
  <c r="B121" i="55"/>
  <c r="A121" i="55"/>
  <c r="M120" i="55"/>
  <c r="L120" i="55"/>
  <c r="K120" i="55"/>
  <c r="J120" i="55"/>
  <c r="I120" i="55"/>
  <c r="H120" i="55"/>
  <c r="G120" i="55"/>
  <c r="F120" i="55"/>
  <c r="E120" i="55"/>
  <c r="D120" i="55"/>
  <c r="C120" i="55"/>
  <c r="B120" i="55"/>
  <c r="A120" i="55"/>
  <c r="M119" i="55"/>
  <c r="L119" i="55"/>
  <c r="K119" i="55"/>
  <c r="J119" i="55"/>
  <c r="I119" i="55"/>
  <c r="H119" i="55"/>
  <c r="G119" i="55"/>
  <c r="F119" i="55"/>
  <c r="E119" i="55"/>
  <c r="D119" i="55"/>
  <c r="C119" i="55"/>
  <c r="B119" i="55"/>
  <c r="A119" i="55"/>
  <c r="M118" i="55"/>
  <c r="L118" i="55"/>
  <c r="K118" i="55"/>
  <c r="J118" i="55"/>
  <c r="I118" i="55"/>
  <c r="H118" i="55"/>
  <c r="G118" i="55"/>
  <c r="F118" i="55"/>
  <c r="E118" i="55"/>
  <c r="D118" i="55"/>
  <c r="C118" i="55"/>
  <c r="B118" i="55"/>
  <c r="A118" i="55"/>
  <c r="M117" i="55"/>
  <c r="L117" i="55"/>
  <c r="K117" i="55"/>
  <c r="J117" i="55"/>
  <c r="I117" i="55"/>
  <c r="H117" i="55"/>
  <c r="G117" i="55"/>
  <c r="F117" i="55"/>
  <c r="E117" i="55"/>
  <c r="D117" i="55"/>
  <c r="C117" i="55"/>
  <c r="B117" i="55"/>
  <c r="A117" i="55"/>
  <c r="M116" i="55"/>
  <c r="L116" i="55"/>
  <c r="K116" i="55"/>
  <c r="J116" i="55"/>
  <c r="I116" i="55"/>
  <c r="H116" i="55"/>
  <c r="G116" i="55"/>
  <c r="F116" i="55"/>
  <c r="E116" i="55"/>
  <c r="D116" i="55"/>
  <c r="C116" i="55"/>
  <c r="B116" i="55"/>
  <c r="A116" i="55"/>
  <c r="M115" i="55"/>
  <c r="L115" i="55"/>
  <c r="K115" i="55"/>
  <c r="J115" i="55"/>
  <c r="I115" i="55"/>
  <c r="H115" i="55"/>
  <c r="G115" i="55"/>
  <c r="F115" i="55"/>
  <c r="E115" i="55"/>
  <c r="D115" i="55"/>
  <c r="C115" i="55"/>
  <c r="B115" i="55"/>
  <c r="A115" i="55"/>
  <c r="M114" i="55"/>
  <c r="L114" i="55"/>
  <c r="K114" i="55"/>
  <c r="J114" i="55"/>
  <c r="I114" i="55"/>
  <c r="H114" i="55"/>
  <c r="G114" i="55"/>
  <c r="F114" i="55"/>
  <c r="E114" i="55"/>
  <c r="D114" i="55"/>
  <c r="C114" i="55"/>
  <c r="B114" i="55"/>
  <c r="A114" i="55"/>
  <c r="M113" i="55"/>
  <c r="L113" i="55"/>
  <c r="K113" i="55"/>
  <c r="J113" i="55"/>
  <c r="I113" i="55"/>
  <c r="H113" i="55"/>
  <c r="G113" i="55"/>
  <c r="F113" i="55"/>
  <c r="E113" i="55"/>
  <c r="D113" i="55"/>
  <c r="C113" i="55"/>
  <c r="B113" i="55"/>
  <c r="A113" i="55"/>
  <c r="M112" i="55"/>
  <c r="L112" i="55"/>
  <c r="K112" i="55"/>
  <c r="J112" i="55"/>
  <c r="I112" i="55"/>
  <c r="H112" i="55"/>
  <c r="G112" i="55"/>
  <c r="F112" i="55"/>
  <c r="E112" i="55"/>
  <c r="D112" i="55"/>
  <c r="C112" i="55"/>
  <c r="B112" i="55"/>
  <c r="A112" i="55"/>
  <c r="M111" i="55"/>
  <c r="L111" i="55"/>
  <c r="K111" i="55"/>
  <c r="J111" i="55"/>
  <c r="I111" i="55"/>
  <c r="H111" i="55"/>
  <c r="G111" i="55"/>
  <c r="F111" i="55"/>
  <c r="E111" i="55"/>
  <c r="D111" i="55"/>
  <c r="C111" i="55"/>
  <c r="B111" i="55"/>
  <c r="A111" i="55"/>
  <c r="M110" i="55"/>
  <c r="L110" i="55"/>
  <c r="K110" i="55"/>
  <c r="J110" i="55"/>
  <c r="I110" i="55"/>
  <c r="H110" i="55"/>
  <c r="G110" i="55"/>
  <c r="F110" i="55"/>
  <c r="E110" i="55"/>
  <c r="D110" i="55"/>
  <c r="C110" i="55"/>
  <c r="B110" i="55"/>
  <c r="A110" i="55"/>
  <c r="M109" i="55"/>
  <c r="L109" i="55"/>
  <c r="K109" i="55"/>
  <c r="J109" i="55"/>
  <c r="I109" i="55"/>
  <c r="H109" i="55"/>
  <c r="G109" i="55"/>
  <c r="F109" i="55"/>
  <c r="E109" i="55"/>
  <c r="D109" i="55"/>
  <c r="C109" i="55"/>
  <c r="B109" i="55"/>
  <c r="A109" i="55"/>
  <c r="M108" i="55"/>
  <c r="L108" i="55"/>
  <c r="K108" i="55"/>
  <c r="J108" i="55"/>
  <c r="I108" i="55"/>
  <c r="H108" i="55"/>
  <c r="G108" i="55"/>
  <c r="F108" i="55"/>
  <c r="E108" i="55"/>
  <c r="D108" i="55"/>
  <c r="C108" i="55"/>
  <c r="B108" i="55"/>
  <c r="A108" i="55"/>
  <c r="M107" i="55"/>
  <c r="L107" i="55"/>
  <c r="K107" i="55"/>
  <c r="J107" i="55"/>
  <c r="I107" i="55"/>
  <c r="H107" i="55"/>
  <c r="G107" i="55"/>
  <c r="F107" i="55"/>
  <c r="E107" i="55"/>
  <c r="D107" i="55"/>
  <c r="C107" i="55"/>
  <c r="B107" i="55"/>
  <c r="A107" i="55"/>
  <c r="M106" i="55"/>
  <c r="L106" i="55"/>
  <c r="K106" i="55"/>
  <c r="J106" i="55"/>
  <c r="I106" i="55"/>
  <c r="H106" i="55"/>
  <c r="G106" i="55"/>
  <c r="F106" i="55"/>
  <c r="E106" i="55"/>
  <c r="D106" i="55"/>
  <c r="C106" i="55"/>
  <c r="B106" i="55"/>
  <c r="A106" i="55"/>
  <c r="M105" i="55"/>
  <c r="L105" i="55"/>
  <c r="K105" i="55"/>
  <c r="J105" i="55"/>
  <c r="I105" i="55"/>
  <c r="H105" i="55"/>
  <c r="G105" i="55"/>
  <c r="F105" i="55"/>
  <c r="E105" i="55"/>
  <c r="D105" i="55"/>
  <c r="C105" i="55"/>
  <c r="B105" i="55"/>
  <c r="A105" i="55"/>
  <c r="M104" i="55"/>
  <c r="L104" i="55"/>
  <c r="K104" i="55"/>
  <c r="J104" i="55"/>
  <c r="I104" i="55"/>
  <c r="H104" i="55"/>
  <c r="G104" i="55"/>
  <c r="F104" i="55"/>
  <c r="E104" i="55"/>
  <c r="D104" i="55"/>
  <c r="C104" i="55"/>
  <c r="B104" i="55"/>
  <c r="A104" i="55"/>
  <c r="M103" i="55"/>
  <c r="L103" i="55"/>
  <c r="K103" i="55"/>
  <c r="J103" i="55"/>
  <c r="I103" i="55"/>
  <c r="H103" i="55"/>
  <c r="G103" i="55"/>
  <c r="F103" i="55"/>
  <c r="E103" i="55"/>
  <c r="D103" i="55"/>
  <c r="C103" i="55"/>
  <c r="B103" i="55"/>
  <c r="A103" i="55"/>
  <c r="M102" i="55"/>
  <c r="L102" i="55"/>
  <c r="K102" i="55"/>
  <c r="J102" i="55"/>
  <c r="I102" i="55"/>
  <c r="H102" i="55"/>
  <c r="G102" i="55"/>
  <c r="F102" i="55"/>
  <c r="E102" i="55"/>
  <c r="D102" i="55"/>
  <c r="C102" i="55"/>
  <c r="B102" i="55"/>
  <c r="A102" i="55"/>
  <c r="M101" i="55"/>
  <c r="L101" i="55"/>
  <c r="K101" i="55"/>
  <c r="J101" i="55"/>
  <c r="I101" i="55"/>
  <c r="H101" i="55"/>
  <c r="G101" i="55"/>
  <c r="F101" i="55"/>
  <c r="E101" i="55"/>
  <c r="D101" i="55"/>
  <c r="C101" i="55"/>
  <c r="B101" i="55"/>
  <c r="A101" i="55"/>
  <c r="M100" i="55"/>
  <c r="L100" i="55"/>
  <c r="K100" i="55"/>
  <c r="J100" i="55"/>
  <c r="I100" i="55"/>
  <c r="H100" i="55"/>
  <c r="G100" i="55"/>
  <c r="F100" i="55"/>
  <c r="E100" i="55"/>
  <c r="D100" i="55"/>
  <c r="C100" i="55"/>
  <c r="B100" i="55"/>
  <c r="A100" i="55"/>
  <c r="M99" i="55"/>
  <c r="L99" i="55"/>
  <c r="K99" i="55"/>
  <c r="J99" i="55"/>
  <c r="I99" i="55"/>
  <c r="H99" i="55"/>
  <c r="G99" i="55"/>
  <c r="F99" i="55"/>
  <c r="E99" i="55"/>
  <c r="D99" i="55"/>
  <c r="C99" i="55"/>
  <c r="B99" i="55"/>
  <c r="A99" i="55"/>
  <c r="M98" i="55"/>
  <c r="L98" i="55"/>
  <c r="K98" i="55"/>
  <c r="J98" i="55"/>
  <c r="I98" i="55"/>
  <c r="H98" i="55"/>
  <c r="G98" i="55"/>
  <c r="F98" i="55"/>
  <c r="E98" i="55"/>
  <c r="D98" i="55"/>
  <c r="C98" i="55"/>
  <c r="B98" i="55"/>
  <c r="A98" i="55"/>
  <c r="M97" i="55"/>
  <c r="L97" i="55"/>
  <c r="K97" i="55"/>
  <c r="J97" i="55"/>
  <c r="I97" i="55"/>
  <c r="H97" i="55"/>
  <c r="G97" i="55"/>
  <c r="F97" i="55"/>
  <c r="E97" i="55"/>
  <c r="D97" i="55"/>
  <c r="C97" i="55"/>
  <c r="B97" i="55"/>
  <c r="A97" i="55"/>
  <c r="M96" i="55"/>
  <c r="L96" i="55"/>
  <c r="K96" i="55"/>
  <c r="J96" i="55"/>
  <c r="I96" i="55"/>
  <c r="H96" i="55"/>
  <c r="G96" i="55"/>
  <c r="F96" i="55"/>
  <c r="E96" i="55"/>
  <c r="D96" i="55"/>
  <c r="C96" i="55"/>
  <c r="B96" i="55"/>
  <c r="A96" i="55"/>
  <c r="M94" i="55"/>
  <c r="L94" i="55"/>
  <c r="K94" i="55"/>
  <c r="J94" i="55"/>
  <c r="I94" i="55"/>
  <c r="H94" i="55"/>
  <c r="G94" i="55"/>
  <c r="F94" i="55"/>
  <c r="E94" i="55"/>
  <c r="D94" i="55"/>
  <c r="C94" i="55"/>
  <c r="B94" i="55"/>
  <c r="A94" i="55"/>
  <c r="M93" i="55"/>
  <c r="L93" i="55"/>
  <c r="K93" i="55"/>
  <c r="J93" i="55"/>
  <c r="I93" i="55"/>
  <c r="H93" i="55"/>
  <c r="G93" i="55"/>
  <c r="F93" i="55"/>
  <c r="E93" i="55"/>
  <c r="D93" i="55"/>
  <c r="C93" i="55"/>
  <c r="B93" i="55"/>
  <c r="A93" i="55"/>
  <c r="M92" i="55"/>
  <c r="L92" i="55"/>
  <c r="K92" i="55"/>
  <c r="J92" i="55"/>
  <c r="I92" i="55"/>
  <c r="H92" i="55"/>
  <c r="G92" i="55"/>
  <c r="F92" i="55"/>
  <c r="E92" i="55"/>
  <c r="D92" i="55"/>
  <c r="C92" i="55"/>
  <c r="B92" i="55"/>
  <c r="A92" i="55"/>
  <c r="M91" i="55"/>
  <c r="L91" i="55"/>
  <c r="K91" i="55"/>
  <c r="J91" i="55"/>
  <c r="I91" i="55"/>
  <c r="H91" i="55"/>
  <c r="G91" i="55"/>
  <c r="F91" i="55"/>
  <c r="E91" i="55"/>
  <c r="D91" i="55"/>
  <c r="C91" i="55"/>
  <c r="B91" i="55"/>
  <c r="A91" i="55"/>
  <c r="M90" i="55"/>
  <c r="L90" i="55"/>
  <c r="K90" i="55"/>
  <c r="J90" i="55"/>
  <c r="I90" i="55"/>
  <c r="H90" i="55"/>
  <c r="G90" i="55"/>
  <c r="F90" i="55"/>
  <c r="E90" i="55"/>
  <c r="D90" i="55"/>
  <c r="C90" i="55"/>
  <c r="B90" i="55"/>
  <c r="A90" i="55"/>
  <c r="M89" i="55"/>
  <c r="L89" i="55"/>
  <c r="K89" i="55"/>
  <c r="J89" i="55"/>
  <c r="I89" i="55"/>
  <c r="H89" i="55"/>
  <c r="G89" i="55"/>
  <c r="F89" i="55"/>
  <c r="E89" i="55"/>
  <c r="D89" i="55"/>
  <c r="C89" i="55"/>
  <c r="B89" i="55"/>
  <c r="A89" i="55"/>
  <c r="M88" i="55"/>
  <c r="L88" i="55"/>
  <c r="K88" i="55"/>
  <c r="J88" i="55"/>
  <c r="I88" i="55"/>
  <c r="H88" i="55"/>
  <c r="G88" i="55"/>
  <c r="F88" i="55"/>
  <c r="E88" i="55"/>
  <c r="D88" i="55"/>
  <c r="C88" i="55"/>
  <c r="B88" i="55"/>
  <c r="A88" i="55"/>
  <c r="M87" i="55"/>
  <c r="L87" i="55"/>
  <c r="K87" i="55"/>
  <c r="J87" i="55"/>
  <c r="I87" i="55"/>
  <c r="H87" i="55"/>
  <c r="G87" i="55"/>
  <c r="F87" i="55"/>
  <c r="E87" i="55"/>
  <c r="D87" i="55"/>
  <c r="C87" i="55"/>
  <c r="B87" i="55"/>
  <c r="A87" i="55"/>
  <c r="M86" i="55"/>
  <c r="L86" i="55"/>
  <c r="K86" i="55"/>
  <c r="J86" i="55"/>
  <c r="I86" i="55"/>
  <c r="H86" i="55"/>
  <c r="G86" i="55"/>
  <c r="F86" i="55"/>
  <c r="E86" i="55"/>
  <c r="D86" i="55"/>
  <c r="C86" i="55"/>
  <c r="B86" i="55"/>
  <c r="A86" i="55"/>
  <c r="M85" i="55"/>
  <c r="L85" i="55"/>
  <c r="K85" i="55"/>
  <c r="J85" i="55"/>
  <c r="I85" i="55"/>
  <c r="H85" i="55"/>
  <c r="G85" i="55"/>
  <c r="F85" i="55"/>
  <c r="E85" i="55"/>
  <c r="D85" i="55"/>
  <c r="C85" i="55"/>
  <c r="B85" i="55"/>
  <c r="A85" i="55"/>
  <c r="M84" i="55"/>
  <c r="L84" i="55"/>
  <c r="K84" i="55"/>
  <c r="J84" i="55"/>
  <c r="I84" i="55"/>
  <c r="H84" i="55"/>
  <c r="G84" i="55"/>
  <c r="F84" i="55"/>
  <c r="E84" i="55"/>
  <c r="D84" i="55"/>
  <c r="C84" i="55"/>
  <c r="B84" i="55"/>
  <c r="A84" i="55"/>
  <c r="M83" i="55"/>
  <c r="L83" i="55"/>
  <c r="K83" i="55"/>
  <c r="J83" i="55"/>
  <c r="I83" i="55"/>
  <c r="H83" i="55"/>
  <c r="G83" i="55"/>
  <c r="F83" i="55"/>
  <c r="E83" i="55"/>
  <c r="D83" i="55"/>
  <c r="C83" i="55"/>
  <c r="B83" i="55"/>
  <c r="A83" i="55"/>
  <c r="M82" i="55"/>
  <c r="L82" i="55"/>
  <c r="K82" i="55"/>
  <c r="J82" i="55"/>
  <c r="I82" i="55"/>
  <c r="H82" i="55"/>
  <c r="G82" i="55"/>
  <c r="F82" i="55"/>
  <c r="E82" i="55"/>
  <c r="D82" i="55"/>
  <c r="C82" i="55"/>
  <c r="B82" i="55"/>
  <c r="A82" i="55"/>
  <c r="M81" i="55"/>
  <c r="L81" i="55"/>
  <c r="K81" i="55"/>
  <c r="J81" i="55"/>
  <c r="I81" i="55"/>
  <c r="H81" i="55"/>
  <c r="G81" i="55"/>
  <c r="F81" i="55"/>
  <c r="E81" i="55"/>
  <c r="D81" i="55"/>
  <c r="C81" i="55"/>
  <c r="B81" i="55"/>
  <c r="A81" i="55"/>
  <c r="M80" i="55"/>
  <c r="L80" i="55"/>
  <c r="K80" i="55"/>
  <c r="J80" i="55"/>
  <c r="I80" i="55"/>
  <c r="H80" i="55"/>
  <c r="G80" i="55"/>
  <c r="F80" i="55"/>
  <c r="E80" i="55"/>
  <c r="D80" i="55"/>
  <c r="C80" i="55"/>
  <c r="B80" i="55"/>
  <c r="A80" i="55"/>
  <c r="M79" i="55"/>
  <c r="L79" i="55"/>
  <c r="K79" i="55"/>
  <c r="J79" i="55"/>
  <c r="I79" i="55"/>
  <c r="H79" i="55"/>
  <c r="G79" i="55"/>
  <c r="F79" i="55"/>
  <c r="E79" i="55"/>
  <c r="D79" i="55"/>
  <c r="C79" i="55"/>
  <c r="B79" i="55"/>
  <c r="A79" i="55"/>
  <c r="M78" i="55"/>
  <c r="L78" i="55"/>
  <c r="K78" i="55"/>
  <c r="J78" i="55"/>
  <c r="I78" i="55"/>
  <c r="H78" i="55"/>
  <c r="G78" i="55"/>
  <c r="F78" i="55"/>
  <c r="E78" i="55"/>
  <c r="D78" i="55"/>
  <c r="C78" i="55"/>
  <c r="B78" i="55"/>
  <c r="A78" i="55"/>
  <c r="I77" i="55"/>
  <c r="D77" i="55"/>
  <c r="C77" i="55"/>
  <c r="B77" i="55"/>
  <c r="A77" i="55"/>
  <c r="M76" i="55"/>
  <c r="L76" i="55"/>
  <c r="K76" i="55"/>
  <c r="J76" i="55"/>
  <c r="I76" i="55"/>
  <c r="H76" i="55"/>
  <c r="G76" i="55"/>
  <c r="F76" i="55"/>
  <c r="E76" i="55"/>
  <c r="D76" i="55"/>
  <c r="C76" i="55"/>
  <c r="B76" i="55"/>
  <c r="A76" i="55"/>
  <c r="M75" i="55"/>
  <c r="L75" i="55"/>
  <c r="K75" i="55"/>
  <c r="J75" i="55"/>
  <c r="I75" i="55"/>
  <c r="H75" i="55"/>
  <c r="G75" i="55"/>
  <c r="F75" i="55"/>
  <c r="E75" i="55"/>
  <c r="D75" i="55"/>
  <c r="C75" i="55"/>
  <c r="B75" i="55"/>
  <c r="A75" i="55"/>
  <c r="M74" i="55"/>
  <c r="L74" i="55"/>
  <c r="K74" i="55"/>
  <c r="J74" i="55"/>
  <c r="I74" i="55"/>
  <c r="H74" i="55"/>
  <c r="G74" i="55"/>
  <c r="F74" i="55"/>
  <c r="E74" i="55"/>
  <c r="D74" i="55"/>
  <c r="C74" i="55"/>
  <c r="B74" i="55"/>
  <c r="A74" i="55"/>
  <c r="M73" i="55"/>
  <c r="L73" i="55"/>
  <c r="K73" i="55"/>
  <c r="J73" i="55"/>
  <c r="I73" i="55"/>
  <c r="H73" i="55"/>
  <c r="G73" i="55"/>
  <c r="F73" i="55"/>
  <c r="E73" i="55"/>
  <c r="D73" i="55"/>
  <c r="C73" i="55"/>
  <c r="B73" i="55"/>
  <c r="A73" i="55"/>
  <c r="L72" i="55"/>
  <c r="K72" i="55"/>
  <c r="J72" i="55"/>
  <c r="I72" i="55"/>
  <c r="H72" i="55"/>
  <c r="G72" i="55"/>
  <c r="F72" i="55"/>
  <c r="E72" i="55"/>
  <c r="D72" i="55"/>
  <c r="C72" i="55"/>
  <c r="B72" i="55"/>
  <c r="A72" i="55"/>
  <c r="L71" i="55"/>
  <c r="K71" i="55"/>
  <c r="J71" i="55"/>
  <c r="I71" i="55"/>
  <c r="H71" i="55"/>
  <c r="G71" i="55"/>
  <c r="F71" i="55"/>
  <c r="E71" i="55"/>
  <c r="D71" i="55"/>
  <c r="C71" i="55"/>
  <c r="B71" i="55"/>
  <c r="A71" i="55"/>
  <c r="L70" i="55"/>
  <c r="K70" i="55"/>
  <c r="J70" i="55"/>
  <c r="I70" i="55"/>
  <c r="H70" i="55"/>
  <c r="G70" i="55"/>
  <c r="F70" i="55"/>
  <c r="E70" i="55"/>
  <c r="D70" i="55"/>
  <c r="C70" i="55"/>
  <c r="B70" i="55"/>
  <c r="A70" i="55"/>
  <c r="L69" i="55"/>
  <c r="K69" i="55"/>
  <c r="J69" i="55"/>
  <c r="I69" i="55"/>
  <c r="H69" i="55"/>
  <c r="G69" i="55"/>
  <c r="F69" i="55"/>
  <c r="E69" i="55"/>
  <c r="D69" i="55"/>
  <c r="C69" i="55"/>
  <c r="B69" i="55"/>
  <c r="A69" i="55"/>
  <c r="L68" i="55"/>
  <c r="K68" i="55"/>
  <c r="J68" i="55"/>
  <c r="I68" i="55"/>
  <c r="H68" i="55"/>
  <c r="G68" i="55"/>
  <c r="F68" i="55"/>
  <c r="E68" i="55"/>
  <c r="D68" i="55"/>
  <c r="C68" i="55"/>
  <c r="B68" i="55"/>
  <c r="A68" i="55"/>
  <c r="L67" i="55"/>
  <c r="K67" i="55"/>
  <c r="J67" i="55"/>
  <c r="I67" i="55"/>
  <c r="H67" i="55"/>
  <c r="G67" i="55"/>
  <c r="F67" i="55"/>
  <c r="E67" i="55"/>
  <c r="D67" i="55"/>
  <c r="C67" i="55"/>
  <c r="B67" i="55"/>
  <c r="A67" i="55"/>
  <c r="L66" i="55"/>
  <c r="K66" i="55"/>
  <c r="I66" i="55"/>
  <c r="H66" i="55"/>
  <c r="G66" i="55"/>
  <c r="F66" i="55"/>
  <c r="E66" i="55"/>
  <c r="D66" i="55"/>
  <c r="C66" i="55"/>
  <c r="B66" i="55"/>
  <c r="A66" i="55"/>
  <c r="L65" i="55"/>
  <c r="K65" i="55"/>
  <c r="J65" i="55"/>
  <c r="I65" i="55"/>
  <c r="H65" i="55"/>
  <c r="G65" i="55"/>
  <c r="F65" i="55"/>
  <c r="E65" i="55"/>
  <c r="D65" i="55"/>
  <c r="C65" i="55"/>
  <c r="B65" i="55"/>
  <c r="A65" i="55"/>
  <c r="L64" i="55"/>
  <c r="K64" i="55"/>
  <c r="I64" i="55"/>
  <c r="H64" i="55"/>
  <c r="G64" i="55"/>
  <c r="F64" i="55"/>
  <c r="E64" i="55"/>
  <c r="D64" i="55"/>
  <c r="C64" i="55"/>
  <c r="B64" i="55"/>
  <c r="A64" i="55"/>
  <c r="L63" i="55"/>
  <c r="K63" i="55"/>
  <c r="J63" i="55"/>
  <c r="I63" i="55"/>
  <c r="H63" i="55"/>
  <c r="G63" i="55"/>
  <c r="F63" i="55"/>
  <c r="E63" i="55"/>
  <c r="D63" i="55"/>
  <c r="C63" i="55"/>
  <c r="B63" i="55"/>
  <c r="A63" i="55"/>
  <c r="L62" i="55"/>
  <c r="K62" i="55"/>
  <c r="J62" i="55"/>
  <c r="I62" i="55"/>
  <c r="H62" i="55"/>
  <c r="G62" i="55"/>
  <c r="F62" i="55"/>
  <c r="E62" i="55"/>
  <c r="D62" i="55"/>
  <c r="C62" i="55"/>
  <c r="B62" i="55"/>
  <c r="A62" i="55"/>
  <c r="L61" i="55"/>
  <c r="K61" i="55"/>
  <c r="J61" i="55"/>
  <c r="I61" i="55"/>
  <c r="H61" i="55"/>
  <c r="G61" i="55"/>
  <c r="F61" i="55"/>
  <c r="E61" i="55"/>
  <c r="D61" i="55"/>
  <c r="C61" i="55"/>
  <c r="B61" i="55"/>
  <c r="A61" i="55"/>
  <c r="L60" i="55"/>
  <c r="K60" i="55"/>
  <c r="J60" i="55"/>
  <c r="I60" i="55"/>
  <c r="H60" i="55"/>
  <c r="G60" i="55"/>
  <c r="F60" i="55"/>
  <c r="E60" i="55"/>
  <c r="D60" i="55"/>
  <c r="C60" i="55"/>
  <c r="B60" i="55"/>
  <c r="A60" i="55"/>
  <c r="L59" i="55"/>
  <c r="K59" i="55"/>
  <c r="J59" i="55"/>
  <c r="I59" i="55"/>
  <c r="H59" i="55"/>
  <c r="G59" i="55"/>
  <c r="F59" i="55"/>
  <c r="E59" i="55"/>
  <c r="D59" i="55"/>
  <c r="C59" i="55"/>
  <c r="B59" i="55"/>
  <c r="A59" i="55"/>
  <c r="L58" i="55"/>
  <c r="K58" i="55"/>
  <c r="J58" i="55"/>
  <c r="I58" i="55"/>
  <c r="H58" i="55"/>
  <c r="G58" i="55"/>
  <c r="F58" i="55"/>
  <c r="E58" i="55"/>
  <c r="D58" i="55"/>
  <c r="C58" i="55"/>
  <c r="B58" i="55"/>
  <c r="A58" i="55"/>
  <c r="L57" i="55"/>
  <c r="K57" i="55"/>
  <c r="J57" i="55"/>
  <c r="I57" i="55"/>
  <c r="H57" i="55"/>
  <c r="G57" i="55"/>
  <c r="F57" i="55"/>
  <c r="E57" i="55"/>
  <c r="D57" i="55"/>
  <c r="C57" i="55"/>
  <c r="B57" i="55"/>
  <c r="A57" i="55"/>
  <c r="L56" i="55"/>
  <c r="K56" i="55"/>
  <c r="J56" i="55"/>
  <c r="I56" i="55"/>
  <c r="H56" i="55"/>
  <c r="G56" i="55"/>
  <c r="F56" i="55"/>
  <c r="E56" i="55"/>
  <c r="D56" i="55"/>
  <c r="C56" i="55"/>
  <c r="B56" i="55"/>
  <c r="A56" i="55"/>
  <c r="L55" i="55"/>
  <c r="K55" i="55"/>
  <c r="J55" i="55"/>
  <c r="I55" i="55"/>
  <c r="H55" i="55"/>
  <c r="G55" i="55"/>
  <c r="F55" i="55"/>
  <c r="E55" i="55"/>
  <c r="D55" i="55"/>
  <c r="C55" i="55"/>
  <c r="B55" i="55"/>
  <c r="A55" i="55"/>
  <c r="L54" i="55"/>
  <c r="K54" i="55"/>
  <c r="J54" i="55"/>
  <c r="I54" i="55"/>
  <c r="H54" i="55"/>
  <c r="G54" i="55"/>
  <c r="F54" i="55"/>
  <c r="E54" i="55"/>
  <c r="D54" i="55"/>
  <c r="C54" i="55"/>
  <c r="B54" i="55"/>
  <c r="A54" i="55"/>
  <c r="L53" i="55"/>
  <c r="K53" i="55"/>
  <c r="J53" i="55"/>
  <c r="I53" i="55"/>
  <c r="H53" i="55"/>
  <c r="G53" i="55"/>
  <c r="F53" i="55"/>
  <c r="E53" i="55"/>
  <c r="D53" i="55"/>
  <c r="C53" i="55"/>
  <c r="B53" i="55"/>
  <c r="A53" i="55"/>
  <c r="L52" i="55"/>
  <c r="K52" i="55"/>
  <c r="J52" i="55"/>
  <c r="I52" i="55"/>
  <c r="H52" i="55"/>
  <c r="G52" i="55"/>
  <c r="F52" i="55"/>
  <c r="E52" i="55"/>
  <c r="D52" i="55"/>
  <c r="C52" i="55"/>
  <c r="B52" i="55"/>
  <c r="A52" i="55"/>
  <c r="L51" i="55"/>
  <c r="K51" i="55"/>
  <c r="J51" i="55"/>
  <c r="I51" i="55"/>
  <c r="H51" i="55"/>
  <c r="G51" i="55"/>
  <c r="F51" i="55"/>
  <c r="E51" i="55"/>
  <c r="D51" i="55"/>
  <c r="C51" i="55"/>
  <c r="B51" i="55"/>
  <c r="A51" i="55"/>
  <c r="L50" i="55"/>
  <c r="K50" i="55"/>
  <c r="J50" i="55"/>
  <c r="I50" i="55"/>
  <c r="H50" i="55"/>
  <c r="G50" i="55"/>
  <c r="F50" i="55"/>
  <c r="E50" i="55"/>
  <c r="D50" i="55"/>
  <c r="C50" i="55"/>
  <c r="B50" i="55"/>
  <c r="A50" i="55"/>
  <c r="L49" i="55"/>
  <c r="K49" i="55"/>
  <c r="J49" i="55"/>
  <c r="I49" i="55"/>
  <c r="H49" i="55"/>
  <c r="G49" i="55"/>
  <c r="F49" i="55"/>
  <c r="E49" i="55"/>
  <c r="D49" i="55"/>
  <c r="C49" i="55"/>
  <c r="B49" i="55"/>
  <c r="A49" i="55"/>
  <c r="L48" i="55"/>
  <c r="K48" i="55"/>
  <c r="J48" i="55"/>
  <c r="I48" i="55"/>
  <c r="H48" i="55"/>
  <c r="G48" i="55"/>
  <c r="F48" i="55"/>
  <c r="E48" i="55"/>
  <c r="D48" i="55"/>
  <c r="C48" i="55"/>
  <c r="B48" i="55"/>
  <c r="A48" i="55"/>
  <c r="L47" i="55"/>
  <c r="K47" i="55"/>
  <c r="J47" i="55"/>
  <c r="I47" i="55"/>
  <c r="H47" i="55"/>
  <c r="G47" i="55"/>
  <c r="F47" i="55"/>
  <c r="E47" i="55"/>
  <c r="D47" i="55"/>
  <c r="C47" i="55"/>
  <c r="B47" i="55"/>
  <c r="A47" i="55"/>
  <c r="L46" i="55"/>
  <c r="K46" i="55"/>
  <c r="J46" i="55"/>
  <c r="I46" i="55"/>
  <c r="H46" i="55"/>
  <c r="G46" i="55"/>
  <c r="F46" i="55"/>
  <c r="E46" i="55"/>
  <c r="D46" i="55"/>
  <c r="C46" i="55"/>
  <c r="B46" i="55"/>
  <c r="A46" i="55"/>
  <c r="Q36" i="55"/>
  <c r="P36" i="55"/>
  <c r="O36" i="55"/>
  <c r="N36" i="55"/>
  <c r="M36" i="55"/>
  <c r="L36" i="55"/>
  <c r="K36" i="55"/>
  <c r="J36" i="55"/>
  <c r="I36" i="55"/>
  <c r="H36" i="55"/>
  <c r="G36" i="55"/>
  <c r="F36" i="55"/>
  <c r="R36" i="55" s="1"/>
  <c r="Q35" i="55"/>
  <c r="P35" i="55"/>
  <c r="O35" i="55"/>
  <c r="N35" i="55"/>
  <c r="M35" i="55"/>
  <c r="L35" i="55"/>
  <c r="K35" i="55"/>
  <c r="J35" i="55"/>
  <c r="I35" i="55"/>
  <c r="H35" i="55"/>
  <c r="G35" i="55"/>
  <c r="F35" i="55"/>
  <c r="R35" i="55" s="1"/>
  <c r="Q34" i="55"/>
  <c r="P34" i="55"/>
  <c r="O34" i="55"/>
  <c r="N34" i="55"/>
  <c r="M34" i="55"/>
  <c r="L34" i="55"/>
  <c r="K34" i="55"/>
  <c r="J34" i="55"/>
  <c r="I34" i="55"/>
  <c r="H34" i="55"/>
  <c r="G34" i="55"/>
  <c r="F34" i="55"/>
  <c r="R34" i="55" s="1"/>
  <c r="Q33" i="55"/>
  <c r="P33" i="55"/>
  <c r="O33" i="55"/>
  <c r="N33" i="55"/>
  <c r="M33" i="55"/>
  <c r="L33" i="55"/>
  <c r="K33" i="55"/>
  <c r="J33" i="55"/>
  <c r="I33" i="55"/>
  <c r="H33" i="55"/>
  <c r="G33" i="55"/>
  <c r="F33" i="55"/>
  <c r="R33" i="55" s="1"/>
  <c r="Q32" i="55"/>
  <c r="P32" i="55"/>
  <c r="O32" i="55"/>
  <c r="N32" i="55"/>
  <c r="M32" i="55"/>
  <c r="L32" i="55"/>
  <c r="K32" i="55"/>
  <c r="J32" i="55"/>
  <c r="I32" i="55"/>
  <c r="H32" i="55"/>
  <c r="G32" i="55"/>
  <c r="F32" i="55"/>
  <c r="R32" i="55" s="1"/>
  <c r="Q31" i="55"/>
  <c r="P31" i="55"/>
  <c r="O31" i="55"/>
  <c r="N31" i="55"/>
  <c r="M31" i="55"/>
  <c r="L31" i="55"/>
  <c r="K31" i="55"/>
  <c r="J31" i="55"/>
  <c r="R31" i="55" s="1"/>
  <c r="I31" i="55"/>
  <c r="H31" i="55"/>
  <c r="G31" i="55"/>
  <c r="F31" i="55"/>
  <c r="Q30" i="55"/>
  <c r="P30" i="55"/>
  <c r="O30" i="55"/>
  <c r="N30" i="55"/>
  <c r="M30" i="55"/>
  <c r="L30" i="55"/>
  <c r="K30" i="55"/>
  <c r="J30" i="55"/>
  <c r="I30" i="55"/>
  <c r="H30" i="55"/>
  <c r="G30" i="55"/>
  <c r="F30" i="55"/>
  <c r="R30" i="55" s="1"/>
  <c r="E30" i="55"/>
  <c r="E27" i="55"/>
  <c r="D8" i="55"/>
  <c r="D11" i="55" s="1"/>
  <c r="D14" i="55" s="1"/>
  <c r="D17" i="55" s="1"/>
  <c r="C8" i="55"/>
  <c r="C11" i="55" s="1"/>
  <c r="C14" i="55" s="1"/>
  <c r="C17" i="55" s="1"/>
  <c r="C2" i="55"/>
  <c r="B77" i="56"/>
  <c r="C77" i="56" s="1"/>
  <c r="B76" i="56"/>
  <c r="C76" i="56" s="1"/>
  <c r="B75" i="56"/>
  <c r="C75" i="56" s="1"/>
  <c r="C74" i="56"/>
  <c r="B74" i="56"/>
  <c r="B73" i="56"/>
  <c r="C73" i="56" s="1"/>
  <c r="B72" i="56"/>
  <c r="C72" i="56" s="1"/>
  <c r="B65" i="56"/>
  <c r="C65" i="56" s="1"/>
  <c r="B64" i="56"/>
  <c r="C64" i="56" s="1"/>
  <c r="B25" i="56"/>
  <c r="C25" i="56" s="1"/>
  <c r="B15" i="56"/>
  <c r="C15" i="56" s="1"/>
  <c r="B14" i="56"/>
  <c r="C14" i="56" s="1"/>
  <c r="B13" i="56"/>
  <c r="C13" i="56" s="1"/>
  <c r="C12" i="56"/>
  <c r="B12" i="56"/>
  <c r="B11" i="56"/>
  <c r="C11" i="56" s="1"/>
  <c r="B7" i="56"/>
  <c r="C7" i="56" s="1"/>
  <c r="C6" i="56"/>
  <c r="B6" i="56"/>
  <c r="C5" i="56"/>
  <c r="C4" i="56"/>
  <c r="C63" i="56" s="1"/>
  <c r="C3" i="56"/>
  <c r="C2" i="56"/>
  <c r="N13" i="34"/>
  <c r="M13" i="34"/>
  <c r="N12" i="34"/>
  <c r="M12" i="34"/>
  <c r="N11" i="34"/>
  <c r="M11" i="34"/>
  <c r="N10" i="34"/>
  <c r="M10" i="34"/>
  <c r="N9" i="34"/>
  <c r="M9" i="34"/>
  <c r="M74" i="53"/>
  <c r="L74" i="53"/>
  <c r="K74" i="53"/>
  <c r="J74" i="53"/>
  <c r="M73" i="53"/>
  <c r="L73" i="53"/>
  <c r="K73" i="53"/>
  <c r="J73" i="53"/>
  <c r="H73" i="53"/>
  <c r="M72" i="53"/>
  <c r="L72" i="53"/>
  <c r="K72" i="53"/>
  <c r="J72" i="53"/>
  <c r="H72" i="53"/>
  <c r="H71" i="53" s="1"/>
  <c r="G72" i="53"/>
  <c r="G73" i="53" s="1"/>
  <c r="F72" i="53"/>
  <c r="F73" i="53" s="1"/>
  <c r="E72" i="53"/>
  <c r="E73" i="53" s="1"/>
  <c r="M71" i="53"/>
  <c r="L71" i="53"/>
  <c r="K71" i="53"/>
  <c r="J71" i="53"/>
  <c r="G71" i="53"/>
  <c r="F71" i="53"/>
  <c r="E71" i="53"/>
  <c r="H65" i="53"/>
  <c r="G65" i="53"/>
  <c r="F65" i="53"/>
  <c r="E65" i="53"/>
  <c r="H64" i="53"/>
  <c r="G64" i="53"/>
  <c r="G69" i="53" s="1"/>
  <c r="L69" i="53" s="1"/>
  <c r="F64" i="53"/>
  <c r="F69" i="53" s="1"/>
  <c r="K69" i="53" s="1"/>
  <c r="E64" i="53"/>
  <c r="H63" i="53"/>
  <c r="H69" i="53" s="1"/>
  <c r="M69" i="53" s="1"/>
  <c r="G63" i="53"/>
  <c r="F63" i="53"/>
  <c r="E63" i="53"/>
  <c r="E69" i="53" s="1"/>
  <c r="J69" i="53" s="1"/>
  <c r="H62" i="53"/>
  <c r="G62" i="53"/>
  <c r="F62" i="53"/>
  <c r="E62" i="53"/>
  <c r="H61" i="53"/>
  <c r="G61" i="53"/>
  <c r="F61" i="53"/>
  <c r="E61" i="53"/>
  <c r="H60" i="53"/>
  <c r="H68" i="53" s="1"/>
  <c r="M68" i="53" s="1"/>
  <c r="G60" i="53"/>
  <c r="G68" i="53" s="1"/>
  <c r="L68" i="53" s="1"/>
  <c r="F60" i="53"/>
  <c r="F68" i="53" s="1"/>
  <c r="K68" i="53" s="1"/>
  <c r="E60" i="53"/>
  <c r="E68" i="53" s="1"/>
  <c r="J68" i="53" s="1"/>
  <c r="H59" i="53"/>
  <c r="G59" i="53"/>
  <c r="F59" i="53"/>
  <c r="E59" i="53"/>
  <c r="H58" i="53"/>
  <c r="G58" i="53"/>
  <c r="G67" i="53" s="1"/>
  <c r="L67" i="53" s="1"/>
  <c r="F58" i="53"/>
  <c r="F67" i="53" s="1"/>
  <c r="K67" i="53" s="1"/>
  <c r="E58" i="53"/>
  <c r="H57" i="53"/>
  <c r="H67" i="53" s="1"/>
  <c r="M67" i="53" s="1"/>
  <c r="G57" i="53"/>
  <c r="F57" i="53"/>
  <c r="E57" i="53"/>
  <c r="E67" i="53" s="1"/>
  <c r="J67" i="53" s="1"/>
  <c r="H56" i="53"/>
  <c r="G56" i="53"/>
  <c r="F56" i="53"/>
  <c r="E56" i="53"/>
  <c r="H55" i="53"/>
  <c r="G55" i="53"/>
  <c r="F55" i="53"/>
  <c r="E55" i="53"/>
  <c r="H54" i="53"/>
  <c r="H66" i="53" s="1"/>
  <c r="G54" i="53"/>
  <c r="G66" i="53" s="1"/>
  <c r="F54" i="53"/>
  <c r="E54" i="53"/>
  <c r="E66" i="53" s="1"/>
  <c r="M5" i="53"/>
  <c r="M77" i="55" s="1"/>
  <c r="H5" i="53"/>
  <c r="H77" i="55" s="1"/>
  <c r="G5" i="53"/>
  <c r="G53" i="53" s="1"/>
  <c r="L53" i="53" s="1"/>
  <c r="F5" i="53"/>
  <c r="F53" i="53" s="1"/>
  <c r="K53" i="53" s="1"/>
  <c r="E5" i="53"/>
  <c r="C34" i="56" s="1"/>
  <c r="F204" i="31"/>
  <c r="E204" i="31"/>
  <c r="C10" i="56" s="1"/>
  <c r="D204" i="31"/>
  <c r="T25" i="31"/>
  <c r="S25" i="31"/>
  <c r="R25" i="31"/>
  <c r="U34" i="55" s="1"/>
  <c r="Q25" i="31"/>
  <c r="E34" i="55" s="1"/>
  <c r="T24" i="31"/>
  <c r="S24" i="31"/>
  <c r="R24" i="31"/>
  <c r="U33" i="55" s="1"/>
  <c r="Q24" i="31"/>
  <c r="C23" i="56" s="1"/>
  <c r="T23" i="31"/>
  <c r="S23" i="31"/>
  <c r="C22" i="56" s="1"/>
  <c r="R23" i="31"/>
  <c r="U32" i="55" s="1"/>
  <c r="Q23" i="31"/>
  <c r="B44" i="56" s="1"/>
  <c r="T22" i="31"/>
  <c r="S22" i="31"/>
  <c r="R22" i="31"/>
  <c r="E11" i="55" s="1"/>
  <c r="Q22" i="31"/>
  <c r="B39" i="56" s="1"/>
  <c r="T21" i="31"/>
  <c r="S21" i="31"/>
  <c r="J21" i="31"/>
  <c r="J66" i="55" s="1"/>
  <c r="J19" i="31"/>
  <c r="J64" i="55" s="1"/>
  <c r="F66" i="53" l="1"/>
  <c r="F70" i="53" s="1"/>
  <c r="U23" i="31"/>
  <c r="G11" i="55" s="1"/>
  <c r="U21" i="31"/>
  <c r="U25" i="31"/>
  <c r="C44" i="56"/>
  <c r="C39" i="56"/>
  <c r="N11" i="55"/>
  <c r="E70" i="53"/>
  <c r="J66" i="53"/>
  <c r="L37" i="55"/>
  <c r="K66" i="53"/>
  <c r="G70" i="53"/>
  <c r="L66" i="53"/>
  <c r="P37" i="55"/>
  <c r="H70" i="53"/>
  <c r="M66" i="53"/>
  <c r="J37" i="55"/>
  <c r="K37" i="55"/>
  <c r="B24" i="56"/>
  <c r="B32" i="56" s="1"/>
  <c r="C32" i="56" s="1"/>
  <c r="B36" i="56"/>
  <c r="C36" i="56" s="1"/>
  <c r="B41" i="56"/>
  <c r="B45" i="56"/>
  <c r="C45" i="56" s="1"/>
  <c r="B50" i="56"/>
  <c r="C50" i="56" s="1"/>
  <c r="B55" i="56"/>
  <c r="B59" i="56"/>
  <c r="C59" i="56" s="1"/>
  <c r="F11" i="55"/>
  <c r="U31" i="55"/>
  <c r="G37" i="55" s="1"/>
  <c r="E33" i="55"/>
  <c r="F37" i="55"/>
  <c r="E77" i="55"/>
  <c r="H53" i="53"/>
  <c r="M53" i="53" s="1"/>
  <c r="U22" i="31"/>
  <c r="G21" i="55" s="1"/>
  <c r="Q26" i="31"/>
  <c r="C20" i="56" s="1"/>
  <c r="J5" i="53"/>
  <c r="J77" i="55" s="1"/>
  <c r="K5" i="53"/>
  <c r="K77" i="55" s="1"/>
  <c r="C24" i="56"/>
  <c r="C41" i="56"/>
  <c r="C55" i="56"/>
  <c r="B66" i="56"/>
  <c r="C66" i="56" s="1"/>
  <c r="E14" i="55"/>
  <c r="E32" i="55"/>
  <c r="F77" i="55"/>
  <c r="U24" i="31"/>
  <c r="G14" i="55" s="1"/>
  <c r="L5" i="53"/>
  <c r="L77" i="55" s="1"/>
  <c r="B21" i="56"/>
  <c r="B29" i="56" s="1"/>
  <c r="C29" i="56" s="1"/>
  <c r="B37" i="56"/>
  <c r="C37" i="56" s="1"/>
  <c r="B42" i="56"/>
  <c r="C42" i="56" s="1"/>
  <c r="B46" i="56"/>
  <c r="B51" i="56"/>
  <c r="C51" i="56" s="1"/>
  <c r="B56" i="56"/>
  <c r="C56" i="56" s="1"/>
  <c r="B60" i="56"/>
  <c r="C60" i="56" s="1"/>
  <c r="F14" i="55"/>
  <c r="E31" i="55"/>
  <c r="G77" i="55"/>
  <c r="C21" i="56"/>
  <c r="B67" i="56"/>
  <c r="E17" i="55"/>
  <c r="E21" i="55"/>
  <c r="E22" i="55"/>
  <c r="E23" i="55"/>
  <c r="E24" i="55"/>
  <c r="E53" i="53"/>
  <c r="J53" i="53" s="1"/>
  <c r="B22" i="56"/>
  <c r="B30" i="56" s="1"/>
  <c r="C30" i="56" s="1"/>
  <c r="B34" i="56"/>
  <c r="B38" i="56"/>
  <c r="C38" i="56" s="1"/>
  <c r="B43" i="56"/>
  <c r="C43" i="56" s="1"/>
  <c r="B48" i="56"/>
  <c r="B52" i="56"/>
  <c r="C52" i="56" s="1"/>
  <c r="B57" i="56"/>
  <c r="C57" i="56" s="1"/>
  <c r="F17" i="55"/>
  <c r="F21" i="55"/>
  <c r="F22" i="55"/>
  <c r="F23" i="55"/>
  <c r="F24" i="55"/>
  <c r="C48" i="56"/>
  <c r="E8" i="55"/>
  <c r="G17" i="55"/>
  <c r="G24" i="55"/>
  <c r="B23" i="56"/>
  <c r="B31" i="56" s="1"/>
  <c r="C31" i="56" s="1"/>
  <c r="B35" i="56"/>
  <c r="B49" i="56"/>
  <c r="B53" i="56"/>
  <c r="B58" i="56"/>
  <c r="C58" i="56" s="1"/>
  <c r="F8" i="55"/>
  <c r="G8" i="55"/>
  <c r="G22" i="55" l="1"/>
  <c r="G23" i="55"/>
  <c r="B69" i="56"/>
  <c r="C67" i="56"/>
  <c r="L14" i="55"/>
  <c r="K14" i="55"/>
  <c r="J14" i="55"/>
  <c r="I14" i="55"/>
  <c r="N14" i="55"/>
  <c r="Q37" i="55"/>
  <c r="I11" i="55"/>
  <c r="J24" i="55"/>
  <c r="I24" i="55"/>
  <c r="N24" i="55"/>
  <c r="L24" i="55"/>
  <c r="K24" i="55"/>
  <c r="I37" i="55"/>
  <c r="J11" i="55"/>
  <c r="N8" i="55"/>
  <c r="L8" i="55"/>
  <c r="K8" i="55"/>
  <c r="J8" i="55"/>
  <c r="I8" i="55"/>
  <c r="J23" i="55"/>
  <c r="I23" i="55"/>
  <c r="N23" i="55"/>
  <c r="L23" i="55"/>
  <c r="K23" i="55"/>
  <c r="O37" i="55"/>
  <c r="K11" i="55"/>
  <c r="J21" i="55"/>
  <c r="I21" i="55"/>
  <c r="N21" i="55"/>
  <c r="L21" i="55"/>
  <c r="K21" i="55"/>
  <c r="C46" i="56"/>
  <c r="J40" i="55"/>
  <c r="C53" i="56"/>
  <c r="C49" i="56"/>
  <c r="C35" i="56"/>
  <c r="J22" i="55"/>
  <c r="I22" i="55"/>
  <c r="N22" i="55"/>
  <c r="L22" i="55"/>
  <c r="K22" i="55"/>
  <c r="F40" i="55"/>
  <c r="L11" i="55"/>
  <c r="J17" i="55"/>
  <c r="I17" i="55"/>
  <c r="N17" i="55"/>
  <c r="L17" i="55"/>
  <c r="K17" i="55"/>
  <c r="K39" i="55"/>
  <c r="P38" i="55"/>
  <c r="P40" i="55" s="1"/>
  <c r="H38" i="55"/>
  <c r="J39" i="55"/>
  <c r="O38" i="55"/>
  <c r="G38" i="55"/>
  <c r="G40" i="55" s="1"/>
  <c r="Q39" i="55"/>
  <c r="I39" i="55"/>
  <c r="N38" i="55"/>
  <c r="F38" i="55"/>
  <c r="P39" i="55"/>
  <c r="H39" i="55"/>
  <c r="M38" i="55"/>
  <c r="O39" i="55"/>
  <c r="G39" i="55"/>
  <c r="L38" i="55"/>
  <c r="L40" i="55" s="1"/>
  <c r="N39" i="55"/>
  <c r="F39" i="55"/>
  <c r="K38" i="55"/>
  <c r="K40" i="55" s="1"/>
  <c r="M39" i="55"/>
  <c r="J38" i="55"/>
  <c r="L39" i="55"/>
  <c r="Q38" i="55"/>
  <c r="I38" i="55"/>
  <c r="H37" i="55"/>
  <c r="H40" i="55" s="1"/>
  <c r="N37" i="55"/>
  <c r="M37" i="55"/>
  <c r="M40" i="55" s="1"/>
  <c r="R37" i="55" l="1"/>
  <c r="O40" i="55"/>
  <c r="Q40" i="55"/>
  <c r="N40" i="55"/>
  <c r="R39" i="55"/>
  <c r="R38" i="55"/>
  <c r="I40" i="55"/>
  <c r="R40" i="55" s="1"/>
</calcChain>
</file>

<file path=xl/sharedStrings.xml><?xml version="1.0" encoding="utf-8"?>
<sst xmlns="http://schemas.openxmlformats.org/spreadsheetml/2006/main" count="1170" uniqueCount="842">
  <si>
    <t>LoGICA INTERGOVERNMENTAL PROFILE: STRUCTURE OF SUBNATIONAL GOVERNANCE INSTITUTIONS</t>
  </si>
  <si>
    <t>General Country Information</t>
  </si>
  <si>
    <t>Comments / Clarification</t>
  </si>
  <si>
    <t>C1</t>
  </si>
  <si>
    <t>Basic Country Information</t>
  </si>
  <si>
    <t>C1.1</t>
  </si>
  <si>
    <t>Country Name</t>
  </si>
  <si>
    <t>Tanzania (TZA)</t>
  </si>
  <si>
    <t>C1.2</t>
  </si>
  <si>
    <t>Information/Data for Year</t>
  </si>
  <si>
    <t>C1.3</t>
  </si>
  <si>
    <t>Total National Population</t>
  </si>
  <si>
    <t>Population Census  (2022), Tanzania Mainland.</t>
  </si>
  <si>
    <t>C.4</t>
  </si>
  <si>
    <t>Main decentralization / subnational / intergovernmental legislation /policies</t>
  </si>
  <si>
    <t>Year  Enacted</t>
  </si>
  <si>
    <t>C4.1</t>
  </si>
  <si>
    <t>Constitution</t>
  </si>
  <si>
    <t>1977 (amended in 1984 &amp; 1992)</t>
  </si>
  <si>
    <t>The Constitution was amended in 1984 to reinstate power to the people through sound Local Governments (Clauses 8, 145 and 146). Another ammendment was in 1998 after the declaration of the multi-party system in 1992.</t>
  </si>
  <si>
    <t>C4.2</t>
  </si>
  <si>
    <t>LG Acts No. 7, 8, 9, 10 and 12 (rural and urban &amp; finance)</t>
  </si>
  <si>
    <t>1982 (amended in 1999 &amp; 2006)</t>
  </si>
  <si>
    <t>These Acts provided for the re-establishment of LGs in mainland Tanzania.The re-establishment emphasised both political and administrative decentralization.</t>
  </si>
  <si>
    <t>C4.3</t>
  </si>
  <si>
    <t xml:space="preserve">The Regional Administration Act (No. 19) </t>
  </si>
  <si>
    <t>Enacted to restructure the Regional Administration with a view to strength and promote the LG system.</t>
  </si>
  <si>
    <t>C4.4</t>
  </si>
  <si>
    <t>Level / tier / type</t>
  </si>
  <si>
    <t>Institutional level/tier/type (name)</t>
  </si>
  <si>
    <t>Number of units</t>
  </si>
  <si>
    <t>Complete territorial coverage?</t>
  </si>
  <si>
    <t>Uniform structure ?</t>
  </si>
  <si>
    <t>Subnational Governance Level / Tier / Type</t>
  </si>
  <si>
    <t>…</t>
  </si>
  <si>
    <t>C</t>
  </si>
  <si>
    <t>National level</t>
  </si>
  <si>
    <t>Central Government</t>
  </si>
  <si>
    <t>1</t>
  </si>
  <si>
    <t>1-Main Regional</t>
  </si>
  <si>
    <t>main level/tier/type of regional governance institutions</t>
  </si>
  <si>
    <t>S1</t>
  </si>
  <si>
    <t>First level / tier / type</t>
  </si>
  <si>
    <t>Regional Administration</t>
  </si>
  <si>
    <t>Yes</t>
  </si>
  <si>
    <t>2</t>
  </si>
  <si>
    <t>2-Main Local</t>
  </si>
  <si>
    <t>main level/tier/type of local governance institutions</t>
  </si>
  <si>
    <t>S2</t>
  </si>
  <si>
    <t>Second level / tier  / type</t>
  </si>
  <si>
    <t>Local Government Authorities</t>
  </si>
  <si>
    <t>No</t>
  </si>
  <si>
    <t>Two separate laws for urban entities (6 city councils,  21 municipal councils and 24 town councils) and rural entities but almost exactly the same (main difference lies at the lower local level).</t>
  </si>
  <si>
    <t>3</t>
  </si>
  <si>
    <t>3-Lower Local</t>
  </si>
  <si>
    <t>level/tier/type of lower-level local governance institutions</t>
  </si>
  <si>
    <t>S3</t>
  </si>
  <si>
    <t>Third level / tier / type</t>
  </si>
  <si>
    <t>Village Governments</t>
  </si>
  <si>
    <t>Urban LGAs do not have a (lower) local level government (Mitaa are part of the urban LGA administration). Rural population of Mainland Tanzania is based on Census (2022) and may not correspond exactly to the total population of rural villages.</t>
  </si>
  <si>
    <t>4</t>
  </si>
  <si>
    <t>4-Urban</t>
  </si>
  <si>
    <t>level/tier/type of urban local governance institutions</t>
  </si>
  <si>
    <t>S4</t>
  </si>
  <si>
    <t>Fourth level / tier / type</t>
  </si>
  <si>
    <t>-</t>
  </si>
  <si>
    <t>...</t>
  </si>
  <si>
    <t>5</t>
  </si>
  <si>
    <t>5-Other Regional</t>
  </si>
  <si>
    <t>other level/tier/type of regional governance institutions</t>
  </si>
  <si>
    <t>6</t>
  </si>
  <si>
    <t>6-Other Local</t>
  </si>
  <si>
    <t>other level/tier/type of local governance institutions</t>
  </si>
  <si>
    <t>LoGICA Intergovernmental Profile - Version 2023-09-24</t>
  </si>
  <si>
    <t>[Country Name]</t>
  </si>
  <si>
    <t>Afghanistan (AFG)</t>
  </si>
  <si>
    <t>Afghanistan</t>
  </si>
  <si>
    <t>AFG</t>
  </si>
  <si>
    <t>Albania (ALB)</t>
  </si>
  <si>
    <t>Albania</t>
  </si>
  <si>
    <t>ALB</t>
  </si>
  <si>
    <t>Algeria (DZA)</t>
  </si>
  <si>
    <t>Algeria</t>
  </si>
  <si>
    <t>DZA</t>
  </si>
  <si>
    <t>Angola (AGO)</t>
  </si>
  <si>
    <t>Angola</t>
  </si>
  <si>
    <t>AGO</t>
  </si>
  <si>
    <t>Argentina (ARG)</t>
  </si>
  <si>
    <t>Argentina</t>
  </si>
  <si>
    <t>ARG</t>
  </si>
  <si>
    <t>Armenia (ARM)</t>
  </si>
  <si>
    <t>Armenia</t>
  </si>
  <si>
    <t>ARM</t>
  </si>
  <si>
    <t>Australia (AUS)</t>
  </si>
  <si>
    <t>Australia</t>
  </si>
  <si>
    <t>AUS</t>
  </si>
  <si>
    <t>Austria (AUT)</t>
  </si>
  <si>
    <t>Austria</t>
  </si>
  <si>
    <t>AUT</t>
  </si>
  <si>
    <t>Azerbaijan (AZE)</t>
  </si>
  <si>
    <t>Azerbaijan</t>
  </si>
  <si>
    <t>AZE</t>
  </si>
  <si>
    <t>Bahamas (BHS)</t>
  </si>
  <si>
    <t>Bahamas</t>
  </si>
  <si>
    <t>BHS</t>
  </si>
  <si>
    <t>Bahrain (BHR)</t>
  </si>
  <si>
    <t>Bahrain</t>
  </si>
  <si>
    <t>BHR</t>
  </si>
  <si>
    <t>Bangladesh (BGD)</t>
  </si>
  <si>
    <t>Bangladesh</t>
  </si>
  <si>
    <t>BGD</t>
  </si>
  <si>
    <t>Belarus (BLR)</t>
  </si>
  <si>
    <t>Belarus</t>
  </si>
  <si>
    <t>BLR</t>
  </si>
  <si>
    <t>Belgium (BEL)</t>
  </si>
  <si>
    <t>Belgium</t>
  </si>
  <si>
    <t>BEL</t>
  </si>
  <si>
    <t>Belize (BLZ)</t>
  </si>
  <si>
    <t>Belize</t>
  </si>
  <si>
    <t>BLZ</t>
  </si>
  <si>
    <t>Benin (BEN)</t>
  </si>
  <si>
    <t>Benin</t>
  </si>
  <si>
    <t>BEN</t>
  </si>
  <si>
    <t>Bhutan (BTN)</t>
  </si>
  <si>
    <t>Bhutan</t>
  </si>
  <si>
    <t>BTN</t>
  </si>
  <si>
    <t>Bolivia (BOL)</t>
  </si>
  <si>
    <t>Bolivia</t>
  </si>
  <si>
    <t>BOL</t>
  </si>
  <si>
    <t>Bosnia and Herzegovina (BIH)</t>
  </si>
  <si>
    <t>Bosnia and Herzegovina</t>
  </si>
  <si>
    <t>BIH</t>
  </si>
  <si>
    <t>Botswana (BWA)</t>
  </si>
  <si>
    <t>Botswana</t>
  </si>
  <si>
    <t>BWA</t>
  </si>
  <si>
    <t>Brazil (BRA)</t>
  </si>
  <si>
    <t>Brazil</t>
  </si>
  <si>
    <t>BRA</t>
  </si>
  <si>
    <t>Brunei Darussalam (BRN)</t>
  </si>
  <si>
    <t>Brunei Darussalam</t>
  </si>
  <si>
    <t>BRN</t>
  </si>
  <si>
    <t>Bulgaria (BGR)</t>
  </si>
  <si>
    <t>Bulgaria</t>
  </si>
  <si>
    <t>BGR</t>
  </si>
  <si>
    <t>Burkina Faso (BFA)</t>
  </si>
  <si>
    <t>Burkina Faso</t>
  </si>
  <si>
    <t>BFA</t>
  </si>
  <si>
    <t>Burundi (BDI)</t>
  </si>
  <si>
    <t>Burundi</t>
  </si>
  <si>
    <t>BDI</t>
  </si>
  <si>
    <t>Cabo Verde (CPV)</t>
  </si>
  <si>
    <t>Cabo Verde</t>
  </si>
  <si>
    <t>CPV</t>
  </si>
  <si>
    <t>Cambodia (KHM)</t>
  </si>
  <si>
    <t>Cambodia</t>
  </si>
  <si>
    <t>KHM</t>
  </si>
  <si>
    <t>Cameroon (CMR)</t>
  </si>
  <si>
    <t>Cameroon</t>
  </si>
  <si>
    <t>CMR</t>
  </si>
  <si>
    <t>Canada (CAN)</t>
  </si>
  <si>
    <t>Canada</t>
  </si>
  <si>
    <t>CAN</t>
  </si>
  <si>
    <t>Central African Republic (CAF)</t>
  </si>
  <si>
    <t>Central African Republic</t>
  </si>
  <si>
    <t>CAF</t>
  </si>
  <si>
    <t>Chad (TCD)</t>
  </si>
  <si>
    <t>Chad</t>
  </si>
  <si>
    <t>TCD</t>
  </si>
  <si>
    <t>Chile (CHL)</t>
  </si>
  <si>
    <t>Chile</t>
  </si>
  <si>
    <t>CHL</t>
  </si>
  <si>
    <t>China (CHN)</t>
  </si>
  <si>
    <t>China</t>
  </si>
  <si>
    <t>CHN</t>
  </si>
  <si>
    <t>Colombia (COL)</t>
  </si>
  <si>
    <t>Colombia</t>
  </si>
  <si>
    <t>COL</t>
  </si>
  <si>
    <t>Comoros (COM)</t>
  </si>
  <si>
    <t>Comoros</t>
  </si>
  <si>
    <t>COM</t>
  </si>
  <si>
    <t>Congo (COG)</t>
  </si>
  <si>
    <t>Congo</t>
  </si>
  <si>
    <t>COG</t>
  </si>
  <si>
    <t>Costa Rica (CRI)</t>
  </si>
  <si>
    <t>Costa Rica</t>
  </si>
  <si>
    <t>CRI</t>
  </si>
  <si>
    <t>Côte d'Ivoire (CIV)</t>
  </si>
  <si>
    <t>Côte d'Ivoire</t>
  </si>
  <si>
    <t>CIV</t>
  </si>
  <si>
    <t>Croatia (HRV)</t>
  </si>
  <si>
    <t>Croatia</t>
  </si>
  <si>
    <t>HRV</t>
  </si>
  <si>
    <t>Cuba (CUB)</t>
  </si>
  <si>
    <t>Cuba</t>
  </si>
  <si>
    <t>CUB</t>
  </si>
  <si>
    <t>Cyprus (CYP)</t>
  </si>
  <si>
    <t>Cyprus</t>
  </si>
  <si>
    <t>CYP</t>
  </si>
  <si>
    <t>Czechia (CZE)</t>
  </si>
  <si>
    <t>Czechia</t>
  </si>
  <si>
    <t>CZE</t>
  </si>
  <si>
    <t>Democratic Republic of the Congo (DRC) (COD)</t>
  </si>
  <si>
    <t>Democratic Republic of the Congo (DRC)</t>
  </si>
  <si>
    <t>COD</t>
  </si>
  <si>
    <t>Denmark (DNK)</t>
  </si>
  <si>
    <t>Denmark</t>
  </si>
  <si>
    <t>DNK</t>
  </si>
  <si>
    <t>Djibouti (DJI)</t>
  </si>
  <si>
    <t>Djibouti</t>
  </si>
  <si>
    <t>DJI</t>
  </si>
  <si>
    <t>Dominican Republic  (DOM)</t>
  </si>
  <si>
    <t xml:space="preserve">Dominican Republic </t>
  </si>
  <si>
    <t>DOM</t>
  </si>
  <si>
    <t>Ecuador (ECU)</t>
  </si>
  <si>
    <t>Ecuador</t>
  </si>
  <si>
    <t>ECU</t>
  </si>
  <si>
    <t>Egypt (EGY)</t>
  </si>
  <si>
    <t>Egypt</t>
  </si>
  <si>
    <t>EGY</t>
  </si>
  <si>
    <t>El Salvador (SLV)</t>
  </si>
  <si>
    <t>El Salvador</t>
  </si>
  <si>
    <t>SLV</t>
  </si>
  <si>
    <t>Equatorial Guinea (GNQ)</t>
  </si>
  <si>
    <t>Equatorial Guinea</t>
  </si>
  <si>
    <t>GNQ</t>
  </si>
  <si>
    <t>Eritrea (ERI)</t>
  </si>
  <si>
    <t>Eritrea</t>
  </si>
  <si>
    <t>ERI</t>
  </si>
  <si>
    <t>Estonia (EST)</t>
  </si>
  <si>
    <t>Estonia</t>
  </si>
  <si>
    <t>EST</t>
  </si>
  <si>
    <t>Eswatini (SWZ)</t>
  </si>
  <si>
    <t>Eswatini</t>
  </si>
  <si>
    <t>SWZ</t>
  </si>
  <si>
    <t>Ethiopia (ETH)</t>
  </si>
  <si>
    <t>Ethiopia</t>
  </si>
  <si>
    <t>ETH</t>
  </si>
  <si>
    <t>Fiji (FJI)</t>
  </si>
  <si>
    <t>Fiji</t>
  </si>
  <si>
    <t>FJI</t>
  </si>
  <si>
    <t>Finland (FIN)</t>
  </si>
  <si>
    <t>Finland</t>
  </si>
  <si>
    <t>FIN</t>
  </si>
  <si>
    <t>France (FRA)</t>
  </si>
  <si>
    <t>France</t>
  </si>
  <si>
    <t>FRA</t>
  </si>
  <si>
    <t>Gabon (GAB)</t>
  </si>
  <si>
    <t>Gabon</t>
  </si>
  <si>
    <t>GAB</t>
  </si>
  <si>
    <t>Gambia (GMB)</t>
  </si>
  <si>
    <t>Gambia</t>
  </si>
  <si>
    <t>GMB</t>
  </si>
  <si>
    <t>Georgia (GEO)</t>
  </si>
  <si>
    <t>Georgia</t>
  </si>
  <si>
    <t>GEO</t>
  </si>
  <si>
    <t>Germany (DEU)</t>
  </si>
  <si>
    <t>Germany</t>
  </si>
  <si>
    <t>DEU</t>
  </si>
  <si>
    <t>Ghana (GHA)</t>
  </si>
  <si>
    <t>Ghana</t>
  </si>
  <si>
    <t>GHA</t>
  </si>
  <si>
    <t>Greece (GRC)</t>
  </si>
  <si>
    <t>Greece</t>
  </si>
  <si>
    <t>GRC</t>
  </si>
  <si>
    <t>Guatemala (GTM)</t>
  </si>
  <si>
    <t>Guatemala</t>
  </si>
  <si>
    <t>GTM</t>
  </si>
  <si>
    <t>Guinea (GIN)</t>
  </si>
  <si>
    <t>Guinea</t>
  </si>
  <si>
    <t>GIN</t>
  </si>
  <si>
    <t>Guinea-Bissau (GNB)</t>
  </si>
  <si>
    <t>Guinea-Bissau</t>
  </si>
  <si>
    <t>GNB</t>
  </si>
  <si>
    <t>Guyana (GUY)</t>
  </si>
  <si>
    <t>Guyana</t>
  </si>
  <si>
    <t>GUY</t>
  </si>
  <si>
    <t>Haiti (HTI)</t>
  </si>
  <si>
    <t>Haiti</t>
  </si>
  <si>
    <t>HTI</t>
  </si>
  <si>
    <t>Honduras (HND)</t>
  </si>
  <si>
    <t>Honduras</t>
  </si>
  <si>
    <t>HND</t>
  </si>
  <si>
    <t>Hungary (HUN)</t>
  </si>
  <si>
    <t>Hungary</t>
  </si>
  <si>
    <t>HUN</t>
  </si>
  <si>
    <t>Iceland (ISL)</t>
  </si>
  <si>
    <t>Iceland</t>
  </si>
  <si>
    <t>ISL</t>
  </si>
  <si>
    <t>India (IND)</t>
  </si>
  <si>
    <t>India</t>
  </si>
  <si>
    <t>IND</t>
  </si>
  <si>
    <t>Indonesia (IDN)</t>
  </si>
  <si>
    <t>Indonesia</t>
  </si>
  <si>
    <t>IDN</t>
  </si>
  <si>
    <t>Iran (IRN)</t>
  </si>
  <si>
    <t>Iran</t>
  </si>
  <si>
    <t>IRN</t>
  </si>
  <si>
    <t>Iraq (IRQ)</t>
  </si>
  <si>
    <t>Iraq</t>
  </si>
  <si>
    <t>IRQ</t>
  </si>
  <si>
    <t>Ireland (IRL)</t>
  </si>
  <si>
    <t>Ireland</t>
  </si>
  <si>
    <t>IRL</t>
  </si>
  <si>
    <t>Israel (ISR)</t>
  </si>
  <si>
    <t>Israel</t>
  </si>
  <si>
    <t>ISR</t>
  </si>
  <si>
    <t>Italy (ITA)</t>
  </si>
  <si>
    <t>Italy</t>
  </si>
  <si>
    <t>ITA</t>
  </si>
  <si>
    <t>Jamaica (JAM)</t>
  </si>
  <si>
    <t>Jamaica</t>
  </si>
  <si>
    <t>JAM</t>
  </si>
  <si>
    <t>Japan (JPN)</t>
  </si>
  <si>
    <t>Japan</t>
  </si>
  <si>
    <t>JPN</t>
  </si>
  <si>
    <t>Jordan (JOR)</t>
  </si>
  <si>
    <t>Jordan</t>
  </si>
  <si>
    <t>JOR</t>
  </si>
  <si>
    <t>Kazakhstan (KAZ)</t>
  </si>
  <si>
    <t>Kazakhstan</t>
  </si>
  <si>
    <t>KAZ</t>
  </si>
  <si>
    <t>Kenya (KEN)</t>
  </si>
  <si>
    <t>Kenya</t>
  </si>
  <si>
    <t>KEN</t>
  </si>
  <si>
    <t>Kiribati (KIR)</t>
  </si>
  <si>
    <t>Kiribati</t>
  </si>
  <si>
    <t>KIR</t>
  </si>
  <si>
    <t>Kuwait (KWT)</t>
  </si>
  <si>
    <t>Kuwait</t>
  </si>
  <si>
    <t>KWT</t>
  </si>
  <si>
    <t>Kyrgyzstan (KGZ)</t>
  </si>
  <si>
    <t>Kyrgyzstan</t>
  </si>
  <si>
    <t>KGZ</t>
  </si>
  <si>
    <t>Laos (LPDR) (LAO)</t>
  </si>
  <si>
    <t>Laos (LPDR)</t>
  </si>
  <si>
    <t>LAO</t>
  </si>
  <si>
    <t>Latvia (LVA)</t>
  </si>
  <si>
    <t>Latvia</t>
  </si>
  <si>
    <t>LVA</t>
  </si>
  <si>
    <t>Lebanon (LBN)</t>
  </si>
  <si>
    <t>Lebanon</t>
  </si>
  <si>
    <t>LBN</t>
  </si>
  <si>
    <t>Lesotho (LSO)</t>
  </si>
  <si>
    <t>Lesotho</t>
  </si>
  <si>
    <t>LSO</t>
  </si>
  <si>
    <t>Liberia (LBR)</t>
  </si>
  <si>
    <t>Liberia</t>
  </si>
  <si>
    <t>LBR</t>
  </si>
  <si>
    <t>Libya (LBY)</t>
  </si>
  <si>
    <t>Libya</t>
  </si>
  <si>
    <t>LBY</t>
  </si>
  <si>
    <t>Lithuania (LTU)</t>
  </si>
  <si>
    <t>Lithuania</t>
  </si>
  <si>
    <t>LTU</t>
  </si>
  <si>
    <t>Luxembourg (LUX)</t>
  </si>
  <si>
    <t>Luxembourg</t>
  </si>
  <si>
    <t>LUX</t>
  </si>
  <si>
    <t>Madagascar (MDG)</t>
  </si>
  <si>
    <t>Madagascar</t>
  </si>
  <si>
    <t>MDG</t>
  </si>
  <si>
    <t>Malawi (MWI)</t>
  </si>
  <si>
    <t>Malawi</t>
  </si>
  <si>
    <t>MWI</t>
  </si>
  <si>
    <t>Malaysia (MYS)</t>
  </si>
  <si>
    <t>Malaysia</t>
  </si>
  <si>
    <t>MYS</t>
  </si>
  <si>
    <t>Maldives (MDV)</t>
  </si>
  <si>
    <t>Maldives</t>
  </si>
  <si>
    <t>MDV</t>
  </si>
  <si>
    <t>Mali (MLI)</t>
  </si>
  <si>
    <t>Mali</t>
  </si>
  <si>
    <t>MLI</t>
  </si>
  <si>
    <t>Marshall Islands  (MHL)</t>
  </si>
  <si>
    <t xml:space="preserve">Marshall Islands </t>
  </si>
  <si>
    <t>MHL</t>
  </si>
  <si>
    <t>Mauritania (MRT)</t>
  </si>
  <si>
    <t>Mauritania</t>
  </si>
  <si>
    <t>MRT</t>
  </si>
  <si>
    <t>Mauritius (MUS)</t>
  </si>
  <si>
    <t>Mauritius</t>
  </si>
  <si>
    <t>MUS</t>
  </si>
  <si>
    <t>Mexico (MEX)</t>
  </si>
  <si>
    <t>Mexico</t>
  </si>
  <si>
    <t>MEX</t>
  </si>
  <si>
    <t>Micronesia (FSM)</t>
  </si>
  <si>
    <t>Micronesia</t>
  </si>
  <si>
    <t>FSM</t>
  </si>
  <si>
    <t>Moldova (MDA)</t>
  </si>
  <si>
    <t>Moldova</t>
  </si>
  <si>
    <t>MDA</t>
  </si>
  <si>
    <t>Mongolia (MNG)</t>
  </si>
  <si>
    <t>Mongolia</t>
  </si>
  <si>
    <t>MNG</t>
  </si>
  <si>
    <t>Morocco (MAR)</t>
  </si>
  <si>
    <t>Morocco</t>
  </si>
  <si>
    <t>MAR</t>
  </si>
  <si>
    <t>Mozambique (MOZ)</t>
  </si>
  <si>
    <t>Mozambique</t>
  </si>
  <si>
    <t>MOZ</t>
  </si>
  <si>
    <t>Myanmar (MMR)</t>
  </si>
  <si>
    <t>Myanmar</t>
  </si>
  <si>
    <t>MMR</t>
  </si>
  <si>
    <t>Namibia (NAM)</t>
  </si>
  <si>
    <t>Namibia</t>
  </si>
  <si>
    <t>NAM</t>
  </si>
  <si>
    <t>Nepal (NPL)</t>
  </si>
  <si>
    <t>Nepal</t>
  </si>
  <si>
    <t>NPL</t>
  </si>
  <si>
    <t>Netherlands (NLD)</t>
  </si>
  <si>
    <t>Netherlands</t>
  </si>
  <si>
    <t>NLD</t>
  </si>
  <si>
    <t>New Zealand (NZL)</t>
  </si>
  <si>
    <t>New Zealand</t>
  </si>
  <si>
    <t>NZL</t>
  </si>
  <si>
    <t>Nicaragua (NIC)</t>
  </si>
  <si>
    <t>Nicaragua</t>
  </si>
  <si>
    <t>NIC</t>
  </si>
  <si>
    <t>Niger (NER)</t>
  </si>
  <si>
    <t>Niger</t>
  </si>
  <si>
    <t>NER</t>
  </si>
  <si>
    <t>Nigeria (NGA)</t>
  </si>
  <si>
    <t>Nigeria</t>
  </si>
  <si>
    <t>NGA</t>
  </si>
  <si>
    <t>North Korea (DPRK) (PRK)</t>
  </si>
  <si>
    <t>North Korea (DPRK)</t>
  </si>
  <si>
    <t>PRK</t>
  </si>
  <si>
    <t>Norway (NOR)</t>
  </si>
  <si>
    <t>Norway</t>
  </si>
  <si>
    <t>NOR</t>
  </si>
  <si>
    <t>Oman (OMN)</t>
  </si>
  <si>
    <t>Oman</t>
  </si>
  <si>
    <t>OMN</t>
  </si>
  <si>
    <t>Palestine (PLE)</t>
  </si>
  <si>
    <t>Palestine</t>
  </si>
  <si>
    <t>PLE</t>
  </si>
  <si>
    <t>Pakistan (PAK)</t>
  </si>
  <si>
    <t>Pakistan</t>
  </si>
  <si>
    <t>PAK</t>
  </si>
  <si>
    <t>Panama (PAN)</t>
  </si>
  <si>
    <t>Panama</t>
  </si>
  <si>
    <t>PAN</t>
  </si>
  <si>
    <t>Papua New Guinea (PNG)</t>
  </si>
  <si>
    <t>Papua New Guinea</t>
  </si>
  <si>
    <t>PNG</t>
  </si>
  <si>
    <t>Paraguay (PRY)</t>
  </si>
  <si>
    <t>Paraguay</t>
  </si>
  <si>
    <t>PRY</t>
  </si>
  <si>
    <t>Peru (PER)</t>
  </si>
  <si>
    <t>Peru</t>
  </si>
  <si>
    <t>PER</t>
  </si>
  <si>
    <t>Philippines (PHL)</t>
  </si>
  <si>
    <t>Philippines</t>
  </si>
  <si>
    <t>PHL</t>
  </si>
  <si>
    <t>Poland (POL)</t>
  </si>
  <si>
    <t>Poland</t>
  </si>
  <si>
    <t>POL</t>
  </si>
  <si>
    <t>Portugal (PRT)</t>
  </si>
  <si>
    <t>Portugal</t>
  </si>
  <si>
    <t>PRT</t>
  </si>
  <si>
    <t>Qatar (QAT)</t>
  </si>
  <si>
    <t>Qatar</t>
  </si>
  <si>
    <t>QAT</t>
  </si>
  <si>
    <t>Romania (ROU)</t>
  </si>
  <si>
    <t>Romania</t>
  </si>
  <si>
    <t>ROU</t>
  </si>
  <si>
    <t>Russian Federation (RUS)</t>
  </si>
  <si>
    <t>Russian Federation</t>
  </si>
  <si>
    <t>RUS</t>
  </si>
  <si>
    <t>Rwanda (RWA)</t>
  </si>
  <si>
    <t>Rwanda</t>
  </si>
  <si>
    <t>RWA</t>
  </si>
  <si>
    <t>Saint Helena (SHN)</t>
  </si>
  <si>
    <t>Saint Helena</t>
  </si>
  <si>
    <t>SHN</t>
  </si>
  <si>
    <t>Samoa (WSM)</t>
  </si>
  <si>
    <t>Samoa</t>
  </si>
  <si>
    <t>WSM</t>
  </si>
  <si>
    <t>Sao Tome and Principe (STP)</t>
  </si>
  <si>
    <t>Sao Tome and Principe</t>
  </si>
  <si>
    <t>STP</t>
  </si>
  <si>
    <t>Saudi Arabia (SAU)</t>
  </si>
  <si>
    <t>Saudi Arabia</t>
  </si>
  <si>
    <t>SAU</t>
  </si>
  <si>
    <t>Senegal (SEN)</t>
  </si>
  <si>
    <t>Senegal</t>
  </si>
  <si>
    <t>SEN</t>
  </si>
  <si>
    <t>Sierra Leone (SLE)</t>
  </si>
  <si>
    <t>Sierra Leone</t>
  </si>
  <si>
    <t>SLE</t>
  </si>
  <si>
    <t>Slovakia (SVK)</t>
  </si>
  <si>
    <t>Slovakia</t>
  </si>
  <si>
    <t>SVK</t>
  </si>
  <si>
    <t>Slovenia (SVN)</t>
  </si>
  <si>
    <t>Slovenia</t>
  </si>
  <si>
    <t>SVN</t>
  </si>
  <si>
    <t>Solomon Islands (SLB)</t>
  </si>
  <si>
    <t>Solomon Islands</t>
  </si>
  <si>
    <t>SLB</t>
  </si>
  <si>
    <t>Somalia (SOM)</t>
  </si>
  <si>
    <t>Somalia</t>
  </si>
  <si>
    <t>SOM</t>
  </si>
  <si>
    <t>South Africa (ZAF)</t>
  </si>
  <si>
    <t>South Africa</t>
  </si>
  <si>
    <t>ZAF</t>
  </si>
  <si>
    <t>South Korea (RoK) (KOR)</t>
  </si>
  <si>
    <t>South Korea (RoK)</t>
  </si>
  <si>
    <t>KOR</t>
  </si>
  <si>
    <t>Spain (ESP)</t>
  </si>
  <si>
    <t>Spain</t>
  </si>
  <si>
    <t>ESP</t>
  </si>
  <si>
    <t>Sri Lanka (LKA)</t>
  </si>
  <si>
    <t>Sri Lanka</t>
  </si>
  <si>
    <t>LKA</t>
  </si>
  <si>
    <t>Sudan (SDN)</t>
  </si>
  <si>
    <t>Sudan</t>
  </si>
  <si>
    <t>SDN</t>
  </si>
  <si>
    <t>Suriname (SUR)</t>
  </si>
  <si>
    <t>Suriname</t>
  </si>
  <si>
    <t>SUR</t>
  </si>
  <si>
    <t>Sweden (SWE)</t>
  </si>
  <si>
    <t>Sweden</t>
  </si>
  <si>
    <t>SWE</t>
  </si>
  <si>
    <t>Switzerland (CHE)</t>
  </si>
  <si>
    <t>Switzerland</t>
  </si>
  <si>
    <t>CHE</t>
  </si>
  <si>
    <t>Syria (SYR)</t>
  </si>
  <si>
    <t>Syria</t>
  </si>
  <si>
    <t>SYR</t>
  </si>
  <si>
    <t>Taiwan  (TWN)</t>
  </si>
  <si>
    <t xml:space="preserve">Taiwan </t>
  </si>
  <si>
    <t>TWN</t>
  </si>
  <si>
    <t>Tajikistan (TJK)</t>
  </si>
  <si>
    <t>Tajikistan</t>
  </si>
  <si>
    <t>TJK</t>
  </si>
  <si>
    <t>Tanzania</t>
  </si>
  <si>
    <t>TZA</t>
  </si>
  <si>
    <t>Thailand (THA)</t>
  </si>
  <si>
    <t>Thailand</t>
  </si>
  <si>
    <t>THA</t>
  </si>
  <si>
    <t>Timor-Leste (TLS)</t>
  </si>
  <si>
    <t>Timor-Leste</t>
  </si>
  <si>
    <t>TLS</t>
  </si>
  <si>
    <t>Togo (TGO)</t>
  </si>
  <si>
    <t>Togo</t>
  </si>
  <si>
    <t>TGO</t>
  </si>
  <si>
    <t>Trinidad and Tobago (TTO)</t>
  </si>
  <si>
    <t>Trinidad and Tobago</t>
  </si>
  <si>
    <t>TTO</t>
  </si>
  <si>
    <t>Tunisia (TUN)</t>
  </si>
  <si>
    <t>Tunisia</t>
  </si>
  <si>
    <t>TUN</t>
  </si>
  <si>
    <t>Türkiye (TUR)</t>
  </si>
  <si>
    <t>Türkiye</t>
  </si>
  <si>
    <t>TUR</t>
  </si>
  <si>
    <t>Turkmenistan (TKM)</t>
  </si>
  <si>
    <t>Turkmenistan</t>
  </si>
  <si>
    <t>TKM</t>
  </si>
  <si>
    <t>Uganda (UGA)</t>
  </si>
  <si>
    <t>Uganda</t>
  </si>
  <si>
    <t>UGA</t>
  </si>
  <si>
    <t>Ukraine (UKR)</t>
  </si>
  <si>
    <t>Ukraine</t>
  </si>
  <si>
    <t>UKR</t>
  </si>
  <si>
    <t>United Arab Emirates (ARE)</t>
  </si>
  <si>
    <t>United Arab Emirates</t>
  </si>
  <si>
    <t>ARE</t>
  </si>
  <si>
    <t>United Kingdom (GBR)</t>
  </si>
  <si>
    <t>United Kingdom</t>
  </si>
  <si>
    <t>GBR</t>
  </si>
  <si>
    <t>United States of America  (USA)</t>
  </si>
  <si>
    <t xml:space="preserve">United States of America </t>
  </si>
  <si>
    <t>USA</t>
  </si>
  <si>
    <t>Uruguay (URY)</t>
  </si>
  <si>
    <t>Uruguay</t>
  </si>
  <si>
    <t>URY</t>
  </si>
  <si>
    <t>Uzbekistan (UZB)</t>
  </si>
  <si>
    <t>Uzbekistan</t>
  </si>
  <si>
    <t>UZB</t>
  </si>
  <si>
    <t>Vanuatu (VUT)</t>
  </si>
  <si>
    <t>Vanuatu</t>
  </si>
  <si>
    <t>VUT</t>
  </si>
  <si>
    <t>Venezuela (VEN)</t>
  </si>
  <si>
    <t>Venezuela</t>
  </si>
  <si>
    <t>VEN</t>
  </si>
  <si>
    <t>Viet Nam (VNM)</t>
  </si>
  <si>
    <t>Viet Nam</t>
  </si>
  <si>
    <t>VNM</t>
  </si>
  <si>
    <t>Yemen (YEM)</t>
  </si>
  <si>
    <t>Yemen</t>
  </si>
  <si>
    <t>YEM</t>
  </si>
  <si>
    <t>Zambia (ZMB)</t>
  </si>
  <si>
    <t>Zambia</t>
  </si>
  <si>
    <t>ZMB</t>
  </si>
  <si>
    <t>Zimbabwe (ZWE)</t>
  </si>
  <si>
    <t>Zimbabwe</t>
  </si>
  <si>
    <t>ZWE</t>
  </si>
  <si>
    <t>LoGICA INTERGOVERNMENTAL PROFILE: NATURE OF SUBNATIONAL GOVERNANCE INSTITUTIONS</t>
  </si>
  <si>
    <t>Government level / tier / type</t>
  </si>
  <si>
    <t>G1</t>
  </si>
  <si>
    <t>Institutional characteristics, autonomy and authority</t>
  </si>
  <si>
    <t>G1.1A</t>
  </si>
  <si>
    <r>
      <rPr>
        <sz val="11"/>
        <color theme="1"/>
        <rFont val="Calibri"/>
        <charset val="134"/>
        <scheme val="minor"/>
      </rPr>
      <t xml:space="preserve">Are subnational entities at this level/tier/type </t>
    </r>
    <r>
      <rPr>
        <i/>
        <sz val="11"/>
        <color theme="1"/>
        <rFont val="Calibri"/>
        <charset val="134"/>
        <scheme val="minor"/>
      </rPr>
      <t>de jure</t>
    </r>
    <r>
      <rPr>
        <sz val="11"/>
        <color theme="1"/>
        <rFont val="Calibri"/>
        <charset val="134"/>
        <scheme val="minor"/>
      </rPr>
      <t xml:space="preserve"> corporate bodies (institutional units)?</t>
    </r>
  </si>
  <si>
    <t>Regions are part of central government, rather than separate legal entities.</t>
  </si>
  <si>
    <t>Partially/Mixed/Other</t>
  </si>
  <si>
    <t>G1.1B</t>
  </si>
  <si>
    <t>Do subnational entities at this level/tier/type engage in public sector functions?</t>
  </si>
  <si>
    <t>G1.2</t>
  </si>
  <si>
    <t>Village governments do not employ their own officers (WEOs and VEOs are employed by their respective districts).</t>
  </si>
  <si>
    <t>G1.3</t>
  </si>
  <si>
    <t>LGAs are "general purpose" government institutions and have various responsibilities.</t>
  </si>
  <si>
    <t>Village governments have limited service delivery responsibilities and are mostly focused on community activities</t>
  </si>
  <si>
    <t>G2</t>
  </si>
  <si>
    <t>Political characteristics, autonomy and authority</t>
  </si>
  <si>
    <t>G2.1A</t>
  </si>
  <si>
    <t>Do subnational entities at this level/tier/type have their own (political/elected) leadership?</t>
  </si>
  <si>
    <t>Regions are deconcentrated entities; they do not have their own political leadership, while regional adminisrative leadership is appointed by the central government.</t>
  </si>
  <si>
    <t>G2.1B</t>
  </si>
  <si>
    <t>Does the political leadership have a degree of autonomy and authoritative decision-making power?</t>
  </si>
  <si>
    <t xml:space="preserve">The Regional Commissioner acts as the CG representative in the Region and performs the executive functions of the CG in the Region </t>
  </si>
  <si>
    <t>G2.2A</t>
  </si>
  <si>
    <t>Is the subnational political leadership, at least in part, (directly or indirectly) elected?</t>
  </si>
  <si>
    <t>G2.2B</t>
  </si>
  <si>
    <t>Do subnational entities have (de jure / de facto) autonomy and authoritative power over political decisions?</t>
  </si>
  <si>
    <t>LGAs have limited authority and are heavily controlled by CG. For example, when the Minister responsible for Local Government determines that local government plans or spending are in contravention of national policies, he may issue binding directives to ensure that national priorities shall be complied with.</t>
  </si>
  <si>
    <t>VGs are heavily reliant on LGAs which ultimately influence/determine political decision-making</t>
  </si>
  <si>
    <t>G2.3A</t>
  </si>
  <si>
    <t>Is the subnational political leadership (at least in part) directly elected?</t>
  </si>
  <si>
    <t>G2.3B</t>
  </si>
  <si>
    <t>Do subnational entities have extensive autonomy and authoritative power over political decisions?</t>
  </si>
  <si>
    <t>G3</t>
  </si>
  <si>
    <t>Administrative characteristics, autonomy and authority</t>
  </si>
  <si>
    <t>G3.1</t>
  </si>
  <si>
    <t>Do subnational entities at this level/tier/type have (employ) their own officers?</t>
  </si>
  <si>
    <t>G3.2A</t>
  </si>
  <si>
    <t>Do subnational entities have, and authoritatively manage, their CEO and most/all of their own officers?</t>
  </si>
  <si>
    <t>Local executive directors are appointed by central government. LGA officers are technically employed by the LGA but in practice are appointed by the central government. A recruitment secretariat performs this function based on LGAs requests. However, even this is not the case for all staff cadres.</t>
  </si>
  <si>
    <t>Village executive officers (VEOs) are appointed and employed by the LGA.</t>
  </si>
  <si>
    <t>G3.2B</t>
  </si>
  <si>
    <t>Do subnational entities have, and authoritatively manage, their own staff?</t>
  </si>
  <si>
    <t>Local government staff are managed under the authority of the President's Office of Public Service Management and Good Governance. As such, central government officials approve local staff positins, and can employ, hire, and transfer LGA staff. Some (generally lower level) positions are directly hired by the LGA including the drivers, secretaries, records management officers, etc. However, the LGA can only recruit certificate holders (not diploma or degree holders).</t>
  </si>
  <si>
    <t>G3.2C</t>
  </si>
  <si>
    <t>Do subnational entities have (de jure / de facto) autonomy and authoritative power over admin. decisions?</t>
  </si>
  <si>
    <t>LGAs are not able to determine their own organizational structure and are subject to dual subordination</t>
  </si>
  <si>
    <t>G3.3A</t>
  </si>
  <si>
    <t>Do subnational entities have, select, and authoritatively manage, their CEO and all of their own officers?</t>
  </si>
  <si>
    <t>G3.3B</t>
  </si>
  <si>
    <t>Do subnational entities have, select, and authoritatively manage, their own staff?</t>
  </si>
  <si>
    <t>G3.3C</t>
  </si>
  <si>
    <t>Do subnational entities have extensive autonomy and authoritative power over admin. decisions?</t>
  </si>
  <si>
    <t>G4</t>
  </si>
  <si>
    <t>Fiscal/budgetary characteristics, autonomy and authority</t>
  </si>
  <si>
    <t>G4.1A</t>
  </si>
  <si>
    <t>Do subnational entities at this level/tier/type own assets and raise funds in own name?</t>
  </si>
  <si>
    <t>LGAs can borrow only with central government approval</t>
  </si>
  <si>
    <t>G4.1B</t>
  </si>
  <si>
    <t>Do subnational entities at this level/tier/type have their own budget?</t>
  </si>
  <si>
    <t>Regions have a budget vote (but do not control their budget)</t>
  </si>
  <si>
    <t>LGAs develop their own spending plans based on their specific needs and priorities</t>
  </si>
  <si>
    <t>G4.1C</t>
  </si>
  <si>
    <t>Do subnational entities at this level/tier/type prepare and adopt their own budgets?</t>
  </si>
  <si>
    <t>LGA budgets are approved by the council</t>
  </si>
  <si>
    <t>Village budgets are prepared by community members using a participatory planning and budgeting approach (known as Improved Opportunities and Obstacles to Development).  Community members  identify and prioritize projects that  can be implemented using locally available resources. However, the approach has not been rolled out in all villages so in most cases the LGAs still decide on their behalf. Alternatively, communities identify and prioritize a list of projects and submit to the LGA in expectation of receiving financial support from the LGA or CG.</t>
  </si>
  <si>
    <t>G4.2A</t>
  </si>
  <si>
    <t>Do subnational entities hold and manage their own funds outside of the higher-level treasury?</t>
  </si>
  <si>
    <t>G4.2B</t>
  </si>
  <si>
    <t>Do subnational entities have (de jure / de facto) autonomy and authoritative power over fiscal decisions?</t>
  </si>
  <si>
    <t>LGA budgets are submitted to the MoF for review and approval to ensure they are aligned to national policies and priorities. Changes can occur due to changes in national priorities.</t>
  </si>
  <si>
    <t>Uncertainty over LGA budgets until execution stages feeds into corresponding uncertainty at village level</t>
  </si>
  <si>
    <t>G4.3</t>
  </si>
  <si>
    <t>Do subnational entities have extensive autonomy and authoritative power over budget/fiscal decisions?</t>
  </si>
  <si>
    <t>Most LGAs rely heavily on IGFTs from CG and have very limited own resources.</t>
  </si>
  <si>
    <t>Governance of non-devolved subnational entities (empowered field administration?)</t>
  </si>
  <si>
    <t xml:space="preserve">Do subnational entities administratively form a hierarchical part of the higher-level government?  </t>
  </si>
  <si>
    <t>If G4.1 is Yes, do field administration departments or units form administrative units or sub-units?</t>
  </si>
  <si>
    <t>If G4.2 is Yes, are field administration departments or units planned and managed as integrated units?</t>
  </si>
  <si>
    <t>If G4.3 is Yes, are subnational field admin. departments or units organized sectorally or territorially (or mixed)?</t>
  </si>
  <si>
    <t>Sectoral</t>
  </si>
  <si>
    <t>Territorial</t>
  </si>
  <si>
    <t>Do subnational entities budgetarily form a hierarchical part of the higher-level government?</t>
  </si>
  <si>
    <t>If G4.5 is Yes, are the budgets of field depts./units included as identifiable sub-organizations or budget units?</t>
  </si>
  <si>
    <t>If G4.6 is Yes, are field departments' or units' budgets organized sectorally or territorially (or mixed)?</t>
  </si>
  <si>
    <t>G6</t>
  </si>
  <si>
    <t>Nature of subnational governance institutions (level/tier/type)</t>
  </si>
  <si>
    <t>G6.1</t>
  </si>
  <si>
    <t xml:space="preserve">Nature of subnational governance institutions (level/tier/type) </t>
  </si>
  <si>
    <t>Non-devolved institution</t>
  </si>
  <si>
    <t>Hybrid institution</t>
  </si>
  <si>
    <t>Devolution (extensive)</t>
  </si>
  <si>
    <t>Devolution (limited)</t>
  </si>
  <si>
    <t>None</t>
  </si>
  <si>
    <t>G6.2</t>
  </si>
  <si>
    <t>Nature of subnational governance institutions (level/tier/type) - Detailed</t>
  </si>
  <si>
    <t>6 - Extensive devolution</t>
  </si>
  <si>
    <t>5 - Limited devolution</t>
  </si>
  <si>
    <t>4 - Hybrid institution</t>
  </si>
  <si>
    <t>3 - Horizontal deconcentration</t>
  </si>
  <si>
    <t>2 - Vertical deconcentration</t>
  </si>
  <si>
    <t>1 - Other institution</t>
  </si>
  <si>
    <t>0 - None</t>
  </si>
  <si>
    <t>G6.3</t>
  </si>
  <si>
    <t>If non-devolved: with elected subnational council?</t>
  </si>
  <si>
    <t>G1 - SIT Institutional Score - 1</t>
  </si>
  <si>
    <t>G1 - SIT Institutional Score - 2</t>
  </si>
  <si>
    <t>G1 - SIT Institutional Score - 3</t>
  </si>
  <si>
    <t>G2 - SIT Political Score - 1</t>
  </si>
  <si>
    <t>G2 - SIT Political Score - 2</t>
  </si>
  <si>
    <t>G2 - SIT Political Score - 3</t>
  </si>
  <si>
    <t>G3 - SIT Admin Score - 1</t>
  </si>
  <si>
    <t>G3 - SIT Admin Score - 2</t>
  </si>
  <si>
    <t>G3 - SIT Admin Score - 3</t>
  </si>
  <si>
    <t>G4 - SIT Fiscal Score - 1</t>
  </si>
  <si>
    <t>G4 - SIT Fiscal Score - 2</t>
  </si>
  <si>
    <t>G4 - SIT Fiscal Score - 3</t>
  </si>
  <si>
    <t>G1. SIT Institutional Score</t>
  </si>
  <si>
    <t>G2. SIT Political Score</t>
  </si>
  <si>
    <t>G3. SIT Admin Score</t>
  </si>
  <si>
    <t>G4. SIT Fiscal Score</t>
  </si>
  <si>
    <t>devolved subnational governance institutions with extensive powers and function.</t>
  </si>
  <si>
    <t>devolved subnational governance institutions, albeit with limited powers and/or functions.</t>
  </si>
  <si>
    <t>hybrid local governance institutions, with features of both devolution and deconcentration.</t>
  </si>
  <si>
    <t>non-devolved subnational govenance institutions.</t>
  </si>
  <si>
    <t>not having a clear institutional nature.</t>
  </si>
  <si>
    <t>LoGICA INTERGOVERNMENTAL PROFILE: DE FACTO FUNCTIONS AND RESPONSIBILITIES OF SUBNATIONAL GOVERNANCE INSTITUTIONS</t>
  </si>
  <si>
    <t>R1</t>
  </si>
  <si>
    <t>Identifying the de facto responsibility for provision of frontline public services</t>
  </si>
  <si>
    <t>Primary responsibility</t>
  </si>
  <si>
    <t>Role of PCEBIs?</t>
  </si>
  <si>
    <t>HR</t>
  </si>
  <si>
    <t>Capital</t>
  </si>
  <si>
    <t>General public services (701); Public Order and Safety (703)</t>
  </si>
  <si>
    <t>Note:</t>
  </si>
  <si>
    <t>R1.1</t>
  </si>
  <si>
    <t>Civil administration (registration of births/marriages/deaths)*</t>
  </si>
  <si>
    <t>XX</t>
  </si>
  <si>
    <t>R1.3</t>
  </si>
  <si>
    <t>Fire protection (7032)</t>
  </si>
  <si>
    <t>Economic Affairs (704)</t>
  </si>
  <si>
    <t>R1.4</t>
  </si>
  <si>
    <t>Agricultural extension / livestock services (70421*)</t>
  </si>
  <si>
    <t>R1.8</t>
  </si>
  <si>
    <t>Public transit (70456)</t>
  </si>
  <si>
    <t>Environmental Protection (705)</t>
  </si>
  <si>
    <t>OR</t>
  </si>
  <si>
    <t>OR = Other Regional</t>
  </si>
  <si>
    <t>R1.11</t>
  </si>
  <si>
    <t>Waste management (7051)</t>
  </si>
  <si>
    <t>OL</t>
  </si>
  <si>
    <t>OL = Other Local</t>
  </si>
  <si>
    <t>Housing and Community Amenities (706)</t>
  </si>
  <si>
    <t>R2.1</t>
  </si>
  <si>
    <t xml:space="preserve">Land use planning and zoning </t>
  </si>
  <si>
    <t>R2.4</t>
  </si>
  <si>
    <t>Building and construction regulation; building permits</t>
  </si>
  <si>
    <t>R1.16</t>
  </si>
  <si>
    <t>Water supply (7063)</t>
  </si>
  <si>
    <t>R1.17</t>
  </si>
  <si>
    <t>Street lighting (7064)</t>
  </si>
  <si>
    <t>Health (707)</t>
  </si>
  <si>
    <t>R1.19</t>
  </si>
  <si>
    <t>Public health and outpatient services (7072,7074)</t>
  </si>
  <si>
    <t>Recreation, culture, and religion (708)</t>
  </si>
  <si>
    <t>R1.20</t>
  </si>
  <si>
    <t>Recreation and sporting services (7081) – includes parks</t>
  </si>
  <si>
    <t>Education (709)</t>
  </si>
  <si>
    <t>R1.23</t>
  </si>
  <si>
    <t>Primary Education (70912)</t>
  </si>
  <si>
    <t>LOCAL GOVERNANCE INSTITUTIONS COMPARATIVE ASSESSMENT (LoGICA) PROFILE: PROFILE COMPLETION INFORMATION</t>
  </si>
  <si>
    <t>Z1</t>
  </si>
  <si>
    <t>Completion of LoGICA Assessment and Profile</t>
  </si>
  <si>
    <t>Z1.1</t>
  </si>
  <si>
    <t>Name(s) of researcher(s) completing IGP</t>
  </si>
  <si>
    <t>Nazar Joseph Sola</t>
  </si>
  <si>
    <t>Z1.2</t>
  </si>
  <si>
    <t>Name of peer reviewer(s) / country expert(s) (if any)</t>
  </si>
  <si>
    <t>Z1.3</t>
  </si>
  <si>
    <t>Name of LPSA Reviewer</t>
  </si>
  <si>
    <t>Nick Travis; Jamie Boex</t>
  </si>
  <si>
    <t>Z4</t>
  </si>
  <si>
    <t>LoGICA Assessment Abstract</t>
  </si>
  <si>
    <t>Z4.1</t>
  </si>
  <si>
    <r>
      <rPr>
        <b/>
        <sz val="11"/>
        <color theme="1"/>
        <rFont val="Calibri"/>
        <charset val="134"/>
        <scheme val="minor"/>
      </rPr>
      <t>General Intergovernment Context</t>
    </r>
    <r>
      <rPr>
        <sz val="11"/>
        <color theme="1"/>
        <rFont val="Calibri"/>
        <charset val="134"/>
        <scheme val="minor"/>
      </rPr>
      <t xml:space="preserve"> - One paragraph</t>
    </r>
  </si>
  <si>
    <t>The United Republic of Tanzania is a union of two sovereign states: the Republic of Tanganyika and the People’s Republic of Zanzibar. A treaty of Union was concluded on 22 April 1964 resulting in one Sovereign Republic. The Union consists of two governments: (i) Tanzania Mainland which exercises powers over all union matters as well as non-union matters within the mainland; and (ii) the Revolutionary Government of Zanzibar which is an autonomous government that  exercises powers over non-union matters in Zanzibar. In mainland Tanzania, decentralization has ebbed and flowed through several phases, intertwined with political upheavals. The first phase (1967-72) involved a process of re-centralistion of power in which local governments were abolished and replaced with centrally coordinated planning via deconcentrated administration. The second phase (during the 1980s) saw the re-establishment of local governments after the rapid decline in essential services. The third phase (1996 onwards) has been to promote the autonomy of local governments to enhance their effectiveness under the Decentralization by Devolution (DbyD) principle. Despite these efforts, local governments in Tanzania retain many centralized elements in their institutional setup (e.g. limited administrative autonomy and a reliance on fiscal resources from the centre).</t>
  </si>
  <si>
    <t>Z4.2</t>
  </si>
  <si>
    <r>
      <rPr>
        <b/>
        <sz val="11"/>
        <color theme="1"/>
        <rFont val="Calibri"/>
        <charset val="134"/>
        <scheme val="minor"/>
      </rPr>
      <t>Subnational governance structure</t>
    </r>
    <r>
      <rPr>
        <sz val="11"/>
        <color theme="1"/>
        <rFont val="Calibri"/>
        <charset val="134"/>
        <scheme val="minor"/>
      </rPr>
      <t xml:space="preserve"> - One paragraph</t>
    </r>
  </si>
  <si>
    <t>At the central government level, Tanzania is governed by two governments: (i) the Government of the United Republic, which exercises powers over all union matters as well as non-union matters within mainland Tanzania; and (ii) the Revolutionary Government of Zanzibar which is an autonomous government that exercises powers over non-union matters in Zanzibar. Mainland Tanzania is divided into 26 administrative regions. These regions are deconcentrated administrations playing oversight, advisory and coordinating roles in service delivery undertaken by Local Government Authorities (LGAs). There are 184 LGAs in mainland Tanzania out of which 137 are rural district authorities and 47 are urban authorities. Urban LGAs consist of 6 city councils, 20 municipal councils and 21 town councils. Below the LGAs are village governments (in rural areas) and mitaa (urban neighborhoods). Below the villages are sub-village units called vitongoji.</t>
  </si>
  <si>
    <t>Z4.3</t>
  </si>
  <si>
    <r>
      <rPr>
        <b/>
        <sz val="11"/>
        <color theme="1"/>
        <rFont val="Calibri"/>
        <charset val="134"/>
        <scheme val="minor"/>
      </rPr>
      <t>Nature of subnational governance institutions</t>
    </r>
    <r>
      <rPr>
        <sz val="11"/>
        <color theme="1"/>
        <rFont val="Calibri"/>
        <charset val="134"/>
        <scheme val="minor"/>
      </rPr>
      <t xml:space="preserve"> - One paragraph</t>
    </r>
  </si>
  <si>
    <t>Subnational governance in Mainland Tanzania is characterized by a mix of non-devolved and hybrid subnational governance institutions. Regions are deconcentrated administrative entities that lack their own elected political leadership, are managed by central government staff, and are funded via regional votes in the central government budget. Although LGAs are legally defined as corporate bodies, in practice, they are hybrid entities with both devolved and non-devolved features. While LGAs have their own elected political leadership, formally employ their own officers and staff, and approve and manage their own budgets, in practice LGAs lack autonomy in several areas. For instance, they do not appoint their own Executive Director; are not able to determine their own organizational structures; and have limited authority over their officers and staff. In addition, the de jure and de facto control of elected local leaders over their own budgets is severely constrained by the higher-level government. Village governments do not meet the definitional requirements of local governments because they are not de facto corporate bodies (due to the fact that they do not select or employ their own officers) which severely limits their authority in practice.</t>
  </si>
  <si>
    <t>Z4.4</t>
  </si>
  <si>
    <r>
      <rPr>
        <b/>
        <sz val="11"/>
        <color theme="1"/>
        <rFont val="Calibri"/>
        <charset val="134"/>
        <scheme val="minor"/>
      </rPr>
      <t>Assignment of functions and responsibilities</t>
    </r>
    <r>
      <rPr>
        <sz val="11"/>
        <color theme="1"/>
        <rFont val="Calibri"/>
        <charset val="134"/>
        <scheme val="minor"/>
      </rPr>
      <t xml:space="preserve"> - One paragraph (Optional)</t>
    </r>
  </si>
  <si>
    <t>Local government functions are assigned in the Local Government (District and Urban Authorities) Acts of 1982, while intergovernmental relations are structured under the Regional Administration Act, 1997 (as amended). LGAs formally provide and coordinate provision of agricultural, trade, commerce and industry services as well as basic social services including pre-primary, primary and secondary education, primary health, and agricultural extension services. Despite LGA’s extensive formal role in public service delivery provision, in practice, central government ministries are extensively involved in local-level planning, decision-making, human resource management, and service delivery implementation. In addition, several functional responsibilities have been moved away from LGAs over recent years. These include the provision of water and sanitation services which are now under the authority of the Rural Water Supply and Sanitation Agency (under the Ministry of Water) as well as road transportation, which is now under the Tanzania Rural and Urban Road Agency.</t>
  </si>
  <si>
    <t>Z4.10</t>
  </si>
  <si>
    <r>
      <rPr>
        <b/>
        <sz val="11"/>
        <color theme="1"/>
        <rFont val="Calibri"/>
        <charset val="134"/>
        <scheme val="minor"/>
      </rPr>
      <t>References and Resources -</t>
    </r>
    <r>
      <rPr>
        <sz val="11"/>
        <color theme="1"/>
        <rFont val="Calibri"/>
        <charset val="134"/>
        <scheme val="minor"/>
      </rPr>
      <t xml:space="preserve"> List</t>
    </r>
  </si>
  <si>
    <t>https://www.sng-wofi.org/country-profiles/tanzania.html</t>
  </si>
  <si>
    <t>https://www.clgf.org.uk/regions/clgf-east-africa/tanzania/</t>
  </si>
  <si>
    <t>https://localgov.unwomen.org/country/TZA</t>
  </si>
  <si>
    <t xml:space="preserve">Constitutional, Legislative, and Policy Context for Subnational Governance </t>
  </si>
  <si>
    <t>[Insert Table. Structure and nature of subnational governance institutions]</t>
  </si>
  <si>
    <t>Structure of Subnational Governance Institutions</t>
  </si>
  <si>
    <t>Nature of Subnational Governance Institutions: Overview</t>
  </si>
  <si>
    <t>In order to meet the definition of a devolved subnational government, subnational governance institutions must have certain institutional, political, administrative and fiscal characteristics, and have sufficient autonomy and authority to be able to respond the needs and priorities of their constituents.</t>
  </si>
  <si>
    <t>Functions of Subnational Governance Institutions</t>
  </si>
  <si>
    <t>[Insert Table. Functions of subnational governance institutions]</t>
  </si>
  <si>
    <t>Selected References</t>
  </si>
  <si>
    <t>Subnational jurisdictions</t>
  </si>
  <si>
    <t>Subnational autonomy and authority (0-3)</t>
  </si>
  <si>
    <t>Code</t>
  </si>
  <si>
    <t>Country</t>
  </si>
  <si>
    <t>Name</t>
  </si>
  <si>
    <t>Number</t>
  </si>
  <si>
    <t>Avg. Pop.</t>
  </si>
  <si>
    <t>Institutional</t>
  </si>
  <si>
    <t>Political</t>
  </si>
  <si>
    <t>Admin.</t>
  </si>
  <si>
    <t>Fiscal</t>
  </si>
  <si>
    <t>Subnat. Institutional Type</t>
  </si>
  <si>
    <t>Regional governance institutions</t>
  </si>
  <si>
    <t>Local governance institutions</t>
  </si>
  <si>
    <t>Lower-local governance institutions</t>
  </si>
  <si>
    <t>Urban local governance institutions</t>
  </si>
  <si>
    <t>Civil Administration</t>
  </si>
  <si>
    <t>Fire protection</t>
  </si>
  <si>
    <t xml:space="preserve">Agr. extension </t>
  </si>
  <si>
    <t>Public transit</t>
  </si>
  <si>
    <t>Waste management</t>
  </si>
  <si>
    <t xml:space="preserve">Land use planning &amp; zoning </t>
  </si>
  <si>
    <t>Building permits</t>
  </si>
  <si>
    <t>Water supply</t>
  </si>
  <si>
    <t>Street lighting</t>
  </si>
  <si>
    <t>Public health (outpatient)</t>
  </si>
  <si>
    <t>Recreation &amp; sports</t>
  </si>
  <si>
    <t>Primary education</t>
  </si>
  <si>
    <t>Total</t>
  </si>
  <si>
    <t>Other regional-level institutions</t>
  </si>
  <si>
    <t>R</t>
  </si>
  <si>
    <t>Other local-level institutions</t>
  </si>
  <si>
    <t>L</t>
  </si>
  <si>
    <t xml:space="preserve">Central </t>
  </si>
  <si>
    <t>Regional</t>
  </si>
  <si>
    <t>Local</t>
  </si>
  <si>
    <t>Do subnational entities at this level/tier/type meet the preconditions of de facto corporate bodies?</t>
  </si>
  <si>
    <t xml:space="preserve">Are subnational institutions de jure and de facto corporate bodies with extensive (de jure/de facto) functions?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</si>
</sst>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quot;£&quot;#,##0;\-&quot;£&quot;#,##0"/>
    <numFmt numFmtId="166" formatCode="_(* #,##0_);_(* \(#,##0\);_(* &quot;-&quot;??_);_(@_)"/>
    <numFmt numFmtId="167" formatCode="_-* #,##0_-;\-* #,##0_-;_-* &quot;-&quot;??_-;_-@_-"/>
    <numFmt numFmtId="168" formatCode="_(* #,##0.00_);_(* \(#,##0.00\);_(* \-??_);_(@_)"/>
    <numFmt numFmtId="169" formatCode="[$-409]d/mmm/yy;@"/>
    <numFmt numFmtId="170" formatCode="_([$€-2]* #,##0.00_);_([$€-2]* \(#,##0.00\);_([$€-2]* &quot;-&quot;??_)"/>
  </numFmts>
  <fonts count="48">
    <font>
      <sz val="11"/>
      <color theme="1"/>
      <name val="Calibri"/>
      <charset val="134"/>
      <scheme val="minor"/>
    </font>
    <font>
      <sz val="9"/>
      <color rgb="FF000000"/>
      <name val="Calibri"/>
      <charset val="134"/>
      <scheme val="minor"/>
    </font>
    <font>
      <sz val="9"/>
      <color theme="1"/>
      <name val="Calibri"/>
      <charset val="134"/>
      <scheme val="minor"/>
    </font>
    <font>
      <b/>
      <sz val="9"/>
      <color theme="1"/>
      <name val="Calibri"/>
      <charset val="134"/>
      <scheme val="minor"/>
    </font>
    <font>
      <b/>
      <sz val="9"/>
      <color rgb="FF000000"/>
      <name val="Calibri"/>
      <charset val="134"/>
      <scheme val="minor"/>
    </font>
    <font>
      <b/>
      <sz val="11"/>
      <color theme="1"/>
      <name val="Calibri"/>
      <charset val="134"/>
      <scheme val="minor"/>
    </font>
    <font>
      <b/>
      <sz val="14"/>
      <color theme="1"/>
      <name val="Calibri"/>
      <charset val="134"/>
      <scheme val="minor"/>
    </font>
    <font>
      <b/>
      <sz val="11"/>
      <color theme="0"/>
      <name val="Calibri"/>
      <charset val="134"/>
      <scheme val="minor"/>
    </font>
    <font>
      <b/>
      <i/>
      <sz val="11"/>
      <color theme="1"/>
      <name val="Calibri"/>
      <charset val="134"/>
      <scheme val="minor"/>
    </font>
    <font>
      <sz val="11"/>
      <color theme="1" tint="0.249977111117893"/>
      <name val="Calibri"/>
      <charset val="134"/>
      <scheme val="minor"/>
    </font>
    <font>
      <b/>
      <sz val="10"/>
      <color rgb="FFFFFFFF"/>
      <name val="Calibri"/>
      <charset val="134"/>
      <scheme val="minor"/>
    </font>
    <font>
      <b/>
      <sz val="9"/>
      <color rgb="FFFFFFFF"/>
      <name val="Calibri"/>
      <charset val="134"/>
      <scheme val="minor"/>
    </font>
    <font>
      <sz val="10"/>
      <color theme="1"/>
      <name val="Calibri"/>
      <charset val="134"/>
      <scheme val="minor"/>
    </font>
    <font>
      <sz val="10"/>
      <name val="Calibri"/>
      <charset val="134"/>
      <scheme val="minor"/>
    </font>
    <font>
      <b/>
      <sz val="10"/>
      <color theme="1"/>
      <name val="Calibri"/>
      <charset val="134"/>
      <scheme val="minor"/>
    </font>
    <font>
      <sz val="11"/>
      <color rgb="FFFF0000"/>
      <name val="Calibri"/>
      <charset val="134"/>
      <scheme val="minor"/>
    </font>
    <font>
      <sz val="11"/>
      <name val="Calibri"/>
      <charset val="134"/>
      <scheme val="minor"/>
    </font>
    <font>
      <i/>
      <sz val="10"/>
      <color theme="0" tint="-0.34998626667073579"/>
      <name val="Calibri"/>
      <charset val="134"/>
      <scheme val="minor"/>
    </font>
    <font>
      <sz val="11"/>
      <color theme="1"/>
      <name val="Calibri"/>
      <charset val="134"/>
      <scheme val="minor"/>
    </font>
    <font>
      <sz val="11"/>
      <color theme="0"/>
      <name val="Calibri"/>
      <charset val="134"/>
      <scheme val="minor"/>
    </font>
    <font>
      <sz val="11"/>
      <color indexed="8"/>
      <name val="Calibri"/>
      <charset val="134"/>
    </font>
    <font>
      <sz val="11"/>
      <color indexed="9"/>
      <name val="Calibri"/>
      <charset val="134"/>
    </font>
    <font>
      <sz val="11"/>
      <color indexed="20"/>
      <name val="Calibri"/>
      <charset val="134"/>
    </font>
    <font>
      <b/>
      <sz val="11"/>
      <color indexed="52"/>
      <name val="Calibri"/>
      <charset val="134"/>
    </font>
    <font>
      <b/>
      <sz val="11"/>
      <color indexed="9"/>
      <name val="Calibri"/>
      <charset val="134"/>
    </font>
    <font>
      <sz val="10"/>
      <name val="Arial"/>
      <charset val="134"/>
    </font>
    <font>
      <sz val="12"/>
      <color indexed="8"/>
      <name val="Calibri"/>
      <charset val="134"/>
    </font>
    <font>
      <sz val="10"/>
      <name val="CG Omega"/>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b/>
      <sz val="11"/>
      <color indexed="56"/>
      <name val="Calibri"/>
      <charset val="134"/>
    </font>
    <font>
      <u/>
      <sz val="18.7"/>
      <color theme="10"/>
      <name val="Calibri"/>
      <charset val="134"/>
    </font>
    <font>
      <u/>
      <sz val="10"/>
      <color theme="10"/>
      <name val="Arial"/>
      <charset val="134"/>
    </font>
    <font>
      <sz val="11"/>
      <color indexed="62"/>
      <name val="Calibri"/>
      <charset val="134"/>
    </font>
    <font>
      <sz val="11"/>
      <color indexed="52"/>
      <name val="Calibri"/>
      <charset val="134"/>
    </font>
    <font>
      <sz val="11"/>
      <color indexed="60"/>
      <name val="Calibri"/>
      <charset val="134"/>
    </font>
    <font>
      <sz val="12"/>
      <color theme="1"/>
      <name val="Calibri"/>
      <charset val="134"/>
      <scheme val="minor"/>
    </font>
    <font>
      <sz val="10"/>
      <name val="Verdana"/>
      <charset val="134"/>
    </font>
    <font>
      <sz val="11"/>
      <color rgb="FF000000"/>
      <name val="Calibri"/>
      <charset val="1"/>
    </font>
    <font>
      <b/>
      <sz val="11"/>
      <color indexed="63"/>
      <name val="Calibri"/>
      <charset val="134"/>
    </font>
    <font>
      <b/>
      <sz val="18"/>
      <color indexed="56"/>
      <name val="Cambria"/>
      <charset val="134"/>
    </font>
    <font>
      <b/>
      <sz val="18"/>
      <color indexed="56"/>
      <name val="Cambria"/>
      <charset val="134"/>
    </font>
    <font>
      <b/>
      <sz val="18"/>
      <color theme="3"/>
      <name val="Cambria"/>
      <charset val="134"/>
    </font>
    <font>
      <b/>
      <sz val="11"/>
      <color indexed="8"/>
      <name val="Calibri"/>
      <charset val="134"/>
    </font>
    <font>
      <sz val="11"/>
      <color indexed="10"/>
      <name val="Calibri"/>
      <charset val="134"/>
    </font>
    <font>
      <i/>
      <sz val="11"/>
      <color theme="1"/>
      <name val="Calibri"/>
      <charset val="134"/>
      <scheme val="minor"/>
    </font>
  </fonts>
  <fills count="33">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3" tint="0.7999511703848384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rgb="FFFFFFCC"/>
        <bgColor indexed="64"/>
      </patternFill>
    </fill>
    <fill>
      <patternFill patternType="solid">
        <fgColor indexed="26"/>
        <bgColor indexed="64"/>
      </patternFill>
    </fill>
  </fills>
  <borders count="63">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73">
    <xf numFmtId="0" fontId="0" fillId="0" borderId="0"/>
    <xf numFmtId="43" fontId="1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18"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18"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8"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8"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18" fillId="1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9" fillId="18"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9" fillId="23"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3" fillId="28" borderId="54"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0" fontId="24" fillId="29" borderId="55" applyNumberFormat="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25"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25"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0" fillId="0" borderId="0" applyFont="0" applyFill="0" applyBorder="0" applyAlignment="0" applyProtection="0"/>
    <xf numFmtId="167" fontId="2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164" fontId="25" fillId="0" borderId="0" applyFont="0" applyFill="0" applyBorder="0" applyAlignment="0" applyProtection="0"/>
    <xf numFmtId="167" fontId="2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164" fontId="25" fillId="0" borderId="0" applyFont="0" applyFill="0" applyBorder="0" applyAlignment="0" applyProtection="0"/>
    <xf numFmtId="43" fontId="20" fillId="0" borderId="0" applyFont="0" applyFill="0" applyBorder="0" applyAlignment="0" applyProtection="0"/>
    <xf numFmtId="167" fontId="26"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168" fontId="25" fillId="0" borderId="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168" fontId="25" fillId="0" borderId="0" applyFill="0" applyBorder="0" applyAlignment="0" applyProtection="0"/>
    <xf numFmtId="43" fontId="20" fillId="0" borderId="0" applyFont="0" applyFill="0" applyBorder="0" applyAlignment="0" applyProtection="0"/>
    <xf numFmtId="164" fontId="25" fillId="0" borderId="0" applyFont="0" applyFill="0" applyAlignment="0" applyProtection="0"/>
    <xf numFmtId="168" fontId="25" fillId="0" borderId="0" applyFill="0" applyBorder="0" applyAlignment="0" applyProtection="0"/>
    <xf numFmtId="164" fontId="25" fillId="0" borderId="0" applyFont="0" applyFill="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applyFont="0" applyFill="0" applyAlignment="0" applyProtection="0"/>
    <xf numFmtId="0" fontId="25" fillId="0" borderId="0" applyFont="0" applyFill="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5"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170"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0" fillId="0" borderId="56"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5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5" fillId="15" borderId="54" applyNumberFormat="0" applyAlignment="0" applyProtection="0"/>
    <xf numFmtId="0" fontId="36" fillId="0" borderId="59"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36" fillId="0" borderId="59" applyNumberFormat="0" applyFill="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8" fillId="0" borderId="0"/>
    <xf numFmtId="0" fontId="38" fillId="0" borderId="0"/>
    <xf numFmtId="0" fontId="25" fillId="0" borderId="0"/>
    <xf numFmtId="0" fontId="38" fillId="0" borderId="0"/>
    <xf numFmtId="0" fontId="38" fillId="0" borderId="0"/>
    <xf numFmtId="0" fontId="25" fillId="0" borderId="0"/>
    <xf numFmtId="0" fontId="25" fillId="0" borderId="0"/>
    <xf numFmtId="0" fontId="25" fillId="0" borderId="0"/>
    <xf numFmtId="0" fontId="25" fillId="0" borderId="0"/>
    <xf numFmtId="0" fontId="25" fillId="0" borderId="0"/>
    <xf numFmtId="0" fontId="25" fillId="0" borderId="0"/>
    <xf numFmtId="0" fontId="3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39" fillId="0" borderId="0"/>
    <xf numFmtId="0" fontId="20"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39" fillId="0" borderId="0"/>
    <xf numFmtId="0" fontId="2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25" fillId="0" borderId="0"/>
    <xf numFmtId="0" fontId="25" fillId="0" borderId="0"/>
    <xf numFmtId="0" fontId="25" fillId="0" borderId="0"/>
    <xf numFmtId="0" fontId="38" fillId="0" borderId="0"/>
    <xf numFmtId="0" fontId="39" fillId="0" borderId="0"/>
    <xf numFmtId="0" fontId="39" fillId="0" borderId="0"/>
    <xf numFmtId="0" fontId="39" fillId="0" borderId="0"/>
    <xf numFmtId="0" fontId="39" fillId="0" borderId="0"/>
    <xf numFmtId="0" fontId="39"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25" fillId="0" borderId="0"/>
    <xf numFmtId="0" fontId="20" fillId="0" borderId="0"/>
    <xf numFmtId="0" fontId="25"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0" fillId="0" borderId="0"/>
    <xf numFmtId="0" fontId="38" fillId="0" borderId="0"/>
    <xf numFmtId="0" fontId="20" fillId="0" borderId="0"/>
    <xf numFmtId="0" fontId="38"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0" fillId="0" borderId="0"/>
    <xf numFmtId="0" fontId="25" fillId="0" borderId="0"/>
    <xf numFmtId="0" fontId="25" fillId="0" borderId="0"/>
    <xf numFmtId="0" fontId="25" fillId="0" borderId="0"/>
    <xf numFmtId="0" fontId="38" fillId="0" borderId="0"/>
    <xf numFmtId="0" fontId="38" fillId="0" borderId="0"/>
    <xf numFmtId="0" fontId="25" fillId="0" borderId="0"/>
    <xf numFmtId="0" fontId="38" fillId="0" borderId="0"/>
    <xf numFmtId="0" fontId="38" fillId="0" borderId="0"/>
    <xf numFmtId="0" fontId="25" fillId="0" borderId="0"/>
    <xf numFmtId="0" fontId="38" fillId="0" borderId="0"/>
    <xf numFmtId="0" fontId="38" fillId="0" borderId="0"/>
    <xf numFmtId="0" fontId="25" fillId="0" borderId="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1" borderId="53" applyNumberFormat="0" applyFont="0" applyAlignment="0" applyProtection="0"/>
    <xf numFmtId="0" fontId="20" fillId="32" borderId="60" applyNumberFormat="0" applyFont="0" applyAlignment="0" applyProtection="0"/>
    <xf numFmtId="0" fontId="20" fillId="31" borderId="53"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1" borderId="53" applyNumberFormat="0" applyFont="0" applyAlignment="0" applyProtection="0"/>
    <xf numFmtId="0" fontId="20" fillId="32" borderId="60" applyNumberFormat="0" applyFont="0" applyAlignment="0" applyProtection="0"/>
    <xf numFmtId="0" fontId="20" fillId="32" borderId="60"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20" fillId="31" borderId="53" applyNumberFormat="0" applyFon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0" fontId="41" fillId="28" borderId="61"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260">
    <xf numFmtId="0" fontId="0" fillId="0" borderId="0" xfId="0"/>
    <xf numFmtId="0" fontId="1" fillId="0" borderId="1" xfId="0" applyFont="1" applyBorder="1"/>
    <xf numFmtId="0" fontId="1" fillId="0" borderId="0" xfId="0" applyFont="1"/>
    <xf numFmtId="0" fontId="1" fillId="0" borderId="0" xfId="0" applyFont="1" applyAlignment="1">
      <alignment horizontal="center"/>
    </xf>
    <xf numFmtId="0" fontId="1" fillId="0" borderId="0" xfId="0" applyFont="1" applyAlignment="1">
      <alignment horizontal="left"/>
    </xf>
    <xf numFmtId="3" fontId="1" fillId="0" borderId="0" xfId="0" applyNumberFormat="1" applyFont="1" applyAlignment="1">
      <alignment horizontal="left"/>
    </xf>
    <xf numFmtId="3" fontId="1" fillId="0" borderId="0" xfId="0" applyNumberFormat="1" applyFont="1"/>
    <xf numFmtId="0" fontId="2" fillId="0" borderId="0" xfId="0" applyFont="1"/>
    <xf numFmtId="0" fontId="2" fillId="0" borderId="0" xfId="0" applyFont="1" applyAlignment="1">
      <alignment horizontal="center"/>
    </xf>
    <xf numFmtId="0" fontId="2" fillId="0" borderId="0" xfId="0" applyFont="1" applyAlignment="1">
      <alignment horizontal="left"/>
    </xf>
    <xf numFmtId="3" fontId="2" fillId="0" borderId="0" xfId="0" applyNumberFormat="1" applyFont="1" applyAlignment="1">
      <alignment horizontal="left"/>
    </xf>
    <xf numFmtId="3" fontId="2" fillId="0" borderId="0" xfId="0" applyNumberFormat="1" applyFont="1"/>
    <xf numFmtId="0" fontId="2" fillId="0" borderId="2" xfId="0" applyFont="1" applyBorder="1" applyAlignment="1">
      <alignment horizontal="center"/>
    </xf>
    <xf numFmtId="0" fontId="2" fillId="0" borderId="2" xfId="0" applyFont="1" applyBorder="1"/>
    <xf numFmtId="0" fontId="2" fillId="0" borderId="2" xfId="0" applyFont="1" applyBorder="1" applyAlignment="1">
      <alignment horizontal="left"/>
    </xf>
    <xf numFmtId="3" fontId="2" fillId="0" borderId="2" xfId="0" applyNumberFormat="1" applyFont="1" applyBorder="1" applyAlignment="1">
      <alignment horizontal="left"/>
    </xf>
    <xf numFmtId="3" fontId="2" fillId="0" borderId="2" xfId="0" applyNumberFormat="1" applyFont="1" applyBorder="1"/>
    <xf numFmtId="0" fontId="3" fillId="0" borderId="0" xfId="0" applyFont="1"/>
    <xf numFmtId="0" fontId="3" fillId="0" borderId="2" xfId="0" applyFont="1" applyBorder="1" applyAlignment="1">
      <alignment horizontal="center"/>
    </xf>
    <xf numFmtId="0" fontId="3" fillId="0" borderId="2" xfId="0" applyFont="1" applyBorder="1"/>
    <xf numFmtId="0" fontId="3" fillId="0" borderId="2" xfId="0" applyFont="1" applyBorder="1" applyAlignment="1">
      <alignment horizontal="left"/>
    </xf>
    <xf numFmtId="3" fontId="3" fillId="0" borderId="2" xfId="0" applyNumberFormat="1" applyFont="1" applyBorder="1" applyAlignment="1">
      <alignment horizontal="center"/>
    </xf>
    <xf numFmtId="3" fontId="2" fillId="0" borderId="0" xfId="0" applyNumberFormat="1" applyFont="1" applyAlignment="1">
      <alignment horizontal="right"/>
    </xf>
    <xf numFmtId="0" fontId="4" fillId="0" borderId="0" xfId="0" applyFont="1"/>
    <xf numFmtId="3" fontId="1" fillId="0" borderId="0" xfId="0" applyNumberFormat="1" applyFont="1" applyAlignment="1">
      <alignment horizontal="right"/>
    </xf>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horizontal="left"/>
    </xf>
    <xf numFmtId="3" fontId="1" fillId="0" borderId="2" xfId="0" applyNumberFormat="1" applyFont="1" applyBorder="1"/>
    <xf numFmtId="3" fontId="1" fillId="0" borderId="2" xfId="0" applyNumberFormat="1" applyFont="1" applyBorder="1" applyAlignment="1">
      <alignment horizontal="right"/>
    </xf>
    <xf numFmtId="0" fontId="4" fillId="0" borderId="0" xfId="0" applyFont="1" applyAlignment="1">
      <alignment horizontal="center"/>
    </xf>
    <xf numFmtId="3" fontId="1" fillId="0" borderId="2" xfId="0" applyNumberFormat="1" applyFont="1" applyBorder="1" applyAlignment="1">
      <alignment horizontal="left"/>
    </xf>
    <xf numFmtId="0" fontId="4" fillId="0" borderId="2" xfId="0" applyFont="1" applyBorder="1" applyAlignment="1">
      <alignment horizontal="left"/>
    </xf>
    <xf numFmtId="3" fontId="4" fillId="0" borderId="2" xfId="0" applyNumberFormat="1" applyFont="1" applyBorder="1" applyAlignment="1">
      <alignment horizontal="center" textRotation="90"/>
    </xf>
    <xf numFmtId="0" fontId="4" fillId="0" borderId="2" xfId="0" applyFont="1" applyBorder="1" applyAlignment="1">
      <alignment horizontal="center" textRotation="90"/>
    </xf>
    <xf numFmtId="0" fontId="4" fillId="0" borderId="0" xfId="0" applyFont="1" applyAlignment="1">
      <alignment horizontal="left"/>
    </xf>
    <xf numFmtId="3" fontId="1" fillId="0" borderId="0" xfId="0" applyNumberFormat="1" applyFont="1" applyAlignment="1">
      <alignment horizontal="center"/>
    </xf>
    <xf numFmtId="3" fontId="1" fillId="0" borderId="2" xfId="0" applyNumberFormat="1" applyFont="1" applyBorder="1" applyAlignment="1">
      <alignment horizontal="center"/>
    </xf>
    <xf numFmtId="0" fontId="4" fillId="0" borderId="3" xfId="0" applyFont="1" applyBorder="1" applyAlignment="1">
      <alignment horizontal="left"/>
    </xf>
    <xf numFmtId="3" fontId="4" fillId="0" borderId="3"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3" fontId="1" fillId="0" borderId="1" xfId="0" applyNumberFormat="1" applyFont="1" applyBorder="1" applyAlignment="1">
      <alignment horizontal="left"/>
    </xf>
    <xf numFmtId="3" fontId="1" fillId="0" borderId="1" xfId="0" applyNumberFormat="1" applyFont="1" applyBorder="1"/>
    <xf numFmtId="0" fontId="1" fillId="2" borderId="4" xfId="0" applyFont="1" applyFill="1" applyBorder="1"/>
    <xf numFmtId="0" fontId="1" fillId="2" borderId="5" xfId="0" applyFont="1" applyFill="1" applyBorder="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xf numFmtId="3" fontId="4" fillId="0" borderId="0" xfId="0" applyNumberFormat="1" applyFont="1" applyAlignment="1">
      <alignment horizontal="center"/>
    </xf>
    <xf numFmtId="0" fontId="1" fillId="2" borderId="4"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2" xfId="0" applyBorder="1"/>
    <xf numFmtId="0" fontId="0" fillId="2" borderId="0" xfId="0" applyFill="1"/>
    <xf numFmtId="0" fontId="5" fillId="0" borderId="0" xfId="0" applyFont="1"/>
    <xf numFmtId="3" fontId="0" fillId="0" borderId="0" xfId="0" applyNumberFormat="1"/>
    <xf numFmtId="0" fontId="0" fillId="0" borderId="0" xfId="0" applyAlignment="1">
      <alignment horizontal="right"/>
    </xf>
    <xf numFmtId="0" fontId="0" fillId="2" borderId="2" xfId="0" applyFill="1" applyBorder="1"/>
    <xf numFmtId="0" fontId="0" fillId="2" borderId="1" xfId="0" applyFill="1" applyBorder="1"/>
    <xf numFmtId="0" fontId="6" fillId="2" borderId="0" xfId="0" applyFont="1" applyFill="1"/>
    <xf numFmtId="0" fontId="0" fillId="4" borderId="0" xfId="0" applyFill="1" applyProtection="1">
      <protection locked="0"/>
    </xf>
    <xf numFmtId="0" fontId="0" fillId="0" borderId="0" xfId="0" applyAlignment="1">
      <alignment horizontal="left" wrapText="1"/>
    </xf>
    <xf numFmtId="0" fontId="0" fillId="0" borderId="0" xfId="0" applyAlignment="1">
      <alignment horizontal="left"/>
    </xf>
    <xf numFmtId="0" fontId="0" fillId="0" borderId="1" xfId="0" applyBorder="1"/>
    <xf numFmtId="0" fontId="7" fillId="5" borderId="13" xfId="0" applyFont="1" applyFill="1" applyBorder="1" applyAlignment="1">
      <alignment horizontal="center" wrapText="1"/>
    </xf>
    <xf numFmtId="0" fontId="8" fillId="2" borderId="14" xfId="0" applyFont="1" applyFill="1" applyBorder="1" applyAlignment="1">
      <alignment vertical="center"/>
    </xf>
    <xf numFmtId="0" fontId="8" fillId="2" borderId="15" xfId="0" applyFont="1" applyFill="1" applyBorder="1" applyAlignment="1">
      <alignment vertical="center"/>
    </xf>
    <xf numFmtId="0" fontId="0" fillId="2" borderId="14" xfId="0" applyFill="1" applyBorder="1" applyAlignment="1">
      <alignment horizontal="center"/>
    </xf>
    <xf numFmtId="0" fontId="0" fillId="2" borderId="15" xfId="0" applyFill="1" applyBorder="1" applyAlignment="1">
      <alignment horizontal="center"/>
    </xf>
    <xf numFmtId="0" fontId="0" fillId="0" borderId="0" xfId="0" applyAlignment="1">
      <alignment horizontal="center"/>
    </xf>
    <xf numFmtId="0" fontId="0" fillId="0" borderId="16" xfId="0" applyBorder="1" applyAlignment="1">
      <alignment vertical="center"/>
    </xf>
    <xf numFmtId="0" fontId="0" fillId="0" borderId="17" xfId="0" applyBorder="1" applyAlignment="1">
      <alignment vertical="center"/>
    </xf>
    <xf numFmtId="0" fontId="0" fillId="4" borderId="16" xfId="0" applyFill="1" applyBorder="1" applyAlignment="1" applyProtection="1">
      <alignment horizontal="center"/>
      <protection locked="0"/>
    </xf>
    <xf numFmtId="0" fontId="0" fillId="0" borderId="17" xfId="0" applyBorder="1" applyAlignment="1">
      <alignment horizont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0" fillId="2" borderId="16" xfId="0" applyFill="1" applyBorder="1" applyAlignment="1">
      <alignment horizontal="center"/>
    </xf>
    <xf numFmtId="0" fontId="0" fillId="2" borderId="17" xfId="0" applyFill="1" applyBorder="1" applyAlignment="1">
      <alignment horizontal="center"/>
    </xf>
    <xf numFmtId="0" fontId="0" fillId="4" borderId="17" xfId="0" applyFill="1" applyBorder="1" applyAlignment="1" applyProtection="1">
      <alignment horizontal="center"/>
      <protection locked="0"/>
    </xf>
    <xf numFmtId="0" fontId="0" fillId="0" borderId="18" xfId="0" applyBorder="1" applyAlignment="1">
      <alignment vertical="center"/>
    </xf>
    <xf numFmtId="0" fontId="0" fillId="0" borderId="19" xfId="0" applyBorder="1" applyAlignment="1">
      <alignment vertical="center"/>
    </xf>
    <xf numFmtId="0" fontId="0" fillId="4" borderId="18"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2" borderId="20" xfId="0" applyFill="1" applyBorder="1" applyAlignment="1">
      <alignment horizontal="center"/>
    </xf>
    <xf numFmtId="0" fontId="0" fillId="2" borderId="20" xfId="0" applyFill="1" applyBorder="1"/>
    <xf numFmtId="0" fontId="0" fillId="6" borderId="21" xfId="0" applyFill="1" applyBorder="1"/>
    <xf numFmtId="0" fontId="9" fillId="0" borderId="8" xfId="0" applyFont="1" applyBorder="1"/>
    <xf numFmtId="0" fontId="0" fillId="4" borderId="22" xfId="0" applyFill="1" applyBorder="1" applyAlignment="1" applyProtection="1">
      <alignment horizontal="center"/>
      <protection locked="0"/>
    </xf>
    <xf numFmtId="0" fontId="0" fillId="4" borderId="22" xfId="0" applyFill="1" applyBorder="1" applyProtection="1">
      <protection locked="0"/>
    </xf>
    <xf numFmtId="0" fontId="9" fillId="0" borderId="23" xfId="0" applyFont="1" applyBorder="1"/>
    <xf numFmtId="0" fontId="0" fillId="2" borderId="22" xfId="0" applyFill="1" applyBorder="1" applyAlignment="1">
      <alignment horizontal="center"/>
    </xf>
    <xf numFmtId="0" fontId="0" fillId="2" borderId="22" xfId="0" applyFill="1" applyBorder="1"/>
    <xf numFmtId="0" fontId="9" fillId="0" borderId="12" xfId="0" applyFont="1" applyBorder="1"/>
    <xf numFmtId="0" fontId="0" fillId="4" borderId="24" xfId="0" applyFill="1" applyBorder="1" applyAlignment="1" applyProtection="1">
      <alignment horizontal="center"/>
      <protection locked="0"/>
    </xf>
    <xf numFmtId="0" fontId="0" fillId="4" borderId="24" xfId="0" applyFill="1" applyBorder="1" applyProtection="1">
      <protection locked="0"/>
    </xf>
    <xf numFmtId="0" fontId="5" fillId="0" borderId="0" xfId="0" applyFont="1" applyAlignment="1">
      <alignment horizontal="center"/>
    </xf>
    <xf numFmtId="0" fontId="10" fillId="5" borderId="25" xfId="0" applyFont="1" applyFill="1" applyBorder="1" applyAlignment="1">
      <alignment wrapText="1"/>
    </xf>
    <xf numFmtId="0" fontId="11" fillId="5" borderId="26" xfId="0" applyFont="1" applyFill="1" applyBorder="1" applyAlignment="1">
      <alignment horizontal="center" textRotation="90" wrapText="1"/>
    </xf>
    <xf numFmtId="0" fontId="5" fillId="0" borderId="14" xfId="0" applyFont="1" applyBorder="1" applyAlignment="1">
      <alignment horizontal="center"/>
    </xf>
    <xf numFmtId="0" fontId="5" fillId="0" borderId="27" xfId="0" applyFont="1" applyBorder="1" applyAlignment="1">
      <alignment vertical="center" wrapText="1"/>
    </xf>
    <xf numFmtId="0" fontId="12" fillId="0" borderId="27" xfId="0" applyFont="1" applyBorder="1" applyAlignment="1">
      <alignment horizontal="center" vertical="center" wrapText="1"/>
    </xf>
    <xf numFmtId="0" fontId="12" fillId="0" borderId="27" xfId="0" applyFont="1" applyBorder="1" applyAlignment="1">
      <alignment horizontal="left" vertical="center" wrapText="1"/>
    </xf>
    <xf numFmtId="0" fontId="12" fillId="0" borderId="15" xfId="0" applyFont="1" applyBorder="1" applyAlignment="1">
      <alignment horizontal="left" vertical="center" wrapText="1"/>
    </xf>
    <xf numFmtId="0" fontId="0" fillId="0" borderId="16" xfId="0" applyBorder="1" applyAlignment="1">
      <alignment horizontal="center"/>
    </xf>
    <xf numFmtId="0" fontId="0" fillId="0" borderId="28" xfId="0" applyBorder="1" applyAlignment="1">
      <alignment vertical="center" wrapText="1"/>
    </xf>
    <xf numFmtId="0" fontId="12" fillId="4" borderId="28" xfId="0" applyFont="1" applyFill="1" applyBorder="1" applyProtection="1">
      <protection locked="0"/>
    </xf>
    <xf numFmtId="0" fontId="12" fillId="4" borderId="17" xfId="0" applyFont="1" applyFill="1" applyBorder="1" applyProtection="1">
      <protection locked="0"/>
    </xf>
    <xf numFmtId="0" fontId="0" fillId="0" borderId="18" xfId="0" applyBorder="1" applyAlignment="1">
      <alignment horizontal="center"/>
    </xf>
    <xf numFmtId="0" fontId="0" fillId="0" borderId="13" xfId="0" applyBorder="1" applyAlignment="1">
      <alignment vertical="center" wrapText="1"/>
    </xf>
    <xf numFmtId="0" fontId="12" fillId="4" borderId="13" xfId="0" applyFont="1" applyFill="1" applyBorder="1" applyProtection="1">
      <protection locked="0"/>
    </xf>
    <xf numFmtId="0" fontId="12" fillId="4" borderId="19" xfId="0" applyFont="1" applyFill="1" applyBorder="1" applyProtection="1">
      <protection locked="0"/>
    </xf>
    <xf numFmtId="0" fontId="12" fillId="0" borderId="27" xfId="0" applyFont="1" applyBorder="1"/>
    <xf numFmtId="0" fontId="12" fillId="0" borderId="15" xfId="0" applyFont="1" applyBorder="1"/>
    <xf numFmtId="0" fontId="13" fillId="4" borderId="28" xfId="0" applyFont="1" applyFill="1" applyBorder="1" applyProtection="1">
      <protection locked="0"/>
    </xf>
    <xf numFmtId="0" fontId="0" fillId="0" borderId="18" xfId="0" applyBorder="1" applyAlignment="1">
      <alignment horizontal="center" vertical="center"/>
    </xf>
    <xf numFmtId="0" fontId="12" fillId="7" borderId="28" xfId="0" applyFont="1" applyFill="1" applyBorder="1" applyProtection="1">
      <protection locked="0"/>
    </xf>
    <xf numFmtId="0" fontId="12" fillId="7" borderId="17" xfId="0" applyFont="1" applyFill="1" applyBorder="1" applyProtection="1">
      <protection locked="0"/>
    </xf>
    <xf numFmtId="0" fontId="0" fillId="0" borderId="16" xfId="0" applyBorder="1" applyAlignment="1">
      <alignment horizontal="center" vertical="center"/>
    </xf>
    <xf numFmtId="0" fontId="12" fillId="7" borderId="13" xfId="0" applyFont="1" applyFill="1" applyBorder="1" applyProtection="1">
      <protection locked="0"/>
    </xf>
    <xf numFmtId="0" fontId="12" fillId="7" borderId="19" xfId="0" applyFont="1" applyFill="1" applyBorder="1" applyProtection="1">
      <protection locked="0"/>
    </xf>
    <xf numFmtId="0" fontId="0" fillId="0" borderId="0" xfId="0" applyAlignment="1">
      <alignment vertical="center" wrapText="1"/>
    </xf>
    <xf numFmtId="0" fontId="14" fillId="0" borderId="27" xfId="0" applyFont="1" applyBorder="1" applyAlignment="1">
      <alignment vertical="center" wrapText="1"/>
    </xf>
    <xf numFmtId="0" fontId="14" fillId="0" borderId="15" xfId="0" applyFont="1" applyBorder="1" applyAlignment="1">
      <alignment vertical="center" wrapText="1"/>
    </xf>
    <xf numFmtId="0" fontId="13" fillId="4" borderId="13" xfId="0" applyFont="1" applyFill="1" applyBorder="1" applyProtection="1">
      <protection locked="0"/>
    </xf>
    <xf numFmtId="0" fontId="0" fillId="0" borderId="1" xfId="0" applyBorder="1" applyAlignment="1">
      <alignment horizontal="center"/>
    </xf>
    <xf numFmtId="0" fontId="0" fillId="8" borderId="29" xfId="0" applyFill="1" applyBorder="1"/>
    <xf numFmtId="0" fontId="0" fillId="8" borderId="30" xfId="0" applyFill="1" applyBorder="1" applyAlignment="1">
      <alignment horizontal="center"/>
    </xf>
    <xf numFmtId="0" fontId="0" fillId="8" borderId="31" xfId="0" applyFill="1" applyBorder="1" applyAlignment="1">
      <alignment horizontal="center"/>
    </xf>
    <xf numFmtId="0" fontId="0" fillId="2" borderId="32" xfId="0" applyFill="1" applyBorder="1"/>
    <xf numFmtId="0" fontId="0" fillId="2" borderId="33" xfId="0" applyFill="1" applyBorder="1"/>
    <xf numFmtId="0" fontId="0" fillId="8" borderId="32" xfId="0" applyFill="1" applyBorder="1"/>
    <xf numFmtId="0" fontId="0" fillId="8" borderId="0" xfId="0" applyFill="1"/>
    <xf numFmtId="0" fontId="0" fillId="8" borderId="33" xfId="0" applyFill="1" applyBorder="1"/>
    <xf numFmtId="0" fontId="10" fillId="5" borderId="34" xfId="0" applyFont="1" applyFill="1" applyBorder="1" applyAlignment="1">
      <alignment horizontal="center" wrapText="1"/>
    </xf>
    <xf numFmtId="0" fontId="10" fillId="0" borderId="0" xfId="0" applyFont="1" applyAlignment="1">
      <alignment horizontal="center" wrapText="1"/>
    </xf>
    <xf numFmtId="0" fontId="0" fillId="4" borderId="20" xfId="0" applyFill="1" applyBorder="1" applyProtection="1">
      <protection locked="0"/>
    </xf>
    <xf numFmtId="0" fontId="15" fillId="4" borderId="22" xfId="0" applyFont="1" applyFill="1" applyBorder="1" applyProtection="1">
      <protection locked="0"/>
    </xf>
    <xf numFmtId="0" fontId="16" fillId="4" borderId="22" xfId="0" applyFont="1" applyFill="1" applyBorder="1" applyProtection="1">
      <protection locked="0"/>
    </xf>
    <xf numFmtId="0" fontId="0" fillId="7" borderId="20" xfId="0" applyFill="1" applyBorder="1" applyProtection="1">
      <protection locked="0"/>
    </xf>
    <xf numFmtId="0" fontId="0" fillId="7" borderId="22" xfId="0" applyFill="1" applyBorder="1" applyProtection="1">
      <protection locked="0"/>
    </xf>
    <xf numFmtId="0" fontId="0" fillId="7" borderId="35" xfId="0" applyFill="1" applyBorder="1" applyProtection="1">
      <protection locked="0"/>
    </xf>
    <xf numFmtId="0" fontId="0" fillId="7" borderId="24" xfId="0" applyFill="1" applyBorder="1" applyProtection="1">
      <protection locked="0"/>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xf numFmtId="0" fontId="0" fillId="0" borderId="33" xfId="0" applyBorder="1"/>
    <xf numFmtId="0" fontId="5" fillId="2" borderId="32" xfId="0" applyFont="1" applyFill="1" applyBorder="1"/>
    <xf numFmtId="0" fontId="5" fillId="2" borderId="0" xfId="0" applyFont="1" applyFill="1"/>
    <xf numFmtId="0" fontId="5" fillId="2" borderId="33" xfId="0" applyFont="1" applyFill="1" applyBorder="1"/>
    <xf numFmtId="0" fontId="0" fillId="8" borderId="36" xfId="0" applyFill="1" applyBorder="1"/>
    <xf numFmtId="0" fontId="5" fillId="8" borderId="2" xfId="0" applyFont="1" applyFill="1" applyBorder="1" applyAlignment="1">
      <alignment horizontal="right"/>
    </xf>
    <xf numFmtId="0" fontId="5" fillId="8" borderId="37" xfId="0" applyFont="1" applyFill="1" applyBorder="1" applyAlignment="1">
      <alignment horizontal="right"/>
    </xf>
    <xf numFmtId="0" fontId="0" fillId="2" borderId="21" xfId="0" applyFill="1" applyBorder="1" applyAlignment="1">
      <alignment horizontal="center"/>
    </xf>
    <xf numFmtId="0" fontId="0" fillId="2" borderId="3" xfId="0" applyFill="1" applyBorder="1" applyAlignment="1">
      <alignment horizontal="center"/>
    </xf>
    <xf numFmtId="0" fontId="0" fillId="2" borderId="38" xfId="0" applyFill="1" applyBorder="1" applyAlignment="1">
      <alignment horizontal="center"/>
    </xf>
    <xf numFmtId="0" fontId="0" fillId="8" borderId="29"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0" fillId="2" borderId="26" xfId="0" applyFill="1" applyBorder="1" applyAlignment="1">
      <alignment horizontal="center"/>
    </xf>
    <xf numFmtId="0" fontId="0" fillId="2" borderId="8" xfId="0" applyFill="1" applyBorder="1"/>
    <xf numFmtId="0" fontId="0" fillId="2" borderId="41" xfId="0" applyFill="1" applyBorder="1"/>
    <xf numFmtId="0" fontId="0" fillId="2" borderId="42" xfId="0" applyFill="1" applyBorder="1"/>
    <xf numFmtId="0" fontId="0" fillId="2" borderId="12" xfId="0" applyFill="1" applyBorder="1"/>
    <xf numFmtId="0" fontId="0" fillId="2" borderId="43" xfId="0" applyFill="1" applyBorder="1"/>
    <xf numFmtId="0" fontId="0" fillId="2" borderId="36" xfId="0" applyFill="1" applyBorder="1"/>
    <xf numFmtId="0" fontId="0" fillId="2" borderId="37" xfId="0" applyFill="1" applyBorder="1"/>
    <xf numFmtId="0" fontId="0" fillId="2" borderId="44" xfId="0" applyFill="1" applyBorder="1"/>
    <xf numFmtId="0" fontId="0" fillId="2" borderId="45" xfId="0" applyFill="1" applyBorder="1"/>
    <xf numFmtId="0" fontId="6" fillId="5" borderId="34" xfId="0" applyFont="1" applyFill="1" applyBorder="1" applyAlignment="1">
      <alignment horizontal="center"/>
    </xf>
    <xf numFmtId="0" fontId="7" fillId="5" borderId="46" xfId="0" applyFont="1" applyFill="1" applyBorder="1"/>
    <xf numFmtId="0" fontId="5" fillId="0" borderId="47" xfId="0" applyFont="1" applyBorder="1" applyAlignment="1">
      <alignment horizontal="center"/>
    </xf>
    <xf numFmtId="0" fontId="5" fillId="0" borderId="6" xfId="0" applyFont="1" applyBorder="1"/>
    <xf numFmtId="0" fontId="0" fillId="0" borderId="28" xfId="0" applyBorder="1"/>
    <xf numFmtId="0" fontId="0" fillId="4" borderId="17" xfId="0" applyFill="1" applyBorder="1" applyAlignment="1" applyProtection="1">
      <alignment horizontal="left"/>
      <protection locked="0"/>
    </xf>
    <xf numFmtId="0" fontId="0" fillId="0" borderId="13" xfId="0" applyBorder="1"/>
    <xf numFmtId="0" fontId="5" fillId="0" borderId="34" xfId="0" applyFont="1" applyBorder="1" applyAlignment="1">
      <alignment horizontal="center"/>
    </xf>
    <xf numFmtId="0" fontId="5" fillId="0" borderId="48" xfId="0" applyFont="1" applyBorder="1" applyAlignment="1">
      <alignment horizontal="center"/>
    </xf>
    <xf numFmtId="0" fontId="0" fillId="0" borderId="47" xfId="0" applyBorder="1" applyAlignment="1">
      <alignment horizontal="center"/>
    </xf>
    <xf numFmtId="0" fontId="0" fillId="4" borderId="49" xfId="0" applyFill="1" applyBorder="1" applyAlignment="1" applyProtection="1">
      <alignment horizontal="left"/>
      <protection locked="0"/>
    </xf>
    <xf numFmtId="0" fontId="0" fillId="4" borderId="19" xfId="0" applyFill="1" applyBorder="1" applyAlignment="1" applyProtection="1">
      <alignment horizontal="left"/>
      <protection locked="0"/>
    </xf>
    <xf numFmtId="0" fontId="5" fillId="0" borderId="1" xfId="0" applyFont="1" applyBorder="1" applyAlignment="1">
      <alignment horizontal="center"/>
    </xf>
    <xf numFmtId="0" fontId="5" fillId="0" borderId="1" xfId="0" applyFont="1" applyBorder="1"/>
    <xf numFmtId="0" fontId="0" fillId="0" borderId="14" xfId="0" applyBorder="1" applyAlignment="1">
      <alignment horizontal="center" vertical="center" wrapText="1"/>
    </xf>
    <xf numFmtId="0" fontId="0" fillId="0" borderId="27" xfId="0" applyBorder="1" applyAlignment="1">
      <alignment horizontal="left" vertical="center" wrapText="1"/>
    </xf>
    <xf numFmtId="0" fontId="0" fillId="4" borderId="27" xfId="0" applyFill="1" applyBorder="1" applyAlignment="1" applyProtection="1">
      <alignment vertical="center" wrapText="1"/>
      <protection locked="0"/>
    </xf>
    <xf numFmtId="166" fontId="0" fillId="0" borderId="27" xfId="1" applyNumberFormat="1" applyFont="1" applyFill="1" applyBorder="1" applyAlignment="1">
      <alignment horizontal="right" vertical="center" wrapText="1"/>
    </xf>
    <xf numFmtId="0" fontId="0" fillId="0" borderId="27" xfId="0" applyBorder="1" applyAlignment="1">
      <alignment horizontal="center" vertical="center" wrapText="1"/>
    </xf>
    <xf numFmtId="0" fontId="0" fillId="0" borderId="28" xfId="0" applyBorder="1" applyAlignment="1">
      <alignment vertical="center"/>
    </xf>
    <xf numFmtId="0" fontId="0" fillId="4" borderId="28" xfId="0" applyFill="1" applyBorder="1" applyAlignment="1" applyProtection="1">
      <alignment vertical="center" wrapText="1"/>
      <protection locked="0"/>
    </xf>
    <xf numFmtId="166" fontId="0" fillId="4" borderId="28" xfId="1" applyNumberFormat="1" applyFont="1" applyFill="1" applyBorder="1" applyAlignment="1" applyProtection="1">
      <alignment horizontal="right" vertical="center" wrapText="1"/>
      <protection locked="0"/>
    </xf>
    <xf numFmtId="0" fontId="0" fillId="4" borderId="28" xfId="0" applyFill="1" applyBorder="1" applyAlignment="1" applyProtection="1">
      <alignment horizontal="center" vertical="center" wrapText="1"/>
      <protection locked="0"/>
    </xf>
    <xf numFmtId="0" fontId="0" fillId="0" borderId="13" xfId="0" applyBorder="1" applyAlignment="1">
      <alignment vertical="center"/>
    </xf>
    <xf numFmtId="166" fontId="0" fillId="4" borderId="13" xfId="1" applyNumberFormat="1" applyFont="1" applyFill="1" applyBorder="1" applyAlignment="1" applyProtection="1">
      <alignment horizontal="right" vertical="center" wrapText="1"/>
      <protection locked="0"/>
    </xf>
    <xf numFmtId="0" fontId="0" fillId="4" borderId="13" xfId="0" applyFill="1" applyBorder="1" applyAlignment="1" applyProtection="1">
      <alignment horizontal="center" vertical="center" wrapText="1"/>
      <protection locked="0"/>
    </xf>
    <xf numFmtId="0" fontId="17" fillId="0" borderId="0" xfId="0" applyFont="1"/>
    <xf numFmtId="0" fontId="0" fillId="2" borderId="0" xfId="0" applyFill="1" applyAlignment="1">
      <alignment horizontal="left"/>
    </xf>
    <xf numFmtId="0" fontId="10" fillId="5" borderId="25" xfId="0" applyFont="1"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right"/>
    </xf>
    <xf numFmtId="0" fontId="0" fillId="3" borderId="44" xfId="0" applyFill="1" applyBorder="1" applyAlignment="1">
      <alignment horizontal="right"/>
    </xf>
    <xf numFmtId="166" fontId="0" fillId="0" borderId="15" xfId="1" applyNumberFormat="1" applyFont="1" applyBorder="1" applyAlignment="1">
      <alignment vertical="center" wrapText="1"/>
    </xf>
    <xf numFmtId="0" fontId="0" fillId="3" borderId="50" xfId="0" applyFill="1" applyBorder="1"/>
    <xf numFmtId="0" fontId="0" fillId="3" borderId="51" xfId="0" applyFill="1" applyBorder="1"/>
    <xf numFmtId="0" fontId="0" fillId="4" borderId="28" xfId="0" applyFill="1" applyBorder="1" applyAlignment="1" applyProtection="1">
      <alignment horizontal="center"/>
      <protection locked="0"/>
    </xf>
    <xf numFmtId="166" fontId="0" fillId="4" borderId="17" xfId="1" applyNumberFormat="1" applyFont="1" applyFill="1" applyBorder="1" applyAlignment="1" applyProtection="1">
      <alignment horizontal="center" vertical="center" wrapText="1"/>
      <protection locked="0"/>
    </xf>
    <xf numFmtId="0" fontId="0" fillId="0" borderId="0" xfId="0" applyProtection="1">
      <protection locked="0"/>
    </xf>
    <xf numFmtId="0" fontId="0" fillId="4" borderId="13" xfId="0" applyFill="1" applyBorder="1" applyAlignment="1" applyProtection="1">
      <alignment horizontal="center"/>
      <protection locked="0"/>
    </xf>
    <xf numFmtId="166" fontId="0" fillId="4" borderId="19" xfId="1" applyNumberFormat="1" applyFont="1" applyFill="1" applyBorder="1" applyAlignment="1" applyProtection="1">
      <alignment horizontal="center" vertical="center" wrapText="1"/>
      <protection locked="0"/>
    </xf>
    <xf numFmtId="0" fontId="0" fillId="3" borderId="11" xfId="0" applyFill="1" applyBorder="1"/>
    <xf numFmtId="0" fontId="0" fillId="3" borderId="52" xfId="0" applyFill="1" applyBorder="1"/>
    <xf numFmtId="0" fontId="0" fillId="2" borderId="30" xfId="0" applyFill="1" applyBorder="1" applyAlignment="1">
      <alignment horizontal="right"/>
    </xf>
    <xf numFmtId="0" fontId="0" fillId="2" borderId="30" xfId="0" applyFill="1" applyBorder="1"/>
    <xf numFmtId="166" fontId="0" fillId="2" borderId="30" xfId="0" applyNumberFormat="1" applyFill="1" applyBorder="1"/>
    <xf numFmtId="3" fontId="0" fillId="2" borderId="31" xfId="0" applyNumberFormat="1" applyFill="1" applyBorder="1"/>
    <xf numFmtId="0" fontId="0" fillId="2" borderId="0" xfId="0" applyFill="1" applyAlignment="1">
      <alignment horizontal="right"/>
    </xf>
    <xf numFmtId="166" fontId="0" fillId="2" borderId="0" xfId="0" applyNumberFormat="1" applyFill="1"/>
    <xf numFmtId="3" fontId="0" fillId="2" borderId="33" xfId="0" applyNumberFormat="1" applyFill="1" applyBorder="1"/>
    <xf numFmtId="0" fontId="0" fillId="2" borderId="2" xfId="0" applyFill="1" applyBorder="1" applyAlignment="1">
      <alignment horizontal="right"/>
    </xf>
    <xf numFmtId="166" fontId="0" fillId="2" borderId="2" xfId="0" applyNumberFormat="1" applyFill="1" applyBorder="1"/>
    <xf numFmtId="3" fontId="0" fillId="2" borderId="37" xfId="0" applyNumberFormat="1" applyFill="1" applyBorder="1"/>
    <xf numFmtId="0" fontId="0" fillId="9" borderId="39" xfId="0" applyFill="1" applyBorder="1" applyAlignment="1">
      <alignment horizontal="left"/>
    </xf>
    <xf numFmtId="0" fontId="0" fillId="9" borderId="40" xfId="0" applyFill="1" applyBorder="1"/>
    <xf numFmtId="0" fontId="0" fillId="9" borderId="26" xfId="0" applyFill="1" applyBorder="1" applyAlignment="1">
      <alignment horizontal="center"/>
    </xf>
    <xf numFmtId="0" fontId="0" fillId="3" borderId="23" xfId="0" quotePrefix="1" applyFill="1" applyBorder="1" applyAlignment="1">
      <alignment horizontal="center"/>
    </xf>
    <xf numFmtId="0" fontId="0" fillId="3" borderId="12" xfId="0" quotePrefix="1" applyFill="1" applyBorder="1" applyAlignment="1">
      <alignment horizontal="center"/>
    </xf>
    <xf numFmtId="0" fontId="1" fillId="2" borderId="5" xfId="0" quotePrefix="1" applyFont="1" applyFill="1" applyBorder="1" applyAlignment="1">
      <alignment horizontal="center"/>
    </xf>
    <xf numFmtId="0" fontId="0" fillId="4" borderId="13" xfId="0" quotePrefix="1" applyFill="1" applyBorder="1" applyAlignment="1" applyProtection="1">
      <alignment vertical="center" wrapText="1"/>
      <protection locked="0"/>
    </xf>
    <xf numFmtId="0" fontId="0" fillId="5" borderId="27" xfId="0" applyFill="1" applyBorder="1" applyAlignment="1">
      <alignment horizontal="center"/>
    </xf>
    <xf numFmtId="0" fontId="0" fillId="5" borderId="15" xfId="0" applyFill="1" applyBorder="1" applyAlignment="1">
      <alignment horizontal="center"/>
    </xf>
    <xf numFmtId="0" fontId="0" fillId="0" borderId="28" xfId="0" applyBorder="1" applyAlignment="1">
      <alignment horizontal="center"/>
    </xf>
    <xf numFmtId="0" fontId="0" fillId="0" borderId="17" xfId="0" applyBorder="1" applyAlignment="1">
      <alignment horizontal="center"/>
    </xf>
    <xf numFmtId="0" fontId="0" fillId="4" borderId="28" xfId="0" applyFill="1" applyBorder="1" applyAlignment="1" applyProtection="1">
      <alignment horizontal="left"/>
      <protection locked="0"/>
    </xf>
    <xf numFmtId="0" fontId="0" fillId="4" borderId="17" xfId="0" applyFill="1" applyBorder="1" applyAlignment="1" applyProtection="1">
      <alignment horizontal="left"/>
      <protection locked="0"/>
    </xf>
    <xf numFmtId="3" fontId="0" fillId="4" borderId="13" xfId="0" applyNumberFormat="1" applyFill="1" applyBorder="1" applyAlignment="1" applyProtection="1">
      <alignment horizontal="left"/>
      <protection locked="0"/>
    </xf>
    <xf numFmtId="3" fontId="0" fillId="4" borderId="19" xfId="0" applyNumberFormat="1" applyFill="1" applyBorder="1" applyAlignment="1" applyProtection="1">
      <alignment horizontal="left"/>
      <protection locked="0"/>
    </xf>
    <xf numFmtId="0" fontId="5" fillId="0" borderId="46" xfId="0" applyFont="1" applyBorder="1"/>
    <xf numFmtId="0" fontId="0" fillId="4" borderId="6" xfId="0" applyFill="1" applyBorder="1" applyProtection="1">
      <protection locked="0"/>
    </xf>
    <xf numFmtId="0" fontId="0" fillId="4" borderId="28" xfId="0" applyFill="1" applyBorder="1" applyProtection="1">
      <protection locked="0"/>
    </xf>
    <xf numFmtId="0" fontId="0" fillId="4" borderId="13" xfId="0" applyFill="1" applyBorder="1" applyProtection="1">
      <protection locked="0"/>
    </xf>
    <xf numFmtId="0" fontId="7" fillId="5" borderId="9" xfId="0" applyFont="1" applyFill="1" applyBorder="1" applyAlignment="1">
      <alignment horizontal="center" wrapText="1"/>
    </xf>
    <xf numFmtId="0" fontId="7" fillId="5" borderId="10" xfId="0" applyFont="1" applyFill="1" applyBorder="1" applyAlignment="1">
      <alignment horizontal="center" wrapText="1"/>
    </xf>
    <xf numFmtId="0" fontId="7" fillId="5" borderId="7" xfId="0" applyFont="1" applyFill="1" applyBorder="1" applyAlignment="1">
      <alignment horizontal="center" vertical="center"/>
    </xf>
    <xf numFmtId="0" fontId="7" fillId="5" borderId="11" xfId="0" applyFont="1" applyFill="1" applyBorder="1" applyAlignment="1">
      <alignment horizontal="center" vertical="center"/>
    </xf>
    <xf numFmtId="2" fontId="7" fillId="5" borderId="8" xfId="0" applyNumberFormat="1" applyFont="1" applyFill="1" applyBorder="1" applyAlignment="1">
      <alignment horizontal="left" wrapText="1"/>
    </xf>
    <xf numFmtId="2" fontId="7" fillId="5" borderId="12" xfId="0" applyNumberFormat="1" applyFont="1" applyFill="1" applyBorder="1" applyAlignment="1">
      <alignment horizontal="left" wrapText="1"/>
    </xf>
    <xf numFmtId="0" fontId="7" fillId="5" borderId="8" xfId="0" applyFont="1" applyFill="1" applyBorder="1" applyAlignment="1">
      <alignment horizontal="center" wrapText="1"/>
    </xf>
    <xf numFmtId="0" fontId="7" fillId="5" borderId="12" xfId="0" applyFont="1" applyFill="1" applyBorder="1" applyAlignment="1">
      <alignment horizontal="center" wrapText="1"/>
    </xf>
    <xf numFmtId="0" fontId="7" fillId="5" borderId="8" xfId="0" applyFont="1" applyFill="1" applyBorder="1" applyAlignment="1">
      <alignment horizontal="center"/>
    </xf>
    <xf numFmtId="0" fontId="7" fillId="5" borderId="12" xfId="0" applyFont="1" applyFill="1" applyBorder="1" applyAlignment="1">
      <alignment horizontal="center"/>
    </xf>
    <xf numFmtId="0" fontId="5" fillId="0" borderId="0" xfId="0" applyFont="1" applyAlignment="1">
      <alignment horizontal="left"/>
    </xf>
    <xf numFmtId="0" fontId="0" fillId="4" borderId="0" xfId="0" applyFill="1" applyAlignment="1" applyProtection="1">
      <alignment horizontal="left" vertical="top" wrapText="1"/>
      <protection locked="0"/>
    </xf>
    <xf numFmtId="0" fontId="5" fillId="0" borderId="0" xfId="0" applyFont="1" applyAlignment="1">
      <alignment horizontal="left" wrapText="1"/>
    </xf>
    <xf numFmtId="0" fontId="3" fillId="0" borderId="0" xfId="0" applyFont="1" applyAlignment="1">
      <alignment horizontal="center"/>
    </xf>
    <xf numFmtId="0" fontId="3" fillId="0" borderId="3" xfId="0" applyFont="1" applyBorder="1" applyAlignment="1">
      <alignment horizontal="center"/>
    </xf>
    <xf numFmtId="0" fontId="4" fillId="0" borderId="0" xfId="0" applyFont="1" applyAlignment="1">
      <alignment horizontal="center"/>
    </xf>
  </cellXfs>
  <cellStyles count="1373">
    <cellStyle name="20% - Accent1 2" xfId="2" xr:uid="{00000000-0005-0000-0000-000031000000}"/>
    <cellStyle name="20% - Accent1 2 2" xfId="3" xr:uid="{00000000-0005-0000-0000-000032000000}"/>
    <cellStyle name="20% - Accent1 2 2 2" xfId="4" xr:uid="{00000000-0005-0000-0000-000033000000}"/>
    <cellStyle name="20% - Accent1 2 2 3" xfId="5" xr:uid="{00000000-0005-0000-0000-000034000000}"/>
    <cellStyle name="20% - Accent1 2 2 4" xfId="6" xr:uid="{00000000-0005-0000-0000-000035000000}"/>
    <cellStyle name="20% - Accent1 2 3" xfId="7" xr:uid="{00000000-0005-0000-0000-000036000000}"/>
    <cellStyle name="20% - Accent1 2 3 2" xfId="8" xr:uid="{00000000-0005-0000-0000-000037000000}"/>
    <cellStyle name="20% - Accent1 2 3 3" xfId="9" xr:uid="{00000000-0005-0000-0000-000038000000}"/>
    <cellStyle name="20% - Accent1 2 3 4" xfId="10" xr:uid="{00000000-0005-0000-0000-000039000000}"/>
    <cellStyle name="20% - Accent1 2 4" xfId="11" xr:uid="{00000000-0005-0000-0000-00003A000000}"/>
    <cellStyle name="20% - Accent1 2 5" xfId="12" xr:uid="{00000000-0005-0000-0000-00003B000000}"/>
    <cellStyle name="20% - Accent1 2 6" xfId="13" xr:uid="{00000000-0005-0000-0000-00003C000000}"/>
    <cellStyle name="20% - Accent1 3" xfId="14" xr:uid="{00000000-0005-0000-0000-00003D000000}"/>
    <cellStyle name="20% - Accent1 3 2" xfId="15" xr:uid="{00000000-0005-0000-0000-00003E000000}"/>
    <cellStyle name="20% - Accent1 3 2 2" xfId="16" xr:uid="{00000000-0005-0000-0000-00003F000000}"/>
    <cellStyle name="20% - Accent1 3 2 3" xfId="17" xr:uid="{00000000-0005-0000-0000-000040000000}"/>
    <cellStyle name="20% - Accent1 3 2 4" xfId="18" xr:uid="{00000000-0005-0000-0000-000041000000}"/>
    <cellStyle name="20% - Accent1 3 3" xfId="19" xr:uid="{00000000-0005-0000-0000-000042000000}"/>
    <cellStyle name="20% - Accent1 3 3 2" xfId="20" xr:uid="{00000000-0005-0000-0000-000043000000}"/>
    <cellStyle name="20% - Accent1 3 3 3" xfId="21" xr:uid="{00000000-0005-0000-0000-000044000000}"/>
    <cellStyle name="20% - Accent1 3 4" xfId="22" xr:uid="{00000000-0005-0000-0000-000045000000}"/>
    <cellStyle name="20% - Accent1 3 5" xfId="23" xr:uid="{00000000-0005-0000-0000-000046000000}"/>
    <cellStyle name="20% - Accent1 4" xfId="24" xr:uid="{00000000-0005-0000-0000-000047000000}"/>
    <cellStyle name="20% - Accent1 4 2" xfId="25" xr:uid="{00000000-0005-0000-0000-000048000000}"/>
    <cellStyle name="20% - Accent1 4 3" xfId="26" xr:uid="{00000000-0005-0000-0000-000049000000}"/>
    <cellStyle name="20% - Accent1 5" xfId="27" xr:uid="{00000000-0005-0000-0000-00004A000000}"/>
    <cellStyle name="20% - Accent2 2" xfId="28" xr:uid="{00000000-0005-0000-0000-00004B000000}"/>
    <cellStyle name="20% - Accent2 2 2" xfId="29" xr:uid="{00000000-0005-0000-0000-00004C000000}"/>
    <cellStyle name="20% - Accent2 2 2 2" xfId="30" xr:uid="{00000000-0005-0000-0000-00004D000000}"/>
    <cellStyle name="20% - Accent2 2 2 3" xfId="31" xr:uid="{00000000-0005-0000-0000-00004E000000}"/>
    <cellStyle name="20% - Accent2 2 2 4" xfId="32" xr:uid="{00000000-0005-0000-0000-00004F000000}"/>
    <cellStyle name="20% - Accent2 2 3" xfId="33" xr:uid="{00000000-0005-0000-0000-000050000000}"/>
    <cellStyle name="20% - Accent2 2 3 2" xfId="34" xr:uid="{00000000-0005-0000-0000-000051000000}"/>
    <cellStyle name="20% - Accent2 2 3 3" xfId="35" xr:uid="{00000000-0005-0000-0000-000052000000}"/>
    <cellStyle name="20% - Accent2 2 3 4" xfId="36" xr:uid="{00000000-0005-0000-0000-000053000000}"/>
    <cellStyle name="20% - Accent2 2 4" xfId="37" xr:uid="{00000000-0005-0000-0000-000054000000}"/>
    <cellStyle name="20% - Accent2 2 5" xfId="38" xr:uid="{00000000-0005-0000-0000-000055000000}"/>
    <cellStyle name="20% - Accent2 2 6" xfId="39" xr:uid="{00000000-0005-0000-0000-000056000000}"/>
    <cellStyle name="20% - Accent2 3" xfId="40" xr:uid="{00000000-0005-0000-0000-000057000000}"/>
    <cellStyle name="20% - Accent2 3 2" xfId="41" xr:uid="{00000000-0005-0000-0000-000058000000}"/>
    <cellStyle name="20% - Accent2 3 2 2" xfId="42" xr:uid="{00000000-0005-0000-0000-000059000000}"/>
    <cellStyle name="20% - Accent2 3 2 3" xfId="43" xr:uid="{00000000-0005-0000-0000-00005A000000}"/>
    <cellStyle name="20% - Accent2 3 2 4" xfId="44" xr:uid="{00000000-0005-0000-0000-00005B000000}"/>
    <cellStyle name="20% - Accent2 3 3" xfId="45" xr:uid="{00000000-0005-0000-0000-00005C000000}"/>
    <cellStyle name="20% - Accent2 3 3 2" xfId="46" xr:uid="{00000000-0005-0000-0000-00005D000000}"/>
    <cellStyle name="20% - Accent2 3 3 3" xfId="47" xr:uid="{00000000-0005-0000-0000-00005E000000}"/>
    <cellStyle name="20% - Accent2 3 4" xfId="48" xr:uid="{00000000-0005-0000-0000-00005F000000}"/>
    <cellStyle name="20% - Accent2 3 5" xfId="49" xr:uid="{00000000-0005-0000-0000-000060000000}"/>
    <cellStyle name="20% - Accent2 4" xfId="50" xr:uid="{00000000-0005-0000-0000-000061000000}"/>
    <cellStyle name="20% - Accent2 4 2" xfId="51" xr:uid="{00000000-0005-0000-0000-000062000000}"/>
    <cellStyle name="20% - Accent2 4 3" xfId="52" xr:uid="{00000000-0005-0000-0000-000063000000}"/>
    <cellStyle name="20% - Accent2 5" xfId="53" xr:uid="{00000000-0005-0000-0000-000064000000}"/>
    <cellStyle name="20% - Accent3 2" xfId="54" xr:uid="{00000000-0005-0000-0000-000065000000}"/>
    <cellStyle name="20% - Accent3 2 2" xfId="55" xr:uid="{00000000-0005-0000-0000-000066000000}"/>
    <cellStyle name="20% - Accent3 2 2 2" xfId="56" xr:uid="{00000000-0005-0000-0000-000067000000}"/>
    <cellStyle name="20% - Accent3 2 2 3" xfId="57" xr:uid="{00000000-0005-0000-0000-000068000000}"/>
    <cellStyle name="20% - Accent3 2 2 4" xfId="58" xr:uid="{00000000-0005-0000-0000-000069000000}"/>
    <cellStyle name="20% - Accent3 2 3" xfId="59" xr:uid="{00000000-0005-0000-0000-00006A000000}"/>
    <cellStyle name="20% - Accent3 2 3 2" xfId="60" xr:uid="{00000000-0005-0000-0000-00006B000000}"/>
    <cellStyle name="20% - Accent3 2 3 3" xfId="61" xr:uid="{00000000-0005-0000-0000-00006C000000}"/>
    <cellStyle name="20% - Accent3 2 3 4" xfId="62" xr:uid="{00000000-0005-0000-0000-00006D000000}"/>
    <cellStyle name="20% - Accent3 2 4" xfId="63" xr:uid="{00000000-0005-0000-0000-00006E000000}"/>
    <cellStyle name="20% - Accent3 2 5" xfId="64" xr:uid="{00000000-0005-0000-0000-00006F000000}"/>
    <cellStyle name="20% - Accent3 2 6" xfId="65" xr:uid="{00000000-0005-0000-0000-000070000000}"/>
    <cellStyle name="20% - Accent3 3" xfId="66" xr:uid="{00000000-0005-0000-0000-000071000000}"/>
    <cellStyle name="20% - Accent3 3 2" xfId="67" xr:uid="{00000000-0005-0000-0000-000072000000}"/>
    <cellStyle name="20% - Accent3 3 2 2" xfId="68" xr:uid="{00000000-0005-0000-0000-000073000000}"/>
    <cellStyle name="20% - Accent3 3 2 3" xfId="69" xr:uid="{00000000-0005-0000-0000-000074000000}"/>
    <cellStyle name="20% - Accent3 3 2 4" xfId="70" xr:uid="{00000000-0005-0000-0000-000075000000}"/>
    <cellStyle name="20% - Accent3 3 3" xfId="71" xr:uid="{00000000-0005-0000-0000-000076000000}"/>
    <cellStyle name="20% - Accent3 3 3 2" xfId="72" xr:uid="{00000000-0005-0000-0000-000077000000}"/>
    <cellStyle name="20% - Accent3 3 3 3" xfId="73" xr:uid="{00000000-0005-0000-0000-000078000000}"/>
    <cellStyle name="20% - Accent3 3 4" xfId="74" xr:uid="{00000000-0005-0000-0000-000079000000}"/>
    <cellStyle name="20% - Accent3 3 5" xfId="75" xr:uid="{00000000-0005-0000-0000-00007A000000}"/>
    <cellStyle name="20% - Accent3 4" xfId="76" xr:uid="{00000000-0005-0000-0000-00007B000000}"/>
    <cellStyle name="20% - Accent3 4 2" xfId="77" xr:uid="{00000000-0005-0000-0000-00007C000000}"/>
    <cellStyle name="20% - Accent3 4 3" xfId="78" xr:uid="{00000000-0005-0000-0000-00007D000000}"/>
    <cellStyle name="20% - Accent3 5" xfId="79" xr:uid="{00000000-0005-0000-0000-00007E000000}"/>
    <cellStyle name="20% - Accent4 2" xfId="80" xr:uid="{00000000-0005-0000-0000-00007F000000}"/>
    <cellStyle name="20% - Accent4 2 2" xfId="81" xr:uid="{00000000-0005-0000-0000-000080000000}"/>
    <cellStyle name="20% - Accent4 2 2 2" xfId="82" xr:uid="{00000000-0005-0000-0000-000081000000}"/>
    <cellStyle name="20% - Accent4 2 2 3" xfId="83" xr:uid="{00000000-0005-0000-0000-000082000000}"/>
    <cellStyle name="20% - Accent4 2 2 4" xfId="84" xr:uid="{00000000-0005-0000-0000-000083000000}"/>
    <cellStyle name="20% - Accent4 2 3" xfId="85" xr:uid="{00000000-0005-0000-0000-000084000000}"/>
    <cellStyle name="20% - Accent4 2 3 2" xfId="86" xr:uid="{00000000-0005-0000-0000-000085000000}"/>
    <cellStyle name="20% - Accent4 2 3 3" xfId="87" xr:uid="{00000000-0005-0000-0000-000086000000}"/>
    <cellStyle name="20% - Accent4 2 3 4" xfId="88" xr:uid="{00000000-0005-0000-0000-000087000000}"/>
    <cellStyle name="20% - Accent4 2 4" xfId="89" xr:uid="{00000000-0005-0000-0000-000088000000}"/>
    <cellStyle name="20% - Accent4 2 5" xfId="90" xr:uid="{00000000-0005-0000-0000-000089000000}"/>
    <cellStyle name="20% - Accent4 2 6" xfId="91" xr:uid="{00000000-0005-0000-0000-00008A000000}"/>
    <cellStyle name="20% - Accent4 3" xfId="92" xr:uid="{00000000-0005-0000-0000-00008B000000}"/>
    <cellStyle name="20% - Accent4 3 2" xfId="93" xr:uid="{00000000-0005-0000-0000-00008C000000}"/>
    <cellStyle name="20% - Accent4 3 2 2" xfId="94" xr:uid="{00000000-0005-0000-0000-00008D000000}"/>
    <cellStyle name="20% - Accent4 3 2 3" xfId="95" xr:uid="{00000000-0005-0000-0000-00008E000000}"/>
    <cellStyle name="20% - Accent4 3 2 4" xfId="96" xr:uid="{00000000-0005-0000-0000-00008F000000}"/>
    <cellStyle name="20% - Accent4 3 3" xfId="97" xr:uid="{00000000-0005-0000-0000-000090000000}"/>
    <cellStyle name="20% - Accent4 3 3 2" xfId="98" xr:uid="{00000000-0005-0000-0000-000091000000}"/>
    <cellStyle name="20% - Accent4 3 3 3" xfId="99" xr:uid="{00000000-0005-0000-0000-000092000000}"/>
    <cellStyle name="20% - Accent4 3 4" xfId="100" xr:uid="{00000000-0005-0000-0000-000093000000}"/>
    <cellStyle name="20% - Accent4 3 5" xfId="101" xr:uid="{00000000-0005-0000-0000-000094000000}"/>
    <cellStyle name="20% - Accent4 4" xfId="102" xr:uid="{00000000-0005-0000-0000-000095000000}"/>
    <cellStyle name="20% - Accent4 4 2" xfId="103" xr:uid="{00000000-0005-0000-0000-000096000000}"/>
    <cellStyle name="20% - Accent4 4 3" xfId="104" xr:uid="{00000000-0005-0000-0000-000097000000}"/>
    <cellStyle name="20% - Accent4 5" xfId="105" xr:uid="{00000000-0005-0000-0000-000098000000}"/>
    <cellStyle name="20% - Accent5 2" xfId="106" xr:uid="{00000000-0005-0000-0000-000099000000}"/>
    <cellStyle name="20% - Accent5 2 2" xfId="107" xr:uid="{00000000-0005-0000-0000-00009A000000}"/>
    <cellStyle name="20% - Accent5 2 2 2" xfId="108" xr:uid="{00000000-0005-0000-0000-00009B000000}"/>
    <cellStyle name="20% - Accent5 2 2 3" xfId="109" xr:uid="{00000000-0005-0000-0000-00009C000000}"/>
    <cellStyle name="20% - Accent5 2 2 4" xfId="110" xr:uid="{00000000-0005-0000-0000-00009D000000}"/>
    <cellStyle name="20% - Accent5 2 3" xfId="111" xr:uid="{00000000-0005-0000-0000-00009E000000}"/>
    <cellStyle name="20% - Accent5 2 3 2" xfId="112" xr:uid="{00000000-0005-0000-0000-00009F000000}"/>
    <cellStyle name="20% - Accent5 2 3 3" xfId="113" xr:uid="{00000000-0005-0000-0000-0000A0000000}"/>
    <cellStyle name="20% - Accent5 2 3 4" xfId="114" xr:uid="{00000000-0005-0000-0000-0000A1000000}"/>
    <cellStyle name="20% - Accent5 2 4" xfId="115" xr:uid="{00000000-0005-0000-0000-0000A2000000}"/>
    <cellStyle name="20% - Accent5 2 5" xfId="116" xr:uid="{00000000-0005-0000-0000-0000A3000000}"/>
    <cellStyle name="20% - Accent5 2 6" xfId="117" xr:uid="{00000000-0005-0000-0000-0000A4000000}"/>
    <cellStyle name="20% - Accent5 3" xfId="118" xr:uid="{00000000-0005-0000-0000-0000A5000000}"/>
    <cellStyle name="20% - Accent5 3 2" xfId="119" xr:uid="{00000000-0005-0000-0000-0000A6000000}"/>
    <cellStyle name="20% - Accent5 3 2 2" xfId="120" xr:uid="{00000000-0005-0000-0000-0000A7000000}"/>
    <cellStyle name="20% - Accent5 3 2 3" xfId="121" xr:uid="{00000000-0005-0000-0000-0000A8000000}"/>
    <cellStyle name="20% - Accent5 3 2 4" xfId="122" xr:uid="{00000000-0005-0000-0000-0000A9000000}"/>
    <cellStyle name="20% - Accent5 3 3" xfId="123" xr:uid="{00000000-0005-0000-0000-0000AA000000}"/>
    <cellStyle name="20% - Accent5 3 3 2" xfId="124" xr:uid="{00000000-0005-0000-0000-0000AB000000}"/>
    <cellStyle name="20% - Accent5 3 3 3" xfId="125" xr:uid="{00000000-0005-0000-0000-0000AC000000}"/>
    <cellStyle name="20% - Accent5 3 4" xfId="126" xr:uid="{00000000-0005-0000-0000-0000AD000000}"/>
    <cellStyle name="20% - Accent5 3 5" xfId="127" xr:uid="{00000000-0005-0000-0000-0000AE000000}"/>
    <cellStyle name="20% - Accent5 4" xfId="128" xr:uid="{00000000-0005-0000-0000-0000AF000000}"/>
    <cellStyle name="20% - Accent5 4 2" xfId="129" xr:uid="{00000000-0005-0000-0000-0000B0000000}"/>
    <cellStyle name="20% - Accent5 4 3" xfId="130" xr:uid="{00000000-0005-0000-0000-0000B1000000}"/>
    <cellStyle name="20% - Accent6 2" xfId="131" xr:uid="{00000000-0005-0000-0000-0000B2000000}"/>
    <cellStyle name="20% - Accent6 2 2" xfId="132" xr:uid="{00000000-0005-0000-0000-0000B3000000}"/>
    <cellStyle name="20% - Accent6 2 2 2" xfId="133" xr:uid="{00000000-0005-0000-0000-0000B4000000}"/>
    <cellStyle name="20% - Accent6 2 2 3" xfId="134" xr:uid="{00000000-0005-0000-0000-0000B5000000}"/>
    <cellStyle name="20% - Accent6 2 2 4" xfId="135" xr:uid="{00000000-0005-0000-0000-0000B6000000}"/>
    <cellStyle name="20% - Accent6 2 3" xfId="136" xr:uid="{00000000-0005-0000-0000-0000B7000000}"/>
    <cellStyle name="20% - Accent6 2 3 2" xfId="137" xr:uid="{00000000-0005-0000-0000-0000B8000000}"/>
    <cellStyle name="20% - Accent6 2 3 3" xfId="138" xr:uid="{00000000-0005-0000-0000-0000B9000000}"/>
    <cellStyle name="20% - Accent6 2 3 4" xfId="139" xr:uid="{00000000-0005-0000-0000-0000BA000000}"/>
    <cellStyle name="20% - Accent6 2 4" xfId="140" xr:uid="{00000000-0005-0000-0000-0000BB000000}"/>
    <cellStyle name="20% - Accent6 2 5" xfId="141" xr:uid="{00000000-0005-0000-0000-0000BC000000}"/>
    <cellStyle name="20% - Accent6 2 6" xfId="142" xr:uid="{00000000-0005-0000-0000-0000BD000000}"/>
    <cellStyle name="20% - Accent6 3" xfId="143" xr:uid="{00000000-0005-0000-0000-0000BE000000}"/>
    <cellStyle name="20% - Accent6 3 2" xfId="144" xr:uid="{00000000-0005-0000-0000-0000BF000000}"/>
    <cellStyle name="20% - Accent6 3 2 2" xfId="145" xr:uid="{00000000-0005-0000-0000-0000C0000000}"/>
    <cellStyle name="20% - Accent6 3 2 3" xfId="146" xr:uid="{00000000-0005-0000-0000-0000C1000000}"/>
    <cellStyle name="20% - Accent6 3 2 4" xfId="147" xr:uid="{00000000-0005-0000-0000-0000C2000000}"/>
    <cellStyle name="20% - Accent6 3 3" xfId="148" xr:uid="{00000000-0005-0000-0000-0000C3000000}"/>
    <cellStyle name="20% - Accent6 3 3 2" xfId="149" xr:uid="{00000000-0005-0000-0000-0000C4000000}"/>
    <cellStyle name="20% - Accent6 3 3 3" xfId="150" xr:uid="{00000000-0005-0000-0000-0000C5000000}"/>
    <cellStyle name="20% - Accent6 3 4" xfId="151" xr:uid="{00000000-0005-0000-0000-0000C6000000}"/>
    <cellStyle name="20% - Accent6 3 5" xfId="152" xr:uid="{00000000-0005-0000-0000-0000C7000000}"/>
    <cellStyle name="20% - Accent6 4" xfId="153" xr:uid="{00000000-0005-0000-0000-0000C8000000}"/>
    <cellStyle name="20% - Accent6 4 2" xfId="154" xr:uid="{00000000-0005-0000-0000-0000C9000000}"/>
    <cellStyle name="20% - Accent6 4 3" xfId="155" xr:uid="{00000000-0005-0000-0000-0000CA000000}"/>
    <cellStyle name="40% - Accent1 2" xfId="156" xr:uid="{00000000-0005-0000-0000-0000CB000000}"/>
    <cellStyle name="40% - Accent1 2 2" xfId="157" xr:uid="{00000000-0005-0000-0000-0000CC000000}"/>
    <cellStyle name="40% - Accent1 2 2 2" xfId="158" xr:uid="{00000000-0005-0000-0000-0000CD000000}"/>
    <cellStyle name="40% - Accent1 2 2 3" xfId="159" xr:uid="{00000000-0005-0000-0000-0000CE000000}"/>
    <cellStyle name="40% - Accent1 2 2 4" xfId="160" xr:uid="{00000000-0005-0000-0000-0000CF000000}"/>
    <cellStyle name="40% - Accent1 2 3" xfId="161" xr:uid="{00000000-0005-0000-0000-0000D0000000}"/>
    <cellStyle name="40% - Accent1 2 3 2" xfId="162" xr:uid="{00000000-0005-0000-0000-0000D1000000}"/>
    <cellStyle name="40% - Accent1 2 3 3" xfId="163" xr:uid="{00000000-0005-0000-0000-0000D2000000}"/>
    <cellStyle name="40% - Accent1 2 3 4" xfId="164" xr:uid="{00000000-0005-0000-0000-0000D3000000}"/>
    <cellStyle name="40% - Accent1 2 4" xfId="165" xr:uid="{00000000-0005-0000-0000-0000D4000000}"/>
    <cellStyle name="40% - Accent1 2 5" xfId="166" xr:uid="{00000000-0005-0000-0000-0000D5000000}"/>
    <cellStyle name="40% - Accent1 2 6" xfId="167" xr:uid="{00000000-0005-0000-0000-0000D6000000}"/>
    <cellStyle name="40% - Accent1 3" xfId="168" xr:uid="{00000000-0005-0000-0000-0000D7000000}"/>
    <cellStyle name="40% - Accent1 3 2" xfId="169" xr:uid="{00000000-0005-0000-0000-0000D8000000}"/>
    <cellStyle name="40% - Accent1 3 2 2" xfId="170" xr:uid="{00000000-0005-0000-0000-0000D9000000}"/>
    <cellStyle name="40% - Accent1 3 2 3" xfId="171" xr:uid="{00000000-0005-0000-0000-0000DA000000}"/>
    <cellStyle name="40% - Accent1 3 2 4" xfId="172" xr:uid="{00000000-0005-0000-0000-0000DB000000}"/>
    <cellStyle name="40% - Accent1 3 3" xfId="173" xr:uid="{00000000-0005-0000-0000-0000DC000000}"/>
    <cellStyle name="40% - Accent1 3 3 2" xfId="174" xr:uid="{00000000-0005-0000-0000-0000DD000000}"/>
    <cellStyle name="40% - Accent1 3 3 3" xfId="175" xr:uid="{00000000-0005-0000-0000-0000DE000000}"/>
    <cellStyle name="40% - Accent1 3 4" xfId="176" xr:uid="{00000000-0005-0000-0000-0000DF000000}"/>
    <cellStyle name="40% - Accent1 3 5" xfId="177" xr:uid="{00000000-0005-0000-0000-0000E0000000}"/>
    <cellStyle name="40% - Accent1 4" xfId="178" xr:uid="{00000000-0005-0000-0000-0000E1000000}"/>
    <cellStyle name="40% - Accent1 4 2" xfId="179" xr:uid="{00000000-0005-0000-0000-0000E2000000}"/>
    <cellStyle name="40% - Accent1 4 3" xfId="180" xr:uid="{00000000-0005-0000-0000-0000E3000000}"/>
    <cellStyle name="40% - Accent2 2" xfId="181" xr:uid="{00000000-0005-0000-0000-0000E4000000}"/>
    <cellStyle name="40% - Accent2 2 2" xfId="182" xr:uid="{00000000-0005-0000-0000-0000E5000000}"/>
    <cellStyle name="40% - Accent2 2 2 2" xfId="183" xr:uid="{00000000-0005-0000-0000-0000E6000000}"/>
    <cellStyle name="40% - Accent2 2 2 3" xfId="184" xr:uid="{00000000-0005-0000-0000-0000E7000000}"/>
    <cellStyle name="40% - Accent2 2 2 4" xfId="185" xr:uid="{00000000-0005-0000-0000-0000E8000000}"/>
    <cellStyle name="40% - Accent2 2 3" xfId="186" xr:uid="{00000000-0005-0000-0000-0000E9000000}"/>
    <cellStyle name="40% - Accent2 2 3 2" xfId="187" xr:uid="{00000000-0005-0000-0000-0000EA000000}"/>
    <cellStyle name="40% - Accent2 2 3 3" xfId="188" xr:uid="{00000000-0005-0000-0000-0000EB000000}"/>
    <cellStyle name="40% - Accent2 2 3 4" xfId="189" xr:uid="{00000000-0005-0000-0000-0000EC000000}"/>
    <cellStyle name="40% - Accent2 2 4" xfId="190" xr:uid="{00000000-0005-0000-0000-0000ED000000}"/>
    <cellStyle name="40% - Accent2 2 5" xfId="191" xr:uid="{00000000-0005-0000-0000-0000EE000000}"/>
    <cellStyle name="40% - Accent2 2 6" xfId="192" xr:uid="{00000000-0005-0000-0000-0000EF000000}"/>
    <cellStyle name="40% - Accent2 3" xfId="193" xr:uid="{00000000-0005-0000-0000-0000F0000000}"/>
    <cellStyle name="40% - Accent2 3 2" xfId="194" xr:uid="{00000000-0005-0000-0000-0000F1000000}"/>
    <cellStyle name="40% - Accent2 3 2 2" xfId="195" xr:uid="{00000000-0005-0000-0000-0000F2000000}"/>
    <cellStyle name="40% - Accent2 3 2 3" xfId="196" xr:uid="{00000000-0005-0000-0000-0000F3000000}"/>
    <cellStyle name="40% - Accent2 3 2 4" xfId="197" xr:uid="{00000000-0005-0000-0000-0000F4000000}"/>
    <cellStyle name="40% - Accent2 3 3" xfId="198" xr:uid="{00000000-0005-0000-0000-0000F5000000}"/>
    <cellStyle name="40% - Accent2 3 3 2" xfId="199" xr:uid="{00000000-0005-0000-0000-0000F6000000}"/>
    <cellStyle name="40% - Accent2 3 3 3" xfId="200" xr:uid="{00000000-0005-0000-0000-0000F7000000}"/>
    <cellStyle name="40% - Accent2 3 4" xfId="201" xr:uid="{00000000-0005-0000-0000-0000F8000000}"/>
    <cellStyle name="40% - Accent2 3 5" xfId="202" xr:uid="{00000000-0005-0000-0000-0000F9000000}"/>
    <cellStyle name="40% - Accent2 4" xfId="203" xr:uid="{00000000-0005-0000-0000-0000FA000000}"/>
    <cellStyle name="40% - Accent2 4 2" xfId="204" xr:uid="{00000000-0005-0000-0000-0000FB000000}"/>
    <cellStyle name="40% - Accent2 4 3" xfId="205" xr:uid="{00000000-0005-0000-0000-0000FC000000}"/>
    <cellStyle name="40% - Accent3 2" xfId="206" xr:uid="{00000000-0005-0000-0000-0000FD000000}"/>
    <cellStyle name="40% - Accent3 2 2" xfId="207" xr:uid="{00000000-0005-0000-0000-0000FE000000}"/>
    <cellStyle name="40% - Accent3 2 2 2" xfId="208" xr:uid="{00000000-0005-0000-0000-0000FF000000}"/>
    <cellStyle name="40% - Accent3 2 2 3" xfId="209" xr:uid="{00000000-0005-0000-0000-000000010000}"/>
    <cellStyle name="40% - Accent3 2 2 4" xfId="210" xr:uid="{00000000-0005-0000-0000-000001010000}"/>
    <cellStyle name="40% - Accent3 2 3" xfId="211" xr:uid="{00000000-0005-0000-0000-000002010000}"/>
    <cellStyle name="40% - Accent3 2 3 2" xfId="212" xr:uid="{00000000-0005-0000-0000-000003010000}"/>
    <cellStyle name="40% - Accent3 2 3 3" xfId="213" xr:uid="{00000000-0005-0000-0000-000004010000}"/>
    <cellStyle name="40% - Accent3 2 3 4" xfId="214" xr:uid="{00000000-0005-0000-0000-000005010000}"/>
    <cellStyle name="40% - Accent3 2 4" xfId="215" xr:uid="{00000000-0005-0000-0000-000006010000}"/>
    <cellStyle name="40% - Accent3 2 5" xfId="216" xr:uid="{00000000-0005-0000-0000-000007010000}"/>
    <cellStyle name="40% - Accent3 2 6" xfId="217" xr:uid="{00000000-0005-0000-0000-000008010000}"/>
    <cellStyle name="40% - Accent3 3" xfId="218" xr:uid="{00000000-0005-0000-0000-000009010000}"/>
    <cellStyle name="40% - Accent3 3 2" xfId="219" xr:uid="{00000000-0005-0000-0000-00000A010000}"/>
    <cellStyle name="40% - Accent3 3 2 2" xfId="220" xr:uid="{00000000-0005-0000-0000-00000B010000}"/>
    <cellStyle name="40% - Accent3 3 2 3" xfId="221" xr:uid="{00000000-0005-0000-0000-00000C010000}"/>
    <cellStyle name="40% - Accent3 3 2 4" xfId="222" xr:uid="{00000000-0005-0000-0000-00000D010000}"/>
    <cellStyle name="40% - Accent3 3 3" xfId="223" xr:uid="{00000000-0005-0000-0000-00000E010000}"/>
    <cellStyle name="40% - Accent3 3 3 2" xfId="224" xr:uid="{00000000-0005-0000-0000-00000F010000}"/>
    <cellStyle name="40% - Accent3 3 3 3" xfId="225" xr:uid="{00000000-0005-0000-0000-000010010000}"/>
    <cellStyle name="40% - Accent3 3 4" xfId="226" xr:uid="{00000000-0005-0000-0000-000011010000}"/>
    <cellStyle name="40% - Accent3 3 5" xfId="227" xr:uid="{00000000-0005-0000-0000-000012010000}"/>
    <cellStyle name="40% - Accent3 4" xfId="228" xr:uid="{00000000-0005-0000-0000-000013010000}"/>
    <cellStyle name="40% - Accent3 4 2" xfId="229" xr:uid="{00000000-0005-0000-0000-000014010000}"/>
    <cellStyle name="40% - Accent3 4 3" xfId="230" xr:uid="{00000000-0005-0000-0000-000015010000}"/>
    <cellStyle name="40% - Accent3 5" xfId="231" xr:uid="{00000000-0005-0000-0000-000016010000}"/>
    <cellStyle name="40% - Accent4 2" xfId="232" xr:uid="{00000000-0005-0000-0000-000017010000}"/>
    <cellStyle name="40% - Accent4 2 2" xfId="233" xr:uid="{00000000-0005-0000-0000-000018010000}"/>
    <cellStyle name="40% - Accent4 2 2 2" xfId="234" xr:uid="{00000000-0005-0000-0000-000019010000}"/>
    <cellStyle name="40% - Accent4 2 2 3" xfId="235" xr:uid="{00000000-0005-0000-0000-00001A010000}"/>
    <cellStyle name="40% - Accent4 2 2 4" xfId="236" xr:uid="{00000000-0005-0000-0000-00001B010000}"/>
    <cellStyle name="40% - Accent4 2 3" xfId="237" xr:uid="{00000000-0005-0000-0000-00001C010000}"/>
    <cellStyle name="40% - Accent4 2 3 2" xfId="238" xr:uid="{00000000-0005-0000-0000-00001D010000}"/>
    <cellStyle name="40% - Accent4 2 3 3" xfId="239" xr:uid="{00000000-0005-0000-0000-00001E010000}"/>
    <cellStyle name="40% - Accent4 2 3 4" xfId="240" xr:uid="{00000000-0005-0000-0000-00001F010000}"/>
    <cellStyle name="40% - Accent4 2 4" xfId="241" xr:uid="{00000000-0005-0000-0000-000020010000}"/>
    <cellStyle name="40% - Accent4 2 5" xfId="242" xr:uid="{00000000-0005-0000-0000-000021010000}"/>
    <cellStyle name="40% - Accent4 2 6" xfId="243" xr:uid="{00000000-0005-0000-0000-000022010000}"/>
    <cellStyle name="40% - Accent4 3" xfId="244" xr:uid="{00000000-0005-0000-0000-000023010000}"/>
    <cellStyle name="40% - Accent4 3 2" xfId="245" xr:uid="{00000000-0005-0000-0000-000024010000}"/>
    <cellStyle name="40% - Accent4 3 2 2" xfId="246" xr:uid="{00000000-0005-0000-0000-000025010000}"/>
    <cellStyle name="40% - Accent4 3 2 3" xfId="247" xr:uid="{00000000-0005-0000-0000-000026010000}"/>
    <cellStyle name="40% - Accent4 3 2 4" xfId="248" xr:uid="{00000000-0005-0000-0000-000027010000}"/>
    <cellStyle name="40% - Accent4 3 3" xfId="249" xr:uid="{00000000-0005-0000-0000-000028010000}"/>
    <cellStyle name="40% - Accent4 3 3 2" xfId="250" xr:uid="{00000000-0005-0000-0000-000029010000}"/>
    <cellStyle name="40% - Accent4 3 3 3" xfId="251" xr:uid="{00000000-0005-0000-0000-00002A010000}"/>
    <cellStyle name="40% - Accent4 3 4" xfId="252" xr:uid="{00000000-0005-0000-0000-00002B010000}"/>
    <cellStyle name="40% - Accent4 3 5" xfId="253" xr:uid="{00000000-0005-0000-0000-00002C010000}"/>
    <cellStyle name="40% - Accent4 4" xfId="254" xr:uid="{00000000-0005-0000-0000-00002D010000}"/>
    <cellStyle name="40% - Accent4 4 2" xfId="255" xr:uid="{00000000-0005-0000-0000-00002E010000}"/>
    <cellStyle name="40% - Accent4 4 3" xfId="256" xr:uid="{00000000-0005-0000-0000-00002F010000}"/>
    <cellStyle name="40% - Accent5 2" xfId="257" xr:uid="{00000000-0005-0000-0000-000030010000}"/>
    <cellStyle name="40% - Accent5 2 2" xfId="258" xr:uid="{00000000-0005-0000-0000-000031010000}"/>
    <cellStyle name="40% - Accent5 2 2 2" xfId="259" xr:uid="{00000000-0005-0000-0000-000032010000}"/>
    <cellStyle name="40% - Accent5 2 2 3" xfId="260" xr:uid="{00000000-0005-0000-0000-000033010000}"/>
    <cellStyle name="40% - Accent5 2 2 4" xfId="261" xr:uid="{00000000-0005-0000-0000-000034010000}"/>
    <cellStyle name="40% - Accent5 2 3" xfId="262" xr:uid="{00000000-0005-0000-0000-000035010000}"/>
    <cellStyle name="40% - Accent5 2 3 2" xfId="263" xr:uid="{00000000-0005-0000-0000-000036010000}"/>
    <cellStyle name="40% - Accent5 2 3 3" xfId="264" xr:uid="{00000000-0005-0000-0000-000037010000}"/>
    <cellStyle name="40% - Accent5 2 3 4" xfId="265" xr:uid="{00000000-0005-0000-0000-000038010000}"/>
    <cellStyle name="40% - Accent5 2 4" xfId="266" xr:uid="{00000000-0005-0000-0000-000039010000}"/>
    <cellStyle name="40% - Accent5 2 5" xfId="267" xr:uid="{00000000-0005-0000-0000-00003A010000}"/>
    <cellStyle name="40% - Accent5 2 6" xfId="268" xr:uid="{00000000-0005-0000-0000-00003B010000}"/>
    <cellStyle name="40% - Accent5 3" xfId="269" xr:uid="{00000000-0005-0000-0000-00003C010000}"/>
    <cellStyle name="40% - Accent5 3 2" xfId="270" xr:uid="{00000000-0005-0000-0000-00003D010000}"/>
    <cellStyle name="40% - Accent5 3 2 2" xfId="271" xr:uid="{00000000-0005-0000-0000-00003E010000}"/>
    <cellStyle name="40% - Accent5 3 2 3" xfId="272" xr:uid="{00000000-0005-0000-0000-00003F010000}"/>
    <cellStyle name="40% - Accent5 3 2 4" xfId="273" xr:uid="{00000000-0005-0000-0000-000040010000}"/>
    <cellStyle name="40% - Accent5 3 3" xfId="274" xr:uid="{00000000-0005-0000-0000-000041010000}"/>
    <cellStyle name="40% - Accent5 3 3 2" xfId="275" xr:uid="{00000000-0005-0000-0000-000042010000}"/>
    <cellStyle name="40% - Accent5 3 3 3" xfId="276" xr:uid="{00000000-0005-0000-0000-000043010000}"/>
    <cellStyle name="40% - Accent5 3 4" xfId="277" xr:uid="{00000000-0005-0000-0000-000044010000}"/>
    <cellStyle name="40% - Accent5 3 5" xfId="278" xr:uid="{00000000-0005-0000-0000-000045010000}"/>
    <cellStyle name="40% - Accent5 4" xfId="279" xr:uid="{00000000-0005-0000-0000-000046010000}"/>
    <cellStyle name="40% - Accent5 4 2" xfId="280" xr:uid="{00000000-0005-0000-0000-000047010000}"/>
    <cellStyle name="40% - Accent5 4 3" xfId="281" xr:uid="{00000000-0005-0000-0000-000048010000}"/>
    <cellStyle name="40% - Accent6 2" xfId="282" xr:uid="{00000000-0005-0000-0000-000049010000}"/>
    <cellStyle name="40% - Accent6 2 2" xfId="283" xr:uid="{00000000-0005-0000-0000-00004A010000}"/>
    <cellStyle name="40% - Accent6 2 2 2" xfId="284" xr:uid="{00000000-0005-0000-0000-00004B010000}"/>
    <cellStyle name="40% - Accent6 2 2 3" xfId="285" xr:uid="{00000000-0005-0000-0000-00004C010000}"/>
    <cellStyle name="40% - Accent6 2 2 4" xfId="286" xr:uid="{00000000-0005-0000-0000-00004D010000}"/>
    <cellStyle name="40% - Accent6 2 3" xfId="287" xr:uid="{00000000-0005-0000-0000-00004E010000}"/>
    <cellStyle name="40% - Accent6 2 3 2" xfId="288" xr:uid="{00000000-0005-0000-0000-00004F010000}"/>
    <cellStyle name="40% - Accent6 2 3 3" xfId="289" xr:uid="{00000000-0005-0000-0000-000050010000}"/>
    <cellStyle name="40% - Accent6 2 3 4" xfId="290" xr:uid="{00000000-0005-0000-0000-000051010000}"/>
    <cellStyle name="40% - Accent6 2 4" xfId="291" xr:uid="{00000000-0005-0000-0000-000052010000}"/>
    <cellStyle name="40% - Accent6 2 5" xfId="292" xr:uid="{00000000-0005-0000-0000-000053010000}"/>
    <cellStyle name="40% - Accent6 2 6" xfId="293" xr:uid="{00000000-0005-0000-0000-000054010000}"/>
    <cellStyle name="40% - Accent6 3" xfId="294" xr:uid="{00000000-0005-0000-0000-000055010000}"/>
    <cellStyle name="40% - Accent6 3 2" xfId="295" xr:uid="{00000000-0005-0000-0000-000056010000}"/>
    <cellStyle name="40% - Accent6 3 2 2" xfId="296" xr:uid="{00000000-0005-0000-0000-000057010000}"/>
    <cellStyle name="40% - Accent6 3 2 3" xfId="297" xr:uid="{00000000-0005-0000-0000-000058010000}"/>
    <cellStyle name="40% - Accent6 3 2 4" xfId="298" xr:uid="{00000000-0005-0000-0000-000059010000}"/>
    <cellStyle name="40% - Accent6 3 3" xfId="299" xr:uid="{00000000-0005-0000-0000-00005A010000}"/>
    <cellStyle name="40% - Accent6 3 3 2" xfId="300" xr:uid="{00000000-0005-0000-0000-00005B010000}"/>
    <cellStyle name="40% - Accent6 3 3 3" xfId="301" xr:uid="{00000000-0005-0000-0000-00005C010000}"/>
    <cellStyle name="40% - Accent6 3 4" xfId="302" xr:uid="{00000000-0005-0000-0000-00005D010000}"/>
    <cellStyle name="40% - Accent6 3 5" xfId="303" xr:uid="{00000000-0005-0000-0000-00005E010000}"/>
    <cellStyle name="40% - Accent6 4" xfId="304" xr:uid="{00000000-0005-0000-0000-00005F010000}"/>
    <cellStyle name="40% - Accent6 4 2" xfId="305" xr:uid="{00000000-0005-0000-0000-000060010000}"/>
    <cellStyle name="40% - Accent6 4 3" xfId="306" xr:uid="{00000000-0005-0000-0000-000061010000}"/>
    <cellStyle name="60% - Accent1 2" xfId="307" xr:uid="{00000000-0005-0000-0000-000062010000}"/>
    <cellStyle name="60% - Accent1 2 2" xfId="308" xr:uid="{00000000-0005-0000-0000-000063010000}"/>
    <cellStyle name="60% - Accent1 2 3" xfId="309" xr:uid="{00000000-0005-0000-0000-000064010000}"/>
    <cellStyle name="60% - Accent1 2 4" xfId="310" xr:uid="{00000000-0005-0000-0000-000065010000}"/>
    <cellStyle name="60% - Accent1 2 5" xfId="311" xr:uid="{00000000-0005-0000-0000-000066010000}"/>
    <cellStyle name="60% - Accent1 3" xfId="312" xr:uid="{00000000-0005-0000-0000-000067010000}"/>
    <cellStyle name="60% - Accent1 3 2" xfId="313" xr:uid="{00000000-0005-0000-0000-000068010000}"/>
    <cellStyle name="60% - Accent1 3 3" xfId="314" xr:uid="{00000000-0005-0000-0000-000069010000}"/>
    <cellStyle name="60% - Accent1 3 4" xfId="315" xr:uid="{00000000-0005-0000-0000-00006A010000}"/>
    <cellStyle name="60% - Accent1 4" xfId="316" xr:uid="{00000000-0005-0000-0000-00006B010000}"/>
    <cellStyle name="60% - Accent2 2" xfId="317" xr:uid="{00000000-0005-0000-0000-00006C010000}"/>
    <cellStyle name="60% - Accent2 2 2" xfId="318" xr:uid="{00000000-0005-0000-0000-00006D010000}"/>
    <cellStyle name="60% - Accent2 2 3" xfId="319" xr:uid="{00000000-0005-0000-0000-00006E010000}"/>
    <cellStyle name="60% - Accent2 2 4" xfId="320" xr:uid="{00000000-0005-0000-0000-00006F010000}"/>
    <cellStyle name="60% - Accent2 2 5" xfId="321" xr:uid="{00000000-0005-0000-0000-000070010000}"/>
    <cellStyle name="60% - Accent2 3" xfId="322" xr:uid="{00000000-0005-0000-0000-000071010000}"/>
    <cellStyle name="60% - Accent2 3 2" xfId="323" xr:uid="{00000000-0005-0000-0000-000072010000}"/>
    <cellStyle name="60% - Accent2 3 3" xfId="324" xr:uid="{00000000-0005-0000-0000-000073010000}"/>
    <cellStyle name="60% - Accent2 3 4" xfId="325" xr:uid="{00000000-0005-0000-0000-000074010000}"/>
    <cellStyle name="60% - Accent2 4" xfId="326" xr:uid="{00000000-0005-0000-0000-000075010000}"/>
    <cellStyle name="60% - Accent3 2" xfId="327" xr:uid="{00000000-0005-0000-0000-000076010000}"/>
    <cellStyle name="60% - Accent3 2 2" xfId="328" xr:uid="{00000000-0005-0000-0000-000077010000}"/>
    <cellStyle name="60% - Accent3 2 3" xfId="329" xr:uid="{00000000-0005-0000-0000-000078010000}"/>
    <cellStyle name="60% - Accent3 2 4" xfId="330" xr:uid="{00000000-0005-0000-0000-000079010000}"/>
    <cellStyle name="60% - Accent3 2 5" xfId="331" xr:uid="{00000000-0005-0000-0000-00007A010000}"/>
    <cellStyle name="60% - Accent3 3" xfId="332" xr:uid="{00000000-0005-0000-0000-00007B010000}"/>
    <cellStyle name="60% - Accent3 3 2" xfId="333" xr:uid="{00000000-0005-0000-0000-00007C010000}"/>
    <cellStyle name="60% - Accent3 3 3" xfId="334" xr:uid="{00000000-0005-0000-0000-00007D010000}"/>
    <cellStyle name="60% - Accent3 3 4" xfId="335" xr:uid="{00000000-0005-0000-0000-00007E010000}"/>
    <cellStyle name="60% - Accent3 4" xfId="336" xr:uid="{00000000-0005-0000-0000-00007F010000}"/>
    <cellStyle name="60% - Accent3 5" xfId="337" xr:uid="{00000000-0005-0000-0000-000080010000}"/>
    <cellStyle name="60% - Accent4 2" xfId="338" xr:uid="{00000000-0005-0000-0000-000081010000}"/>
    <cellStyle name="60% - Accent4 2 2" xfId="339" xr:uid="{00000000-0005-0000-0000-000082010000}"/>
    <cellStyle name="60% - Accent4 2 3" xfId="340" xr:uid="{00000000-0005-0000-0000-000083010000}"/>
    <cellStyle name="60% - Accent4 2 4" xfId="341" xr:uid="{00000000-0005-0000-0000-000084010000}"/>
    <cellStyle name="60% - Accent4 2 5" xfId="342" xr:uid="{00000000-0005-0000-0000-000085010000}"/>
    <cellStyle name="60% - Accent4 3" xfId="343" xr:uid="{00000000-0005-0000-0000-000086010000}"/>
    <cellStyle name="60% - Accent4 3 2" xfId="344" xr:uid="{00000000-0005-0000-0000-000087010000}"/>
    <cellStyle name="60% - Accent4 3 3" xfId="345" xr:uid="{00000000-0005-0000-0000-000088010000}"/>
    <cellStyle name="60% - Accent4 3 4" xfId="346" xr:uid="{00000000-0005-0000-0000-000089010000}"/>
    <cellStyle name="60% - Accent4 4" xfId="347" xr:uid="{00000000-0005-0000-0000-00008A010000}"/>
    <cellStyle name="60% - Accent4 5" xfId="348" xr:uid="{00000000-0005-0000-0000-00008B010000}"/>
    <cellStyle name="60% - Accent5 2" xfId="349" xr:uid="{00000000-0005-0000-0000-00008C010000}"/>
    <cellStyle name="60% - Accent5 2 2" xfId="350" xr:uid="{00000000-0005-0000-0000-00008D010000}"/>
    <cellStyle name="60% - Accent5 2 3" xfId="351" xr:uid="{00000000-0005-0000-0000-00008E010000}"/>
    <cellStyle name="60% - Accent5 2 4" xfId="352" xr:uid="{00000000-0005-0000-0000-00008F010000}"/>
    <cellStyle name="60% - Accent5 2 5" xfId="353" xr:uid="{00000000-0005-0000-0000-000090010000}"/>
    <cellStyle name="60% - Accent5 3" xfId="354" xr:uid="{00000000-0005-0000-0000-000091010000}"/>
    <cellStyle name="60% - Accent5 3 2" xfId="355" xr:uid="{00000000-0005-0000-0000-000092010000}"/>
    <cellStyle name="60% - Accent5 3 3" xfId="356" xr:uid="{00000000-0005-0000-0000-000093010000}"/>
    <cellStyle name="60% - Accent5 3 4" xfId="357" xr:uid="{00000000-0005-0000-0000-000094010000}"/>
    <cellStyle name="60% - Accent5 4" xfId="358" xr:uid="{00000000-0005-0000-0000-000095010000}"/>
    <cellStyle name="60% - Accent6 2" xfId="359" xr:uid="{00000000-0005-0000-0000-000096010000}"/>
    <cellStyle name="60% - Accent6 2 2" xfId="360" xr:uid="{00000000-0005-0000-0000-000097010000}"/>
    <cellStyle name="60% - Accent6 2 3" xfId="361" xr:uid="{00000000-0005-0000-0000-000098010000}"/>
    <cellStyle name="60% - Accent6 2 4" xfId="362" xr:uid="{00000000-0005-0000-0000-000099010000}"/>
    <cellStyle name="60% - Accent6 2 5" xfId="363" xr:uid="{00000000-0005-0000-0000-00009A010000}"/>
    <cellStyle name="60% - Accent6 3" xfId="364" xr:uid="{00000000-0005-0000-0000-00009B010000}"/>
    <cellStyle name="60% - Accent6 3 2" xfId="365" xr:uid="{00000000-0005-0000-0000-00009C010000}"/>
    <cellStyle name="60% - Accent6 3 3" xfId="366" xr:uid="{00000000-0005-0000-0000-00009D010000}"/>
    <cellStyle name="60% - Accent6 3 4" xfId="367" xr:uid="{00000000-0005-0000-0000-00009E010000}"/>
    <cellStyle name="60% - Accent6 4" xfId="368" xr:uid="{00000000-0005-0000-0000-00009F010000}"/>
    <cellStyle name="60% - Accent6 5" xfId="369" xr:uid="{00000000-0005-0000-0000-0000A0010000}"/>
    <cellStyle name="Accent1 2" xfId="370" xr:uid="{00000000-0005-0000-0000-0000A1010000}"/>
    <cellStyle name="Accent1 2 2" xfId="371" xr:uid="{00000000-0005-0000-0000-0000A2010000}"/>
    <cellStyle name="Accent1 2 3" xfId="372" xr:uid="{00000000-0005-0000-0000-0000A3010000}"/>
    <cellStyle name="Accent1 2 4" xfId="373" xr:uid="{00000000-0005-0000-0000-0000A4010000}"/>
    <cellStyle name="Accent1 2 5" xfId="374" xr:uid="{00000000-0005-0000-0000-0000A5010000}"/>
    <cellStyle name="Accent1 3" xfId="375" xr:uid="{00000000-0005-0000-0000-0000A6010000}"/>
    <cellStyle name="Accent1 3 2" xfId="376" xr:uid="{00000000-0005-0000-0000-0000A7010000}"/>
    <cellStyle name="Accent1 3 3" xfId="377" xr:uid="{00000000-0005-0000-0000-0000A8010000}"/>
    <cellStyle name="Accent1 3 4" xfId="378" xr:uid="{00000000-0005-0000-0000-0000A9010000}"/>
    <cellStyle name="Accent1 4" xfId="379" xr:uid="{00000000-0005-0000-0000-0000AA010000}"/>
    <cellStyle name="Accent2 2" xfId="380" xr:uid="{00000000-0005-0000-0000-0000AB010000}"/>
    <cellStyle name="Accent2 2 2" xfId="381" xr:uid="{00000000-0005-0000-0000-0000AC010000}"/>
    <cellStyle name="Accent2 2 3" xfId="382" xr:uid="{00000000-0005-0000-0000-0000AD010000}"/>
    <cellStyle name="Accent2 2 4" xfId="383" xr:uid="{00000000-0005-0000-0000-0000AE010000}"/>
    <cellStyle name="Accent2 2 5" xfId="384" xr:uid="{00000000-0005-0000-0000-0000AF010000}"/>
    <cellStyle name="Accent2 3" xfId="385" xr:uid="{00000000-0005-0000-0000-0000B0010000}"/>
    <cellStyle name="Accent2 3 2" xfId="386" xr:uid="{00000000-0005-0000-0000-0000B1010000}"/>
    <cellStyle name="Accent2 3 3" xfId="387" xr:uid="{00000000-0005-0000-0000-0000B2010000}"/>
    <cellStyle name="Accent2 3 4" xfId="388" xr:uid="{00000000-0005-0000-0000-0000B3010000}"/>
    <cellStyle name="Accent2 4" xfId="389" xr:uid="{00000000-0005-0000-0000-0000B4010000}"/>
    <cellStyle name="Accent3 2" xfId="390" xr:uid="{00000000-0005-0000-0000-0000B5010000}"/>
    <cellStyle name="Accent3 2 2" xfId="391" xr:uid="{00000000-0005-0000-0000-0000B6010000}"/>
    <cellStyle name="Accent3 2 3" xfId="392" xr:uid="{00000000-0005-0000-0000-0000B7010000}"/>
    <cellStyle name="Accent3 2 4" xfId="393" xr:uid="{00000000-0005-0000-0000-0000B8010000}"/>
    <cellStyle name="Accent3 2 5" xfId="394" xr:uid="{00000000-0005-0000-0000-0000B9010000}"/>
    <cellStyle name="Accent3 3" xfId="395" xr:uid="{00000000-0005-0000-0000-0000BA010000}"/>
    <cellStyle name="Accent3 3 2" xfId="396" xr:uid="{00000000-0005-0000-0000-0000BB010000}"/>
    <cellStyle name="Accent3 3 3" xfId="397" xr:uid="{00000000-0005-0000-0000-0000BC010000}"/>
    <cellStyle name="Accent3 3 4" xfId="398" xr:uid="{00000000-0005-0000-0000-0000BD010000}"/>
    <cellStyle name="Accent3 4" xfId="399" xr:uid="{00000000-0005-0000-0000-0000BE010000}"/>
    <cellStyle name="Accent4 2" xfId="400" xr:uid="{00000000-0005-0000-0000-0000BF010000}"/>
    <cellStyle name="Accent4 2 2" xfId="401" xr:uid="{00000000-0005-0000-0000-0000C0010000}"/>
    <cellStyle name="Accent4 2 3" xfId="402" xr:uid="{00000000-0005-0000-0000-0000C1010000}"/>
    <cellStyle name="Accent4 2 4" xfId="403" xr:uid="{00000000-0005-0000-0000-0000C2010000}"/>
    <cellStyle name="Accent4 2 5" xfId="404" xr:uid="{00000000-0005-0000-0000-0000C3010000}"/>
    <cellStyle name="Accent4 3" xfId="405" xr:uid="{00000000-0005-0000-0000-0000C4010000}"/>
    <cellStyle name="Accent4 3 2" xfId="406" xr:uid="{00000000-0005-0000-0000-0000C5010000}"/>
    <cellStyle name="Accent4 3 3" xfId="407" xr:uid="{00000000-0005-0000-0000-0000C6010000}"/>
    <cellStyle name="Accent4 3 4" xfId="408" xr:uid="{00000000-0005-0000-0000-0000C7010000}"/>
    <cellStyle name="Accent4 4" xfId="409" xr:uid="{00000000-0005-0000-0000-0000C8010000}"/>
    <cellStyle name="Accent5 2" xfId="410" xr:uid="{00000000-0005-0000-0000-0000C9010000}"/>
    <cellStyle name="Accent5 2 2" xfId="411" xr:uid="{00000000-0005-0000-0000-0000CA010000}"/>
    <cellStyle name="Accent5 2 3" xfId="412" xr:uid="{00000000-0005-0000-0000-0000CB010000}"/>
    <cellStyle name="Accent5 2 4" xfId="413" xr:uid="{00000000-0005-0000-0000-0000CC010000}"/>
    <cellStyle name="Accent5 2 5" xfId="414" xr:uid="{00000000-0005-0000-0000-0000CD010000}"/>
    <cellStyle name="Accent5 3" xfId="415" xr:uid="{00000000-0005-0000-0000-0000CE010000}"/>
    <cellStyle name="Accent5 3 2" xfId="416" xr:uid="{00000000-0005-0000-0000-0000CF010000}"/>
    <cellStyle name="Accent5 3 3" xfId="417" xr:uid="{00000000-0005-0000-0000-0000D0010000}"/>
    <cellStyle name="Accent5 3 4" xfId="418" xr:uid="{00000000-0005-0000-0000-0000D1010000}"/>
    <cellStyle name="Accent5 4" xfId="419" xr:uid="{00000000-0005-0000-0000-0000D2010000}"/>
    <cellStyle name="Accent6 2" xfId="420" xr:uid="{00000000-0005-0000-0000-0000D3010000}"/>
    <cellStyle name="Accent6 2 2" xfId="421" xr:uid="{00000000-0005-0000-0000-0000D4010000}"/>
    <cellStyle name="Accent6 2 3" xfId="422" xr:uid="{00000000-0005-0000-0000-0000D5010000}"/>
    <cellStyle name="Accent6 2 4" xfId="423" xr:uid="{00000000-0005-0000-0000-0000D6010000}"/>
    <cellStyle name="Accent6 2 5" xfId="424" xr:uid="{00000000-0005-0000-0000-0000D7010000}"/>
    <cellStyle name="Accent6 3" xfId="425" xr:uid="{00000000-0005-0000-0000-0000D8010000}"/>
    <cellStyle name="Accent6 3 2" xfId="426" xr:uid="{00000000-0005-0000-0000-0000D9010000}"/>
    <cellStyle name="Accent6 3 3" xfId="427" xr:uid="{00000000-0005-0000-0000-0000DA010000}"/>
    <cellStyle name="Accent6 3 4" xfId="428" xr:uid="{00000000-0005-0000-0000-0000DB010000}"/>
    <cellStyle name="Accent6 4" xfId="429" xr:uid="{00000000-0005-0000-0000-0000DC010000}"/>
    <cellStyle name="Bad 2" xfId="430" xr:uid="{00000000-0005-0000-0000-0000DD010000}"/>
    <cellStyle name="Bad 2 2" xfId="431" xr:uid="{00000000-0005-0000-0000-0000DE010000}"/>
    <cellStyle name="Bad 2 3" xfId="432" xr:uid="{00000000-0005-0000-0000-0000DF010000}"/>
    <cellStyle name="Bad 2 4" xfId="433" xr:uid="{00000000-0005-0000-0000-0000E0010000}"/>
    <cellStyle name="Bad 2 5" xfId="434" xr:uid="{00000000-0005-0000-0000-0000E1010000}"/>
    <cellStyle name="Bad 3" xfId="435" xr:uid="{00000000-0005-0000-0000-0000E2010000}"/>
    <cellStyle name="Bad 3 2" xfId="436" xr:uid="{00000000-0005-0000-0000-0000E3010000}"/>
    <cellStyle name="Bad 3 3" xfId="437" xr:uid="{00000000-0005-0000-0000-0000E4010000}"/>
    <cellStyle name="Bad 3 4" xfId="438" xr:uid="{00000000-0005-0000-0000-0000E5010000}"/>
    <cellStyle name="Bad 4" xfId="439" xr:uid="{00000000-0005-0000-0000-0000E6010000}"/>
    <cellStyle name="Calculation 2" xfId="440" xr:uid="{00000000-0005-0000-0000-0000E7010000}"/>
    <cellStyle name="Calculation 2 2" xfId="441" xr:uid="{00000000-0005-0000-0000-0000E8010000}"/>
    <cellStyle name="Calculation 2 3" xfId="442" xr:uid="{00000000-0005-0000-0000-0000E9010000}"/>
    <cellStyle name="Calculation 2 4" xfId="443" xr:uid="{00000000-0005-0000-0000-0000EA010000}"/>
    <cellStyle name="Calculation 2 5" xfId="444" xr:uid="{00000000-0005-0000-0000-0000EB010000}"/>
    <cellStyle name="Calculation 3" xfId="445" xr:uid="{00000000-0005-0000-0000-0000EC010000}"/>
    <cellStyle name="Calculation 3 2" xfId="446" xr:uid="{00000000-0005-0000-0000-0000ED010000}"/>
    <cellStyle name="Calculation 3 3" xfId="447" xr:uid="{00000000-0005-0000-0000-0000EE010000}"/>
    <cellStyle name="Calculation 3 4" xfId="448" xr:uid="{00000000-0005-0000-0000-0000EF010000}"/>
    <cellStyle name="Calculation 4" xfId="449" xr:uid="{00000000-0005-0000-0000-0000F0010000}"/>
    <cellStyle name="Check Cell 2" xfId="450" xr:uid="{00000000-0005-0000-0000-0000F1010000}"/>
    <cellStyle name="Check Cell 2 2" xfId="451" xr:uid="{00000000-0005-0000-0000-0000F2010000}"/>
    <cellStyle name="Check Cell 2 3" xfId="452" xr:uid="{00000000-0005-0000-0000-0000F3010000}"/>
    <cellStyle name="Check Cell 2 4" xfId="453" xr:uid="{00000000-0005-0000-0000-0000F4010000}"/>
    <cellStyle name="Check Cell 2 5" xfId="454" xr:uid="{00000000-0005-0000-0000-0000F5010000}"/>
    <cellStyle name="Check Cell 3" xfId="455" xr:uid="{00000000-0005-0000-0000-0000F6010000}"/>
    <cellStyle name="Check Cell 3 2" xfId="456" xr:uid="{00000000-0005-0000-0000-0000F7010000}"/>
    <cellStyle name="Check Cell 3 3" xfId="457" xr:uid="{00000000-0005-0000-0000-0000F8010000}"/>
    <cellStyle name="Check Cell 3 4" xfId="458" xr:uid="{00000000-0005-0000-0000-0000F9010000}"/>
    <cellStyle name="Check Cell 4" xfId="459" xr:uid="{00000000-0005-0000-0000-0000FA010000}"/>
    <cellStyle name="Comma" xfId="1" builtinId="3"/>
    <cellStyle name="Comma 10" xfId="460" xr:uid="{00000000-0005-0000-0000-0000FB010000}"/>
    <cellStyle name="Comma 10 10" xfId="461" xr:uid="{00000000-0005-0000-0000-0000FC010000}"/>
    <cellStyle name="Comma 10 10 2" xfId="462" xr:uid="{00000000-0005-0000-0000-0000FD010000}"/>
    <cellStyle name="Comma 10 10 3" xfId="463" xr:uid="{00000000-0005-0000-0000-0000FE010000}"/>
    <cellStyle name="Comma 10 11" xfId="464" xr:uid="{00000000-0005-0000-0000-0000FF010000}"/>
    <cellStyle name="Comma 10 11 2" xfId="465" xr:uid="{00000000-0005-0000-0000-000000020000}"/>
    <cellStyle name="Comma 10 11 3" xfId="466" xr:uid="{00000000-0005-0000-0000-000001020000}"/>
    <cellStyle name="Comma 10 12" xfId="467" xr:uid="{00000000-0005-0000-0000-000002020000}"/>
    <cellStyle name="Comma 10 12 2" xfId="468" xr:uid="{00000000-0005-0000-0000-000003020000}"/>
    <cellStyle name="Comma 10 12 3" xfId="469" xr:uid="{00000000-0005-0000-0000-000004020000}"/>
    <cellStyle name="Comma 10 13" xfId="470" xr:uid="{00000000-0005-0000-0000-000005020000}"/>
    <cellStyle name="Comma 10 13 2" xfId="471" xr:uid="{00000000-0005-0000-0000-000006020000}"/>
    <cellStyle name="Comma 10 13 3" xfId="472" xr:uid="{00000000-0005-0000-0000-000007020000}"/>
    <cellStyle name="Comma 10 14" xfId="473" xr:uid="{00000000-0005-0000-0000-000008020000}"/>
    <cellStyle name="Comma 10 14 2" xfId="474" xr:uid="{00000000-0005-0000-0000-000009020000}"/>
    <cellStyle name="Comma 10 14 3" xfId="475" xr:uid="{00000000-0005-0000-0000-00000A020000}"/>
    <cellStyle name="Comma 10 15" xfId="476" xr:uid="{00000000-0005-0000-0000-00000B020000}"/>
    <cellStyle name="Comma 10 15 2" xfId="477" xr:uid="{00000000-0005-0000-0000-00000C020000}"/>
    <cellStyle name="Comma 10 15 3" xfId="478" xr:uid="{00000000-0005-0000-0000-00000D020000}"/>
    <cellStyle name="Comma 10 16" xfId="479" xr:uid="{00000000-0005-0000-0000-00000E020000}"/>
    <cellStyle name="Comma 10 16 2" xfId="480" xr:uid="{00000000-0005-0000-0000-00000F020000}"/>
    <cellStyle name="Comma 10 16 3" xfId="481" xr:uid="{00000000-0005-0000-0000-000010020000}"/>
    <cellStyle name="Comma 10 17" xfId="482" xr:uid="{00000000-0005-0000-0000-000011020000}"/>
    <cellStyle name="Comma 10 18" xfId="483" xr:uid="{00000000-0005-0000-0000-000012020000}"/>
    <cellStyle name="Comma 10 2" xfId="484" xr:uid="{00000000-0005-0000-0000-000013020000}"/>
    <cellStyle name="Comma 10 2 2" xfId="485" xr:uid="{00000000-0005-0000-0000-000014020000}"/>
    <cellStyle name="Comma 10 2 3" xfId="486" xr:uid="{00000000-0005-0000-0000-000015020000}"/>
    <cellStyle name="Comma 10 3" xfId="487" xr:uid="{00000000-0005-0000-0000-000016020000}"/>
    <cellStyle name="Comma 10 3 2" xfId="488" xr:uid="{00000000-0005-0000-0000-000017020000}"/>
    <cellStyle name="Comma 10 3 3" xfId="489" xr:uid="{00000000-0005-0000-0000-000018020000}"/>
    <cellStyle name="Comma 10 4" xfId="490" xr:uid="{00000000-0005-0000-0000-000019020000}"/>
    <cellStyle name="Comma 10 4 2" xfId="491" xr:uid="{00000000-0005-0000-0000-00001A020000}"/>
    <cellStyle name="Comma 10 4 3" xfId="492" xr:uid="{00000000-0005-0000-0000-00001B020000}"/>
    <cellStyle name="Comma 10 5" xfId="493" xr:uid="{00000000-0005-0000-0000-00001C020000}"/>
    <cellStyle name="Comma 10 5 2" xfId="494" xr:uid="{00000000-0005-0000-0000-00001D020000}"/>
    <cellStyle name="Comma 10 5 3" xfId="495" xr:uid="{00000000-0005-0000-0000-00001E020000}"/>
    <cellStyle name="Comma 10 6" xfId="496" xr:uid="{00000000-0005-0000-0000-00001F020000}"/>
    <cellStyle name="Comma 10 6 2" xfId="497" xr:uid="{00000000-0005-0000-0000-000020020000}"/>
    <cellStyle name="Comma 10 6 3" xfId="498" xr:uid="{00000000-0005-0000-0000-000021020000}"/>
    <cellStyle name="Comma 10 7" xfId="499" xr:uid="{00000000-0005-0000-0000-000022020000}"/>
    <cellStyle name="Comma 10 7 2" xfId="500" xr:uid="{00000000-0005-0000-0000-000023020000}"/>
    <cellStyle name="Comma 10 7 3" xfId="501" xr:uid="{00000000-0005-0000-0000-000024020000}"/>
    <cellStyle name="Comma 10 8" xfId="502" xr:uid="{00000000-0005-0000-0000-000025020000}"/>
    <cellStyle name="Comma 10 8 2" xfId="503" xr:uid="{00000000-0005-0000-0000-000026020000}"/>
    <cellStyle name="Comma 10 8 3" xfId="504" xr:uid="{00000000-0005-0000-0000-000027020000}"/>
    <cellStyle name="Comma 10 9" xfId="505" xr:uid="{00000000-0005-0000-0000-000028020000}"/>
    <cellStyle name="Comma 10 9 2" xfId="506" xr:uid="{00000000-0005-0000-0000-000029020000}"/>
    <cellStyle name="Comma 10 9 3" xfId="507" xr:uid="{00000000-0005-0000-0000-00002A020000}"/>
    <cellStyle name="Comma 11" xfId="508" xr:uid="{00000000-0005-0000-0000-00002B020000}"/>
    <cellStyle name="Comma 11 2" xfId="509" xr:uid="{00000000-0005-0000-0000-00002C020000}"/>
    <cellStyle name="Comma 12" xfId="510" xr:uid="{00000000-0005-0000-0000-00002D020000}"/>
    <cellStyle name="Comma 12 2" xfId="511" xr:uid="{00000000-0005-0000-0000-00002E020000}"/>
    <cellStyle name="Comma 12 3" xfId="512" xr:uid="{00000000-0005-0000-0000-00002F020000}"/>
    <cellStyle name="Comma 13" xfId="513" xr:uid="{00000000-0005-0000-0000-000030020000}"/>
    <cellStyle name="Comma 13 2" xfId="514" xr:uid="{00000000-0005-0000-0000-000031020000}"/>
    <cellStyle name="Comma 14" xfId="515" xr:uid="{00000000-0005-0000-0000-000032020000}"/>
    <cellStyle name="Comma 15" xfId="516" xr:uid="{00000000-0005-0000-0000-000033020000}"/>
    <cellStyle name="Comma 15 2" xfId="517" xr:uid="{00000000-0005-0000-0000-000034020000}"/>
    <cellStyle name="Comma 16" xfId="518" xr:uid="{00000000-0005-0000-0000-000035020000}"/>
    <cellStyle name="Comma 16 2" xfId="519" xr:uid="{00000000-0005-0000-0000-000036020000}"/>
    <cellStyle name="Comma 17" xfId="520" xr:uid="{00000000-0005-0000-0000-000037020000}"/>
    <cellStyle name="Comma 17 2" xfId="521" xr:uid="{00000000-0005-0000-0000-000038020000}"/>
    <cellStyle name="Comma 18" xfId="522" xr:uid="{00000000-0005-0000-0000-000039020000}"/>
    <cellStyle name="Comma 18 2" xfId="523" xr:uid="{00000000-0005-0000-0000-00003A020000}"/>
    <cellStyle name="Comma 19" xfId="524" xr:uid="{00000000-0005-0000-0000-00003B020000}"/>
    <cellStyle name="Comma 19 2" xfId="525" xr:uid="{00000000-0005-0000-0000-00003C020000}"/>
    <cellStyle name="Comma 2" xfId="526" xr:uid="{00000000-0005-0000-0000-00003D020000}"/>
    <cellStyle name="Comma 2 10" xfId="527" xr:uid="{00000000-0005-0000-0000-00003E020000}"/>
    <cellStyle name="Comma 2 10 2" xfId="528" xr:uid="{00000000-0005-0000-0000-00003F020000}"/>
    <cellStyle name="Comma 2 10 2 2" xfId="529" xr:uid="{00000000-0005-0000-0000-000040020000}"/>
    <cellStyle name="Comma 2 10 2 3" xfId="530" xr:uid="{00000000-0005-0000-0000-000041020000}"/>
    <cellStyle name="Comma 2 10 3" xfId="531" xr:uid="{00000000-0005-0000-0000-000042020000}"/>
    <cellStyle name="Comma 2 10 4" xfId="532" xr:uid="{00000000-0005-0000-0000-000043020000}"/>
    <cellStyle name="Comma 2 11" xfId="533" xr:uid="{00000000-0005-0000-0000-000044020000}"/>
    <cellStyle name="Comma 2 11 2" xfId="534" xr:uid="{00000000-0005-0000-0000-000045020000}"/>
    <cellStyle name="Comma 2 11 3" xfId="535" xr:uid="{00000000-0005-0000-0000-000046020000}"/>
    <cellStyle name="Comma 2 12" xfId="536" xr:uid="{00000000-0005-0000-0000-000047020000}"/>
    <cellStyle name="Comma 2 12 2" xfId="537" xr:uid="{00000000-0005-0000-0000-000048020000}"/>
    <cellStyle name="Comma 2 12 3" xfId="538" xr:uid="{00000000-0005-0000-0000-000049020000}"/>
    <cellStyle name="Comma 2 13" xfId="539" xr:uid="{00000000-0005-0000-0000-00004A020000}"/>
    <cellStyle name="Comma 2 13 2" xfId="540" xr:uid="{00000000-0005-0000-0000-00004B020000}"/>
    <cellStyle name="Comma 2 13 3" xfId="541" xr:uid="{00000000-0005-0000-0000-00004C020000}"/>
    <cellStyle name="Comma 2 14" xfId="542" xr:uid="{00000000-0005-0000-0000-00004D020000}"/>
    <cellStyle name="Comma 2 14 2" xfId="543" xr:uid="{00000000-0005-0000-0000-00004E020000}"/>
    <cellStyle name="Comma 2 14 3" xfId="544" xr:uid="{00000000-0005-0000-0000-00004F020000}"/>
    <cellStyle name="Comma 2 15" xfId="545" xr:uid="{00000000-0005-0000-0000-000050020000}"/>
    <cellStyle name="Comma 2 15 2" xfId="546" xr:uid="{00000000-0005-0000-0000-000051020000}"/>
    <cellStyle name="Comma 2 15 3" xfId="547" xr:uid="{00000000-0005-0000-0000-000052020000}"/>
    <cellStyle name="Comma 2 16" xfId="548" xr:uid="{00000000-0005-0000-0000-000053020000}"/>
    <cellStyle name="Comma 2 16 2" xfId="549" xr:uid="{00000000-0005-0000-0000-000054020000}"/>
    <cellStyle name="Comma 2 16 3" xfId="550" xr:uid="{00000000-0005-0000-0000-000055020000}"/>
    <cellStyle name="Comma 2 17" xfId="551" xr:uid="{00000000-0005-0000-0000-000056020000}"/>
    <cellStyle name="Comma 2 17 2" xfId="552" xr:uid="{00000000-0005-0000-0000-000057020000}"/>
    <cellStyle name="Comma 2 17 3" xfId="553" xr:uid="{00000000-0005-0000-0000-000058020000}"/>
    <cellStyle name="Comma 2 18" xfId="554" xr:uid="{00000000-0005-0000-0000-000059020000}"/>
    <cellStyle name="Comma 2 18 2" xfId="555" xr:uid="{00000000-0005-0000-0000-00005A020000}"/>
    <cellStyle name="Comma 2 18 3" xfId="556" xr:uid="{00000000-0005-0000-0000-00005B020000}"/>
    <cellStyle name="Comma 2 19" xfId="557" xr:uid="{00000000-0005-0000-0000-00005C020000}"/>
    <cellStyle name="Comma 2 19 2" xfId="558" xr:uid="{00000000-0005-0000-0000-00005D020000}"/>
    <cellStyle name="Comma 2 19 3" xfId="559" xr:uid="{00000000-0005-0000-0000-00005E020000}"/>
    <cellStyle name="Comma 2 2" xfId="560" xr:uid="{00000000-0005-0000-0000-00005F020000}"/>
    <cellStyle name="Comma 2 2 10" xfId="561" xr:uid="{00000000-0005-0000-0000-000060020000}"/>
    <cellStyle name="Comma 2 2 11" xfId="562" xr:uid="{00000000-0005-0000-0000-000061020000}"/>
    <cellStyle name="Comma 2 2 12" xfId="563" xr:uid="{00000000-0005-0000-0000-000062020000}"/>
    <cellStyle name="Comma 2 2 13" xfId="564" xr:uid="{00000000-0005-0000-0000-000063020000}"/>
    <cellStyle name="Comma 2 2 14" xfId="565" xr:uid="{00000000-0005-0000-0000-000064020000}"/>
    <cellStyle name="Comma 2 2 15" xfId="566" xr:uid="{00000000-0005-0000-0000-000065020000}"/>
    <cellStyle name="Comma 2 2 2" xfId="567" xr:uid="{00000000-0005-0000-0000-000066020000}"/>
    <cellStyle name="Comma 2 2 2 10" xfId="568" xr:uid="{00000000-0005-0000-0000-000067020000}"/>
    <cellStyle name="Comma 2 2 2 10 2" xfId="569" xr:uid="{00000000-0005-0000-0000-000068020000}"/>
    <cellStyle name="Comma 2 2 2 10 3" xfId="570" xr:uid="{00000000-0005-0000-0000-000069020000}"/>
    <cellStyle name="Comma 2 2 2 11" xfId="571" xr:uid="{00000000-0005-0000-0000-00006A020000}"/>
    <cellStyle name="Comma 2 2 2 11 2" xfId="572" xr:uid="{00000000-0005-0000-0000-00006B020000}"/>
    <cellStyle name="Comma 2 2 2 11 3" xfId="573" xr:uid="{00000000-0005-0000-0000-00006C020000}"/>
    <cellStyle name="Comma 2 2 2 12" xfId="574" xr:uid="{00000000-0005-0000-0000-00006D020000}"/>
    <cellStyle name="Comma 2 2 2 12 2" xfId="575" xr:uid="{00000000-0005-0000-0000-00006E020000}"/>
    <cellStyle name="Comma 2 2 2 12 3" xfId="576" xr:uid="{00000000-0005-0000-0000-00006F020000}"/>
    <cellStyle name="Comma 2 2 2 2" xfId="577" xr:uid="{00000000-0005-0000-0000-000070020000}"/>
    <cellStyle name="Comma 2 2 2 2 10" xfId="578" xr:uid="{00000000-0005-0000-0000-000071020000}"/>
    <cellStyle name="Comma 2 2 2 2 11" xfId="579" xr:uid="{00000000-0005-0000-0000-000072020000}"/>
    <cellStyle name="Comma 2 2 2 2 12" xfId="580" xr:uid="{00000000-0005-0000-0000-000073020000}"/>
    <cellStyle name="Comma 2 2 2 2 2" xfId="581" xr:uid="{00000000-0005-0000-0000-000074020000}"/>
    <cellStyle name="Comma 2 2 2 2 2 2" xfId="582" xr:uid="{00000000-0005-0000-0000-000075020000}"/>
    <cellStyle name="Comma 2 2 2 2 2 2 10" xfId="583" xr:uid="{00000000-0005-0000-0000-000076020000}"/>
    <cellStyle name="Comma 2 2 2 2 2 2 11" xfId="584" xr:uid="{00000000-0005-0000-0000-000077020000}"/>
    <cellStyle name="Comma 2 2 2 2 2 2 2" xfId="585" xr:uid="{00000000-0005-0000-0000-000078020000}"/>
    <cellStyle name="Comma 2 2 2 2 2 2 2 2" xfId="586" xr:uid="{00000000-0005-0000-0000-000079020000}"/>
    <cellStyle name="Comma 2 2 2 2 2 2 2 2 2" xfId="587" xr:uid="{00000000-0005-0000-0000-00007A020000}"/>
    <cellStyle name="Comma 2 2 2 2 2 2 2 2 3" xfId="588" xr:uid="{00000000-0005-0000-0000-00007B020000}"/>
    <cellStyle name="Comma 2 2 2 2 2 2 2 3" xfId="589" xr:uid="{00000000-0005-0000-0000-00007C020000}"/>
    <cellStyle name="Comma 2 2 2 2 2 2 2 3 2" xfId="590" xr:uid="{00000000-0005-0000-0000-00007D020000}"/>
    <cellStyle name="Comma 2 2 2 2 2 2 2 3 3" xfId="591" xr:uid="{00000000-0005-0000-0000-00007E020000}"/>
    <cellStyle name="Comma 2 2 2 2 2 2 2 4" xfId="592" xr:uid="{00000000-0005-0000-0000-00007F020000}"/>
    <cellStyle name="Comma 2 2 2 2 2 2 2 4 2" xfId="593" xr:uid="{00000000-0005-0000-0000-000080020000}"/>
    <cellStyle name="Comma 2 2 2 2 2 2 2 4 3" xfId="594" xr:uid="{00000000-0005-0000-0000-000081020000}"/>
    <cellStyle name="Comma 2 2 2 2 2 2 2 5" xfId="595" xr:uid="{00000000-0005-0000-0000-000082020000}"/>
    <cellStyle name="Comma 2 2 2 2 2 2 2 5 2" xfId="596" xr:uid="{00000000-0005-0000-0000-000083020000}"/>
    <cellStyle name="Comma 2 2 2 2 2 2 2 5 3" xfId="597" xr:uid="{00000000-0005-0000-0000-000084020000}"/>
    <cellStyle name="Comma 2 2 2 2 2 2 2 6" xfId="598" xr:uid="{00000000-0005-0000-0000-000085020000}"/>
    <cellStyle name="Comma 2 2 2 2 2 2 2 6 2" xfId="599" xr:uid="{00000000-0005-0000-0000-000086020000}"/>
    <cellStyle name="Comma 2 2 2 2 2 2 2 6 3" xfId="600" xr:uid="{00000000-0005-0000-0000-000087020000}"/>
    <cellStyle name="Comma 2 2 2 2 2 2 2 7" xfId="601" xr:uid="{00000000-0005-0000-0000-000088020000}"/>
    <cellStyle name="Comma 2 2 2 2 2 2 2 7 2" xfId="602" xr:uid="{00000000-0005-0000-0000-000089020000}"/>
    <cellStyle name="Comma 2 2 2 2 2 2 2 7 3" xfId="603" xr:uid="{00000000-0005-0000-0000-00008A020000}"/>
    <cellStyle name="Comma 2 2 2 2 2 2 2 8" xfId="604" xr:uid="{00000000-0005-0000-0000-00008B020000}"/>
    <cellStyle name="Comma 2 2 2 2 2 2 2 8 2" xfId="605" xr:uid="{00000000-0005-0000-0000-00008C020000}"/>
    <cellStyle name="Comma 2 2 2 2 2 2 2 8 3" xfId="606" xr:uid="{00000000-0005-0000-0000-00008D020000}"/>
    <cellStyle name="Comma 2 2 2 2 2 2 3" xfId="607" xr:uid="{00000000-0005-0000-0000-00008E020000}"/>
    <cellStyle name="Comma 2 2 2 2 2 2 3 2" xfId="608" xr:uid="{00000000-0005-0000-0000-00008F020000}"/>
    <cellStyle name="Comma 2 2 2 2 2 2 3 3" xfId="609" xr:uid="{00000000-0005-0000-0000-000090020000}"/>
    <cellStyle name="Comma 2 2 2 2 2 2 4" xfId="610" xr:uid="{00000000-0005-0000-0000-000091020000}"/>
    <cellStyle name="Comma 2 2 2 2 2 2 5" xfId="611" xr:uid="{00000000-0005-0000-0000-000092020000}"/>
    <cellStyle name="Comma 2 2 2 2 2 2 6" xfId="612" xr:uid="{00000000-0005-0000-0000-000093020000}"/>
    <cellStyle name="Comma 2 2 2 2 2 2 7" xfId="613" xr:uid="{00000000-0005-0000-0000-000094020000}"/>
    <cellStyle name="Comma 2 2 2 2 2 2 8" xfId="614" xr:uid="{00000000-0005-0000-0000-000095020000}"/>
    <cellStyle name="Comma 2 2 2 2 2 2 9" xfId="615" xr:uid="{00000000-0005-0000-0000-000096020000}"/>
    <cellStyle name="Comma 2 2 2 2 2 3" xfId="616" xr:uid="{00000000-0005-0000-0000-000097020000}"/>
    <cellStyle name="Comma 2 2 2 2 2 4" xfId="617" xr:uid="{00000000-0005-0000-0000-000098020000}"/>
    <cellStyle name="Comma 2 2 2 2 2 4 2" xfId="618" xr:uid="{00000000-0005-0000-0000-000099020000}"/>
    <cellStyle name="Comma 2 2 2 2 2 4 3" xfId="619" xr:uid="{00000000-0005-0000-0000-00009A020000}"/>
    <cellStyle name="Comma 2 2 2 2 2 5" xfId="620" xr:uid="{00000000-0005-0000-0000-00009B020000}"/>
    <cellStyle name="Comma 2 2 2 2 2 5 2" xfId="621" xr:uid="{00000000-0005-0000-0000-00009C020000}"/>
    <cellStyle name="Comma 2 2 2 2 2 5 3" xfId="622" xr:uid="{00000000-0005-0000-0000-00009D020000}"/>
    <cellStyle name="Comma 2 2 2 2 2 6" xfId="623" xr:uid="{00000000-0005-0000-0000-00009E020000}"/>
    <cellStyle name="Comma 2 2 2 2 2 6 2" xfId="624" xr:uid="{00000000-0005-0000-0000-00009F020000}"/>
    <cellStyle name="Comma 2 2 2 2 2 6 3" xfId="625" xr:uid="{00000000-0005-0000-0000-0000A0020000}"/>
    <cellStyle name="Comma 2 2 2 2 2 7" xfId="626" xr:uid="{00000000-0005-0000-0000-0000A1020000}"/>
    <cellStyle name="Comma 2 2 2 2 2 7 2" xfId="627" xr:uid="{00000000-0005-0000-0000-0000A2020000}"/>
    <cellStyle name="Comma 2 2 2 2 2 7 3" xfId="628" xr:uid="{00000000-0005-0000-0000-0000A3020000}"/>
    <cellStyle name="Comma 2 2 2 2 2 8" xfId="629" xr:uid="{00000000-0005-0000-0000-0000A4020000}"/>
    <cellStyle name="Comma 2 2 2 2 2 8 2" xfId="630" xr:uid="{00000000-0005-0000-0000-0000A5020000}"/>
    <cellStyle name="Comma 2 2 2 2 2 8 3" xfId="631" xr:uid="{00000000-0005-0000-0000-0000A6020000}"/>
    <cellStyle name="Comma 2 2 2 2 2 9" xfId="632" xr:uid="{00000000-0005-0000-0000-0000A7020000}"/>
    <cellStyle name="Comma 2 2 2 2 2 9 2" xfId="633" xr:uid="{00000000-0005-0000-0000-0000A8020000}"/>
    <cellStyle name="Comma 2 2 2 2 2 9 3" xfId="634" xr:uid="{00000000-0005-0000-0000-0000A9020000}"/>
    <cellStyle name="Comma 2 2 2 2 3" xfId="635" xr:uid="{00000000-0005-0000-0000-0000AA020000}"/>
    <cellStyle name="Comma 2 2 2 2 3 2" xfId="636" xr:uid="{00000000-0005-0000-0000-0000AB020000}"/>
    <cellStyle name="Comma 2 2 2 2 3 3" xfId="637" xr:uid="{00000000-0005-0000-0000-0000AC020000}"/>
    <cellStyle name="Comma 2 2 2 2 4" xfId="638" xr:uid="{00000000-0005-0000-0000-0000AD020000}"/>
    <cellStyle name="Comma 2 2 2 2 4 2" xfId="639" xr:uid="{00000000-0005-0000-0000-0000AE020000}"/>
    <cellStyle name="Comma 2 2 2 2 4 3" xfId="640" xr:uid="{00000000-0005-0000-0000-0000AF020000}"/>
    <cellStyle name="Comma 2 2 2 2 5" xfId="641" xr:uid="{00000000-0005-0000-0000-0000B0020000}"/>
    <cellStyle name="Comma 2 2 2 2 6" xfId="642" xr:uid="{00000000-0005-0000-0000-0000B1020000}"/>
    <cellStyle name="Comma 2 2 2 2 7" xfId="643" xr:uid="{00000000-0005-0000-0000-0000B2020000}"/>
    <cellStyle name="Comma 2 2 2 2 8" xfId="644" xr:uid="{00000000-0005-0000-0000-0000B3020000}"/>
    <cellStyle name="Comma 2 2 2 2 9" xfId="645" xr:uid="{00000000-0005-0000-0000-0000B4020000}"/>
    <cellStyle name="Comma 2 2 2 3" xfId="646" xr:uid="{00000000-0005-0000-0000-0000B5020000}"/>
    <cellStyle name="Comma 2 2 2 3 2" xfId="647" xr:uid="{00000000-0005-0000-0000-0000B6020000}"/>
    <cellStyle name="Comma 2 2 2 3 3" xfId="648" xr:uid="{00000000-0005-0000-0000-0000B7020000}"/>
    <cellStyle name="Comma 2 2 2 4" xfId="649" xr:uid="{00000000-0005-0000-0000-0000B8020000}"/>
    <cellStyle name="Comma 2 2 2 4 2" xfId="650" xr:uid="{00000000-0005-0000-0000-0000B9020000}"/>
    <cellStyle name="Comma 2 2 2 4 3" xfId="651" xr:uid="{00000000-0005-0000-0000-0000BA020000}"/>
    <cellStyle name="Comma 2 2 2 5" xfId="652" xr:uid="{00000000-0005-0000-0000-0000BB020000}"/>
    <cellStyle name="Comma 2 2 2 5 2" xfId="653" xr:uid="{00000000-0005-0000-0000-0000BC020000}"/>
    <cellStyle name="Comma 2 2 2 5 3" xfId="654" xr:uid="{00000000-0005-0000-0000-0000BD020000}"/>
    <cellStyle name="Comma 2 2 2 5 4" xfId="655" xr:uid="{00000000-0005-0000-0000-0000BE020000}"/>
    <cellStyle name="Comma 2 2 2 6" xfId="656" xr:uid="{00000000-0005-0000-0000-0000BF020000}"/>
    <cellStyle name="Comma 2 2 2 7" xfId="657" xr:uid="{00000000-0005-0000-0000-0000C0020000}"/>
    <cellStyle name="Comma 2 2 2 7 2" xfId="658" xr:uid="{00000000-0005-0000-0000-0000C1020000}"/>
    <cellStyle name="Comma 2 2 2 7 3" xfId="659" xr:uid="{00000000-0005-0000-0000-0000C2020000}"/>
    <cellStyle name="Comma 2 2 2 8" xfId="660" xr:uid="{00000000-0005-0000-0000-0000C3020000}"/>
    <cellStyle name="Comma 2 2 2 8 2" xfId="661" xr:uid="{00000000-0005-0000-0000-0000C4020000}"/>
    <cellStyle name="Comma 2 2 2 8 3" xfId="662" xr:uid="{00000000-0005-0000-0000-0000C5020000}"/>
    <cellStyle name="Comma 2 2 2 9" xfId="663" xr:uid="{00000000-0005-0000-0000-0000C6020000}"/>
    <cellStyle name="Comma 2 2 2 9 2" xfId="664" xr:uid="{00000000-0005-0000-0000-0000C7020000}"/>
    <cellStyle name="Comma 2 2 2 9 3" xfId="665" xr:uid="{00000000-0005-0000-0000-0000C8020000}"/>
    <cellStyle name="Comma 2 2 3" xfId="666" xr:uid="{00000000-0005-0000-0000-0000C9020000}"/>
    <cellStyle name="Comma 2 2 3 2" xfId="667" xr:uid="{00000000-0005-0000-0000-0000CA020000}"/>
    <cellStyle name="Comma 2 2 3 2 2" xfId="668" xr:uid="{00000000-0005-0000-0000-0000CB020000}"/>
    <cellStyle name="Comma 2 2 3 2 3" xfId="669" xr:uid="{00000000-0005-0000-0000-0000CC020000}"/>
    <cellStyle name="Comma 2 2 3 2 4" xfId="670" xr:uid="{00000000-0005-0000-0000-0000CD020000}"/>
    <cellStyle name="Comma 2 2 3 3" xfId="671" xr:uid="{00000000-0005-0000-0000-0000CE020000}"/>
    <cellStyle name="Comma 2 2 4" xfId="672" xr:uid="{00000000-0005-0000-0000-0000CF020000}"/>
    <cellStyle name="Comma 2 2 5" xfId="673" xr:uid="{00000000-0005-0000-0000-0000D0020000}"/>
    <cellStyle name="Comma 2 2 5 2" xfId="674" xr:uid="{00000000-0005-0000-0000-0000D1020000}"/>
    <cellStyle name="Comma 2 2 5 2 2" xfId="675" xr:uid="{00000000-0005-0000-0000-0000D2020000}"/>
    <cellStyle name="Comma 2 2 5 2 3" xfId="676" xr:uid="{00000000-0005-0000-0000-0000D3020000}"/>
    <cellStyle name="Comma 2 2 6" xfId="677" xr:uid="{00000000-0005-0000-0000-0000D4020000}"/>
    <cellStyle name="Comma 2 2 6 2" xfId="678" xr:uid="{00000000-0005-0000-0000-0000D5020000}"/>
    <cellStyle name="Comma 2 2 6 3" xfId="679" xr:uid="{00000000-0005-0000-0000-0000D6020000}"/>
    <cellStyle name="Comma 2 2 7" xfId="680" xr:uid="{00000000-0005-0000-0000-0000D7020000}"/>
    <cellStyle name="Comma 2 2 8" xfId="681" xr:uid="{00000000-0005-0000-0000-0000D8020000}"/>
    <cellStyle name="Comma 2 2 9" xfId="682" xr:uid="{00000000-0005-0000-0000-0000D9020000}"/>
    <cellStyle name="Comma 2 20" xfId="683" xr:uid="{00000000-0005-0000-0000-0000DA020000}"/>
    <cellStyle name="Comma 2 20 2" xfId="684" xr:uid="{00000000-0005-0000-0000-0000DB020000}"/>
    <cellStyle name="Comma 2 20 3" xfId="685" xr:uid="{00000000-0005-0000-0000-0000DC020000}"/>
    <cellStyle name="Comma 2 21" xfId="686" xr:uid="{00000000-0005-0000-0000-0000DD020000}"/>
    <cellStyle name="Comma 2 21 2" xfId="687" xr:uid="{00000000-0005-0000-0000-0000DE020000}"/>
    <cellStyle name="Comma 2 21 3" xfId="688" xr:uid="{00000000-0005-0000-0000-0000DF020000}"/>
    <cellStyle name="Comma 2 22" xfId="689" xr:uid="{00000000-0005-0000-0000-0000E0020000}"/>
    <cellStyle name="Comma 2 22 2" xfId="690" xr:uid="{00000000-0005-0000-0000-0000E1020000}"/>
    <cellStyle name="Comma 2 22 3" xfId="691" xr:uid="{00000000-0005-0000-0000-0000E2020000}"/>
    <cellStyle name="Comma 2 23" xfId="692" xr:uid="{00000000-0005-0000-0000-0000E3020000}"/>
    <cellStyle name="Comma 2 23 2" xfId="693" xr:uid="{00000000-0005-0000-0000-0000E4020000}"/>
    <cellStyle name="Comma 2 23 3" xfId="694" xr:uid="{00000000-0005-0000-0000-0000E5020000}"/>
    <cellStyle name="Comma 2 24" xfId="695" xr:uid="{00000000-0005-0000-0000-0000E6020000}"/>
    <cellStyle name="Comma 2 24 2" xfId="696" xr:uid="{00000000-0005-0000-0000-0000E7020000}"/>
    <cellStyle name="Comma 2 24 3" xfId="697" xr:uid="{00000000-0005-0000-0000-0000E8020000}"/>
    <cellStyle name="Comma 2 25" xfId="698" xr:uid="{00000000-0005-0000-0000-0000E9020000}"/>
    <cellStyle name="Comma 2 25 2" xfId="699" xr:uid="{00000000-0005-0000-0000-0000EA020000}"/>
    <cellStyle name="Comma 2 25 3" xfId="700" xr:uid="{00000000-0005-0000-0000-0000EB020000}"/>
    <cellStyle name="Comma 2 26" xfId="701" xr:uid="{00000000-0005-0000-0000-0000EC020000}"/>
    <cellStyle name="Comma 2 26 2" xfId="702" xr:uid="{00000000-0005-0000-0000-0000ED020000}"/>
    <cellStyle name="Comma 2 26 3" xfId="703" xr:uid="{00000000-0005-0000-0000-0000EE020000}"/>
    <cellStyle name="Comma 2 27" xfId="704" xr:uid="{00000000-0005-0000-0000-0000EF020000}"/>
    <cellStyle name="Comma 2 27 2" xfId="705" xr:uid="{00000000-0005-0000-0000-0000F0020000}"/>
    <cellStyle name="Comma 2 27 3" xfId="706" xr:uid="{00000000-0005-0000-0000-0000F1020000}"/>
    <cellStyle name="Comma 2 28" xfId="707" xr:uid="{00000000-0005-0000-0000-0000F2020000}"/>
    <cellStyle name="Comma 2 28 2" xfId="708" xr:uid="{00000000-0005-0000-0000-0000F3020000}"/>
    <cellStyle name="Comma 2 28 3" xfId="709" xr:uid="{00000000-0005-0000-0000-0000F4020000}"/>
    <cellStyle name="Comma 2 29" xfId="710" xr:uid="{00000000-0005-0000-0000-0000F5020000}"/>
    <cellStyle name="Comma 2 29 2" xfId="711" xr:uid="{00000000-0005-0000-0000-0000F6020000}"/>
    <cellStyle name="Comma 2 29 3" xfId="712" xr:uid="{00000000-0005-0000-0000-0000F7020000}"/>
    <cellStyle name="Comma 2 3" xfId="713" xr:uid="{00000000-0005-0000-0000-0000F8020000}"/>
    <cellStyle name="Comma 2 3 2" xfId="714" xr:uid="{00000000-0005-0000-0000-0000F9020000}"/>
    <cellStyle name="Comma 2 3 2 2" xfId="715" xr:uid="{00000000-0005-0000-0000-0000FA020000}"/>
    <cellStyle name="Comma 2 3 2 2 2" xfId="716" xr:uid="{00000000-0005-0000-0000-0000FB020000}"/>
    <cellStyle name="Comma 2 3 2 2 2 2" xfId="717" xr:uid="{00000000-0005-0000-0000-0000FC020000}"/>
    <cellStyle name="Comma 2 3 2 2 2 2 2" xfId="718" xr:uid="{00000000-0005-0000-0000-0000FD020000}"/>
    <cellStyle name="Comma 2 3 2 2 2 2 3" xfId="719" xr:uid="{00000000-0005-0000-0000-0000FE020000}"/>
    <cellStyle name="Comma 2 3 2 2 3" xfId="720" xr:uid="{00000000-0005-0000-0000-0000FF020000}"/>
    <cellStyle name="Comma 2 3 2 2 3 2" xfId="721" xr:uid="{00000000-0005-0000-0000-000000030000}"/>
    <cellStyle name="Comma 2 3 2 2 3 3" xfId="722" xr:uid="{00000000-0005-0000-0000-000001030000}"/>
    <cellStyle name="Comma 2 3 2 2 4" xfId="723" xr:uid="{00000000-0005-0000-0000-000002030000}"/>
    <cellStyle name="Comma 2 3 2 2 5" xfId="724" xr:uid="{00000000-0005-0000-0000-000003030000}"/>
    <cellStyle name="Comma 2 3 2 3" xfId="725" xr:uid="{00000000-0005-0000-0000-000004030000}"/>
    <cellStyle name="Comma 2 3 2 3 2" xfId="726" xr:uid="{00000000-0005-0000-0000-000005030000}"/>
    <cellStyle name="Comma 2 3 2 3 3" xfId="727" xr:uid="{00000000-0005-0000-0000-000006030000}"/>
    <cellStyle name="Comma 2 3 2 4" xfId="728" xr:uid="{00000000-0005-0000-0000-000007030000}"/>
    <cellStyle name="Comma 2 3 2 4 2" xfId="729" xr:uid="{00000000-0005-0000-0000-000008030000}"/>
    <cellStyle name="Comma 2 3 2 4 3" xfId="730" xr:uid="{00000000-0005-0000-0000-000009030000}"/>
    <cellStyle name="Comma 2 3 2 5" xfId="731" xr:uid="{00000000-0005-0000-0000-00000A030000}"/>
    <cellStyle name="Comma 2 3 2 5 2" xfId="732" xr:uid="{00000000-0005-0000-0000-00000B030000}"/>
    <cellStyle name="Comma 2 3 2 5 3" xfId="733" xr:uid="{00000000-0005-0000-0000-00000C030000}"/>
    <cellStyle name="Comma 2 3 2 5 4" xfId="734" xr:uid="{00000000-0005-0000-0000-00000D030000}"/>
    <cellStyle name="Comma 2 3 3" xfId="735" xr:uid="{00000000-0005-0000-0000-00000E030000}"/>
    <cellStyle name="Comma 2 3 3 2" xfId="736" xr:uid="{00000000-0005-0000-0000-00000F030000}"/>
    <cellStyle name="Comma 2 3 3 2 2" xfId="737" xr:uid="{00000000-0005-0000-0000-000010030000}"/>
    <cellStyle name="Comma 2 3 3 2 3" xfId="738" xr:uid="{00000000-0005-0000-0000-000011030000}"/>
    <cellStyle name="Comma 2 3 3 2 4" xfId="739" xr:uid="{00000000-0005-0000-0000-000012030000}"/>
    <cellStyle name="Comma 2 3 3 3" xfId="740" xr:uid="{00000000-0005-0000-0000-000013030000}"/>
    <cellStyle name="Comma 2 3 4" xfId="741" xr:uid="{00000000-0005-0000-0000-000014030000}"/>
    <cellStyle name="Comma 2 3 5" xfId="742" xr:uid="{00000000-0005-0000-0000-000015030000}"/>
    <cellStyle name="Comma 2 3 5 2" xfId="743" xr:uid="{00000000-0005-0000-0000-000016030000}"/>
    <cellStyle name="Comma 2 3 5 2 2" xfId="744" xr:uid="{00000000-0005-0000-0000-000017030000}"/>
    <cellStyle name="Comma 2 3 5 2 3" xfId="745" xr:uid="{00000000-0005-0000-0000-000018030000}"/>
    <cellStyle name="Comma 2 3 6" xfId="746" xr:uid="{00000000-0005-0000-0000-000019030000}"/>
    <cellStyle name="Comma 2 3 7" xfId="747" xr:uid="{00000000-0005-0000-0000-00001A030000}"/>
    <cellStyle name="Comma 2 30" xfId="748" xr:uid="{00000000-0005-0000-0000-00001B030000}"/>
    <cellStyle name="Comma 2 30 2" xfId="749" xr:uid="{00000000-0005-0000-0000-00001C030000}"/>
    <cellStyle name="Comma 2 30 3" xfId="750" xr:uid="{00000000-0005-0000-0000-00001D030000}"/>
    <cellStyle name="Comma 2 31" xfId="751" xr:uid="{00000000-0005-0000-0000-00001E030000}"/>
    <cellStyle name="Comma 2 31 2" xfId="752" xr:uid="{00000000-0005-0000-0000-00001F030000}"/>
    <cellStyle name="Comma 2 31 3" xfId="753" xr:uid="{00000000-0005-0000-0000-000020030000}"/>
    <cellStyle name="Comma 2 32" xfId="754" xr:uid="{00000000-0005-0000-0000-000021030000}"/>
    <cellStyle name="Comma 2 32 2" xfId="755" xr:uid="{00000000-0005-0000-0000-000022030000}"/>
    <cellStyle name="Comma 2 32 3" xfId="756" xr:uid="{00000000-0005-0000-0000-000023030000}"/>
    <cellStyle name="Comma 2 33" xfId="757" xr:uid="{00000000-0005-0000-0000-000024030000}"/>
    <cellStyle name="Comma 2 33 2" xfId="758" xr:uid="{00000000-0005-0000-0000-000025030000}"/>
    <cellStyle name="Comma 2 33 3" xfId="759" xr:uid="{00000000-0005-0000-0000-000026030000}"/>
    <cellStyle name="Comma 2 34" xfId="760" xr:uid="{00000000-0005-0000-0000-000027030000}"/>
    <cellStyle name="Comma 2 34 2" xfId="761" xr:uid="{00000000-0005-0000-0000-000028030000}"/>
    <cellStyle name="Comma 2 34 3" xfId="762" xr:uid="{00000000-0005-0000-0000-000029030000}"/>
    <cellStyle name="Comma 2 35" xfId="763" xr:uid="{00000000-0005-0000-0000-00002A030000}"/>
    <cellStyle name="Comma 2 35 2" xfId="764" xr:uid="{00000000-0005-0000-0000-00002B030000}"/>
    <cellStyle name="Comma 2 35 3" xfId="765" xr:uid="{00000000-0005-0000-0000-00002C030000}"/>
    <cellStyle name="Comma 2 36" xfId="766" xr:uid="{00000000-0005-0000-0000-00002D030000}"/>
    <cellStyle name="Comma 2 36 2" xfId="767" xr:uid="{00000000-0005-0000-0000-00002E030000}"/>
    <cellStyle name="Comma 2 36 3" xfId="768" xr:uid="{00000000-0005-0000-0000-00002F030000}"/>
    <cellStyle name="Comma 2 37" xfId="769" xr:uid="{00000000-0005-0000-0000-000030030000}"/>
    <cellStyle name="Comma 2 37 2" xfId="770" xr:uid="{00000000-0005-0000-0000-000031030000}"/>
    <cellStyle name="Comma 2 37 3" xfId="771" xr:uid="{00000000-0005-0000-0000-000032030000}"/>
    <cellStyle name="Comma 2 38" xfId="772" xr:uid="{00000000-0005-0000-0000-000033030000}"/>
    <cellStyle name="Comma 2 38 2" xfId="773" xr:uid="{00000000-0005-0000-0000-000034030000}"/>
    <cellStyle name="Comma 2 38 3" xfId="774" xr:uid="{00000000-0005-0000-0000-000035030000}"/>
    <cellStyle name="Comma 2 39" xfId="775" xr:uid="{00000000-0005-0000-0000-000036030000}"/>
    <cellStyle name="Comma 2 39 2" xfId="776" xr:uid="{00000000-0005-0000-0000-000037030000}"/>
    <cellStyle name="Comma 2 39 3" xfId="777" xr:uid="{00000000-0005-0000-0000-000038030000}"/>
    <cellStyle name="Comma 2 4" xfId="778" xr:uid="{00000000-0005-0000-0000-000039030000}"/>
    <cellStyle name="Comma 2 4 2" xfId="779" xr:uid="{00000000-0005-0000-0000-00003A030000}"/>
    <cellStyle name="Comma 2 4 3" xfId="780" xr:uid="{00000000-0005-0000-0000-00003B030000}"/>
    <cellStyle name="Comma 2 40" xfId="781" xr:uid="{00000000-0005-0000-0000-00003C030000}"/>
    <cellStyle name="Comma 2 40 2" xfId="782" xr:uid="{00000000-0005-0000-0000-00003D030000}"/>
    <cellStyle name="Comma 2 40 3" xfId="783" xr:uid="{00000000-0005-0000-0000-00003E030000}"/>
    <cellStyle name="Comma 2 41" xfId="784" xr:uid="{00000000-0005-0000-0000-00003F030000}"/>
    <cellStyle name="Comma 2 42" xfId="785" xr:uid="{00000000-0005-0000-0000-000040030000}"/>
    <cellStyle name="Comma 2 43" xfId="786" xr:uid="{00000000-0005-0000-0000-000041030000}"/>
    <cellStyle name="Comma 2 44" xfId="787" xr:uid="{00000000-0005-0000-0000-000042030000}"/>
    <cellStyle name="Comma 2 45" xfId="788" xr:uid="{00000000-0005-0000-0000-000043030000}"/>
    <cellStyle name="Comma 2 5" xfId="789" xr:uid="{00000000-0005-0000-0000-000044030000}"/>
    <cellStyle name="Comma 2 5 2" xfId="790" xr:uid="{00000000-0005-0000-0000-000045030000}"/>
    <cellStyle name="Comma 2 5 3" xfId="791" xr:uid="{00000000-0005-0000-0000-000046030000}"/>
    <cellStyle name="Comma 2 6" xfId="792" xr:uid="{00000000-0005-0000-0000-000047030000}"/>
    <cellStyle name="Comma 2 6 2" xfId="793" xr:uid="{00000000-0005-0000-0000-000048030000}"/>
    <cellStyle name="Comma 2 6 3" xfId="794" xr:uid="{00000000-0005-0000-0000-000049030000}"/>
    <cellStyle name="Comma 2 7" xfId="795" xr:uid="{00000000-0005-0000-0000-00004A030000}"/>
    <cellStyle name="Comma 2 7 2" xfId="796" xr:uid="{00000000-0005-0000-0000-00004B030000}"/>
    <cellStyle name="Comma 2 7 3" xfId="797" xr:uid="{00000000-0005-0000-0000-00004C030000}"/>
    <cellStyle name="Comma 2 8" xfId="798" xr:uid="{00000000-0005-0000-0000-00004D030000}"/>
    <cellStyle name="Comma 2 8 2" xfId="799" xr:uid="{00000000-0005-0000-0000-00004E030000}"/>
    <cellStyle name="Comma 2 8 3" xfId="800" xr:uid="{00000000-0005-0000-0000-00004F030000}"/>
    <cellStyle name="Comma 2 9" xfId="801" xr:uid="{00000000-0005-0000-0000-000050030000}"/>
    <cellStyle name="Comma 2 9 2" xfId="802" xr:uid="{00000000-0005-0000-0000-000051030000}"/>
    <cellStyle name="Comma 2 9 3" xfId="803" xr:uid="{00000000-0005-0000-0000-000052030000}"/>
    <cellStyle name="Comma 20" xfId="804" xr:uid="{00000000-0005-0000-0000-000053030000}"/>
    <cellStyle name="Comma 21" xfId="805" xr:uid="{00000000-0005-0000-0000-000054030000}"/>
    <cellStyle name="Comma 22" xfId="806" xr:uid="{00000000-0005-0000-0000-000055030000}"/>
    <cellStyle name="Comma 3" xfId="807" xr:uid="{00000000-0005-0000-0000-000056030000}"/>
    <cellStyle name="Comma 3 2" xfId="808" xr:uid="{00000000-0005-0000-0000-000057030000}"/>
    <cellStyle name="Comma 3 2 2" xfId="809" xr:uid="{00000000-0005-0000-0000-000058030000}"/>
    <cellStyle name="Comma 3 2 3" xfId="810" xr:uid="{00000000-0005-0000-0000-000059030000}"/>
    <cellStyle name="Comma 3 2 4" xfId="811" xr:uid="{00000000-0005-0000-0000-00005A030000}"/>
    <cellStyle name="Comma 3 3" xfId="812" xr:uid="{00000000-0005-0000-0000-00005B030000}"/>
    <cellStyle name="Comma 3 3 2" xfId="813" xr:uid="{00000000-0005-0000-0000-00005C030000}"/>
    <cellStyle name="Comma 3 3 3" xfId="814" xr:uid="{00000000-0005-0000-0000-00005D030000}"/>
    <cellStyle name="Comma 3 3 4" xfId="815" xr:uid="{00000000-0005-0000-0000-00005E030000}"/>
    <cellStyle name="Comma 3 4" xfId="816" xr:uid="{00000000-0005-0000-0000-00005F030000}"/>
    <cellStyle name="Comma 3 4 2" xfId="817" xr:uid="{00000000-0005-0000-0000-000060030000}"/>
    <cellStyle name="Comma 3 5" xfId="818" xr:uid="{00000000-0005-0000-0000-000061030000}"/>
    <cellStyle name="Comma 3 6" xfId="819" xr:uid="{00000000-0005-0000-0000-000062030000}"/>
    <cellStyle name="Comma 3 7" xfId="820" xr:uid="{00000000-0005-0000-0000-000063030000}"/>
    <cellStyle name="Comma 3 8" xfId="821" xr:uid="{00000000-0005-0000-0000-000064030000}"/>
    <cellStyle name="Comma 4" xfId="822" xr:uid="{00000000-0005-0000-0000-000065030000}"/>
    <cellStyle name="Comma 4 10" xfId="823" xr:uid="{00000000-0005-0000-0000-000066030000}"/>
    <cellStyle name="Comma 4 11" xfId="824" xr:uid="{00000000-0005-0000-0000-000067030000}"/>
    <cellStyle name="Comma 4 12" xfId="825" xr:uid="{00000000-0005-0000-0000-000068030000}"/>
    <cellStyle name="Comma 4 13" xfId="826" xr:uid="{00000000-0005-0000-0000-000069030000}"/>
    <cellStyle name="Comma 4 14" xfId="827" xr:uid="{00000000-0005-0000-0000-00006A030000}"/>
    <cellStyle name="Comma 4 15" xfId="828" xr:uid="{00000000-0005-0000-0000-00006B030000}"/>
    <cellStyle name="Comma 4 16" xfId="829" xr:uid="{00000000-0005-0000-0000-00006C030000}"/>
    <cellStyle name="Comma 4 17" xfId="830" xr:uid="{00000000-0005-0000-0000-00006D030000}"/>
    <cellStyle name="Comma 4 18" xfId="831" xr:uid="{00000000-0005-0000-0000-00006E030000}"/>
    <cellStyle name="Comma 4 2" xfId="832" xr:uid="{00000000-0005-0000-0000-00006F030000}"/>
    <cellStyle name="Comma 4 2 2" xfId="833" xr:uid="{00000000-0005-0000-0000-000070030000}"/>
    <cellStyle name="Comma 4 2 3" xfId="834" xr:uid="{00000000-0005-0000-0000-000071030000}"/>
    <cellStyle name="Comma 4 2 4" xfId="835" xr:uid="{00000000-0005-0000-0000-000072030000}"/>
    <cellStyle name="Comma 4 3" xfId="836" xr:uid="{00000000-0005-0000-0000-000073030000}"/>
    <cellStyle name="Comma 4 4" xfId="837" xr:uid="{00000000-0005-0000-0000-000074030000}"/>
    <cellStyle name="Comma 4 5" xfId="838" xr:uid="{00000000-0005-0000-0000-000075030000}"/>
    <cellStyle name="Comma 4 6" xfId="839" xr:uid="{00000000-0005-0000-0000-000076030000}"/>
    <cellStyle name="Comma 4 7" xfId="840" xr:uid="{00000000-0005-0000-0000-000077030000}"/>
    <cellStyle name="Comma 4 8" xfId="841" xr:uid="{00000000-0005-0000-0000-000078030000}"/>
    <cellStyle name="Comma 4 9" xfId="842" xr:uid="{00000000-0005-0000-0000-000079030000}"/>
    <cellStyle name="Comma 5" xfId="843" xr:uid="{00000000-0005-0000-0000-00007A030000}"/>
    <cellStyle name="Comma 5 2" xfId="844" xr:uid="{00000000-0005-0000-0000-00007B030000}"/>
    <cellStyle name="Comma 5 2 2" xfId="845" xr:uid="{00000000-0005-0000-0000-00007C030000}"/>
    <cellStyle name="Comma 5 2 3" xfId="846" xr:uid="{00000000-0005-0000-0000-00007D030000}"/>
    <cellStyle name="Comma 5 3" xfId="847" xr:uid="{00000000-0005-0000-0000-00007E030000}"/>
    <cellStyle name="Comma 5 4" xfId="848" xr:uid="{00000000-0005-0000-0000-00007F030000}"/>
    <cellStyle name="Comma 6" xfId="849" xr:uid="{00000000-0005-0000-0000-000080030000}"/>
    <cellStyle name="Comma 6 2" xfId="850" xr:uid="{00000000-0005-0000-0000-000081030000}"/>
    <cellStyle name="Comma 6 2 2" xfId="851" xr:uid="{00000000-0005-0000-0000-000082030000}"/>
    <cellStyle name="Comma 6 2 3" xfId="852" xr:uid="{00000000-0005-0000-0000-000083030000}"/>
    <cellStyle name="Comma 6 3" xfId="853" xr:uid="{00000000-0005-0000-0000-000084030000}"/>
    <cellStyle name="Comma 6 3 2" xfId="854" xr:uid="{00000000-0005-0000-0000-000085030000}"/>
    <cellStyle name="Comma 6 3 3" xfId="855" xr:uid="{00000000-0005-0000-0000-000086030000}"/>
    <cellStyle name="Comma 6 4" xfId="856" xr:uid="{00000000-0005-0000-0000-000087030000}"/>
    <cellStyle name="Comma 6 4 2" xfId="857" xr:uid="{00000000-0005-0000-0000-000088030000}"/>
    <cellStyle name="Comma 6 4 3" xfId="858" xr:uid="{00000000-0005-0000-0000-000089030000}"/>
    <cellStyle name="Comma 6 5" xfId="859" xr:uid="{00000000-0005-0000-0000-00008A030000}"/>
    <cellStyle name="Comma 6 5 2" xfId="860" xr:uid="{00000000-0005-0000-0000-00008B030000}"/>
    <cellStyle name="Comma 6 5 3" xfId="861" xr:uid="{00000000-0005-0000-0000-00008C030000}"/>
    <cellStyle name="Comma 6 6" xfId="862" xr:uid="{00000000-0005-0000-0000-00008D030000}"/>
    <cellStyle name="Comma 6 6 2" xfId="863" xr:uid="{00000000-0005-0000-0000-00008E030000}"/>
    <cellStyle name="Comma 6 6 3" xfId="864" xr:uid="{00000000-0005-0000-0000-00008F030000}"/>
    <cellStyle name="Comma 6 7" xfId="865" xr:uid="{00000000-0005-0000-0000-000090030000}"/>
    <cellStyle name="Comma 6 8" xfId="866" xr:uid="{00000000-0005-0000-0000-000091030000}"/>
    <cellStyle name="Comma 7" xfId="867" xr:uid="{00000000-0005-0000-0000-000092030000}"/>
    <cellStyle name="Comma 8" xfId="868" xr:uid="{00000000-0005-0000-0000-000093030000}"/>
    <cellStyle name="Comma 8 2" xfId="869" xr:uid="{00000000-0005-0000-0000-000094030000}"/>
    <cellStyle name="Comma 9" xfId="870" xr:uid="{00000000-0005-0000-0000-000095030000}"/>
    <cellStyle name="Euro" xfId="871" xr:uid="{00000000-0005-0000-0000-000096030000}"/>
    <cellStyle name="Explanatory Text 2" xfId="872" xr:uid="{00000000-0005-0000-0000-000097030000}"/>
    <cellStyle name="Explanatory Text 2 2" xfId="873" xr:uid="{00000000-0005-0000-0000-000098030000}"/>
    <cellStyle name="Explanatory Text 2 3" xfId="874" xr:uid="{00000000-0005-0000-0000-000099030000}"/>
    <cellStyle name="Explanatory Text 3" xfId="875" xr:uid="{00000000-0005-0000-0000-00009A030000}"/>
    <cellStyle name="Explanatory Text 3 2" xfId="876" xr:uid="{00000000-0005-0000-0000-00009B030000}"/>
    <cellStyle name="Explanatory Text 4" xfId="877" xr:uid="{00000000-0005-0000-0000-00009C030000}"/>
    <cellStyle name="Good 2" xfId="878" xr:uid="{00000000-0005-0000-0000-00009D030000}"/>
    <cellStyle name="Good 2 2" xfId="879" xr:uid="{00000000-0005-0000-0000-00009E030000}"/>
    <cellStyle name="Good 2 3" xfId="880" xr:uid="{00000000-0005-0000-0000-00009F030000}"/>
    <cellStyle name="Good 2 4" xfId="881" xr:uid="{00000000-0005-0000-0000-0000A0030000}"/>
    <cellStyle name="Good 2 5" xfId="882" xr:uid="{00000000-0005-0000-0000-0000A1030000}"/>
    <cellStyle name="Good 3" xfId="883" xr:uid="{00000000-0005-0000-0000-0000A2030000}"/>
    <cellStyle name="Good 3 2" xfId="884" xr:uid="{00000000-0005-0000-0000-0000A3030000}"/>
    <cellStyle name="Good 3 3" xfId="885" xr:uid="{00000000-0005-0000-0000-0000A4030000}"/>
    <cellStyle name="Good 3 4" xfId="886" xr:uid="{00000000-0005-0000-0000-0000A5030000}"/>
    <cellStyle name="Good 4" xfId="887" xr:uid="{00000000-0005-0000-0000-0000A6030000}"/>
    <cellStyle name="Heading 1 2" xfId="888" xr:uid="{00000000-0005-0000-0000-0000A7030000}"/>
    <cellStyle name="Heading 1 2 2" xfId="889" xr:uid="{00000000-0005-0000-0000-0000A8030000}"/>
    <cellStyle name="Heading 1 2 3" xfId="890" xr:uid="{00000000-0005-0000-0000-0000A9030000}"/>
    <cellStyle name="Heading 1 3" xfId="891" xr:uid="{00000000-0005-0000-0000-0000AA030000}"/>
    <cellStyle name="Heading 1 3 2" xfId="892" xr:uid="{00000000-0005-0000-0000-0000AB030000}"/>
    <cellStyle name="Heading 1 4" xfId="893" xr:uid="{00000000-0005-0000-0000-0000AC030000}"/>
    <cellStyle name="Heading 2 2" xfId="894" xr:uid="{00000000-0005-0000-0000-0000AD030000}"/>
    <cellStyle name="Heading 2 2 2" xfId="895" xr:uid="{00000000-0005-0000-0000-0000AE030000}"/>
    <cellStyle name="Heading 2 2 3" xfId="896" xr:uid="{00000000-0005-0000-0000-0000AF030000}"/>
    <cellStyle name="Heading 2 3" xfId="897" xr:uid="{00000000-0005-0000-0000-0000B0030000}"/>
    <cellStyle name="Heading 2 3 2" xfId="898" xr:uid="{00000000-0005-0000-0000-0000B1030000}"/>
    <cellStyle name="Heading 2 4" xfId="899" xr:uid="{00000000-0005-0000-0000-0000B2030000}"/>
    <cellStyle name="Heading 3 2" xfId="900" xr:uid="{00000000-0005-0000-0000-0000B3030000}"/>
    <cellStyle name="Heading 3 2 2" xfId="901" xr:uid="{00000000-0005-0000-0000-0000B4030000}"/>
    <cellStyle name="Heading 3 2 3" xfId="902" xr:uid="{00000000-0005-0000-0000-0000B5030000}"/>
    <cellStyle name="Heading 3 3" xfId="903" xr:uid="{00000000-0005-0000-0000-0000B6030000}"/>
    <cellStyle name="Heading 3 3 2" xfId="904" xr:uid="{00000000-0005-0000-0000-0000B7030000}"/>
    <cellStyle name="Heading 3 4" xfId="905" xr:uid="{00000000-0005-0000-0000-0000B8030000}"/>
    <cellStyle name="Heading 4 2" xfId="906" xr:uid="{00000000-0005-0000-0000-0000B9030000}"/>
    <cellStyle name="Heading 4 2 2" xfId="907" xr:uid="{00000000-0005-0000-0000-0000BA030000}"/>
    <cellStyle name="Heading 4 2 3" xfId="908" xr:uid="{00000000-0005-0000-0000-0000BB030000}"/>
    <cellStyle name="Heading 4 3" xfId="909" xr:uid="{00000000-0005-0000-0000-0000BC030000}"/>
    <cellStyle name="Heading 4 3 2" xfId="910" xr:uid="{00000000-0005-0000-0000-0000BD030000}"/>
    <cellStyle name="Heading 4 4" xfId="911" xr:uid="{00000000-0005-0000-0000-0000BE030000}"/>
    <cellStyle name="Hyperlink 2" xfId="912" xr:uid="{00000000-0005-0000-0000-0000BF030000}"/>
    <cellStyle name="Hyperlink 4" xfId="913" xr:uid="{00000000-0005-0000-0000-0000C0030000}"/>
    <cellStyle name="Input 2" xfId="914" xr:uid="{00000000-0005-0000-0000-0000C1030000}"/>
    <cellStyle name="Input 2 2" xfId="915" xr:uid="{00000000-0005-0000-0000-0000C2030000}"/>
    <cellStyle name="Input 2 3" xfId="916" xr:uid="{00000000-0005-0000-0000-0000C3030000}"/>
    <cellStyle name="Input 2 4" xfId="917" xr:uid="{00000000-0005-0000-0000-0000C4030000}"/>
    <cellStyle name="Input 2 5" xfId="918" xr:uid="{00000000-0005-0000-0000-0000C5030000}"/>
    <cellStyle name="Input 3" xfId="919" xr:uid="{00000000-0005-0000-0000-0000C6030000}"/>
    <cellStyle name="Input 3 2" xfId="920" xr:uid="{00000000-0005-0000-0000-0000C7030000}"/>
    <cellStyle name="Input 3 3" xfId="921" xr:uid="{00000000-0005-0000-0000-0000C8030000}"/>
    <cellStyle name="Input 3 4" xfId="922" xr:uid="{00000000-0005-0000-0000-0000C9030000}"/>
    <cellStyle name="Input 4" xfId="923" xr:uid="{00000000-0005-0000-0000-0000CA030000}"/>
    <cellStyle name="Linked Cell 2" xfId="924" xr:uid="{00000000-0005-0000-0000-0000CB030000}"/>
    <cellStyle name="Linked Cell 2 2" xfId="925" xr:uid="{00000000-0005-0000-0000-0000CC030000}"/>
    <cellStyle name="Linked Cell 2 3" xfId="926" xr:uid="{00000000-0005-0000-0000-0000CD030000}"/>
    <cellStyle name="Linked Cell 3" xfId="927" xr:uid="{00000000-0005-0000-0000-0000CE030000}"/>
    <cellStyle name="Linked Cell 3 2" xfId="928" xr:uid="{00000000-0005-0000-0000-0000CF030000}"/>
    <cellStyle name="Linked Cell 4" xfId="929" xr:uid="{00000000-0005-0000-0000-0000D0030000}"/>
    <cellStyle name="Neutral 2" xfId="930" xr:uid="{00000000-0005-0000-0000-0000D1030000}"/>
    <cellStyle name="Neutral 2 2" xfId="931" xr:uid="{00000000-0005-0000-0000-0000D2030000}"/>
    <cellStyle name="Neutral 2 3" xfId="932" xr:uid="{00000000-0005-0000-0000-0000D3030000}"/>
    <cellStyle name="Neutral 2 4" xfId="933" xr:uid="{00000000-0005-0000-0000-0000D4030000}"/>
    <cellStyle name="Neutral 2 5" xfId="934" xr:uid="{00000000-0005-0000-0000-0000D5030000}"/>
    <cellStyle name="Neutral 3" xfId="935" xr:uid="{00000000-0005-0000-0000-0000D6030000}"/>
    <cellStyle name="Neutral 3 2" xfId="936" xr:uid="{00000000-0005-0000-0000-0000D7030000}"/>
    <cellStyle name="Neutral 3 3" xfId="937" xr:uid="{00000000-0005-0000-0000-0000D8030000}"/>
    <cellStyle name="Neutral 3 4" xfId="938" xr:uid="{00000000-0005-0000-0000-0000D9030000}"/>
    <cellStyle name="Neutral 4" xfId="939" xr:uid="{00000000-0005-0000-0000-0000DA030000}"/>
    <cellStyle name="Normal" xfId="0" builtinId="0"/>
    <cellStyle name="Normal 10" xfId="940" xr:uid="{00000000-0005-0000-0000-0000DB030000}"/>
    <cellStyle name="Normal 10 2" xfId="941" xr:uid="{00000000-0005-0000-0000-0000DC030000}"/>
    <cellStyle name="Normal 10 3" xfId="942" xr:uid="{00000000-0005-0000-0000-0000DD030000}"/>
    <cellStyle name="Normal 11" xfId="943" xr:uid="{00000000-0005-0000-0000-0000DE030000}"/>
    <cellStyle name="Normal 11 2" xfId="944" xr:uid="{00000000-0005-0000-0000-0000DF030000}"/>
    <cellStyle name="Normal 11 3" xfId="945" xr:uid="{00000000-0005-0000-0000-0000E0030000}"/>
    <cellStyle name="Normal 12" xfId="946" xr:uid="{00000000-0005-0000-0000-0000E1030000}"/>
    <cellStyle name="Normal 13" xfId="947" xr:uid="{00000000-0005-0000-0000-0000E2030000}"/>
    <cellStyle name="Normal 13 2" xfId="948" xr:uid="{00000000-0005-0000-0000-0000E3030000}"/>
    <cellStyle name="Normal 13 3" xfId="949" xr:uid="{00000000-0005-0000-0000-0000E4030000}"/>
    <cellStyle name="Normal 13 4" xfId="950" xr:uid="{00000000-0005-0000-0000-0000E5030000}"/>
    <cellStyle name="Normal 14" xfId="951" xr:uid="{00000000-0005-0000-0000-0000E6030000}"/>
    <cellStyle name="Normal 15" xfId="952" xr:uid="{00000000-0005-0000-0000-0000E7030000}"/>
    <cellStyle name="Normal 15 2" xfId="953" xr:uid="{00000000-0005-0000-0000-0000E8030000}"/>
    <cellStyle name="Normal 16" xfId="954" xr:uid="{00000000-0005-0000-0000-0000E9030000}"/>
    <cellStyle name="Normal 16 2" xfId="955" xr:uid="{00000000-0005-0000-0000-0000EA030000}"/>
    <cellStyle name="Normal 17" xfId="956" xr:uid="{00000000-0005-0000-0000-0000EB030000}"/>
    <cellStyle name="Normal 17 2" xfId="957" xr:uid="{00000000-0005-0000-0000-0000EC030000}"/>
    <cellStyle name="Normal 18" xfId="958" xr:uid="{00000000-0005-0000-0000-0000ED030000}"/>
    <cellStyle name="Normal 18 2" xfId="959" xr:uid="{00000000-0005-0000-0000-0000EE030000}"/>
    <cellStyle name="Normal 19" xfId="960" xr:uid="{00000000-0005-0000-0000-0000EF030000}"/>
    <cellStyle name="Normal 19 2" xfId="961" xr:uid="{00000000-0005-0000-0000-0000F0030000}"/>
    <cellStyle name="Normal 2" xfId="962" xr:uid="{00000000-0005-0000-0000-0000F1030000}"/>
    <cellStyle name="Normal 2 10" xfId="963" xr:uid="{00000000-0005-0000-0000-0000F2030000}"/>
    <cellStyle name="Normal 2 11" xfId="964" xr:uid="{00000000-0005-0000-0000-0000F3030000}"/>
    <cellStyle name="Normal 2 12" xfId="965" xr:uid="{00000000-0005-0000-0000-0000F4030000}"/>
    <cellStyle name="Normal 2 13" xfId="966" xr:uid="{00000000-0005-0000-0000-0000F5030000}"/>
    <cellStyle name="Normal 2 14" xfId="967" xr:uid="{00000000-0005-0000-0000-0000F6030000}"/>
    <cellStyle name="Normal 2 15" xfId="968" xr:uid="{00000000-0005-0000-0000-0000F7030000}"/>
    <cellStyle name="Normal 2 2" xfId="969" xr:uid="{00000000-0005-0000-0000-0000F8030000}"/>
    <cellStyle name="Normal 2 2 10" xfId="970" xr:uid="{00000000-0005-0000-0000-0000F9030000}"/>
    <cellStyle name="Normal 2 2 11" xfId="971" xr:uid="{00000000-0005-0000-0000-0000FA030000}"/>
    <cellStyle name="Normal 2 2 2" xfId="972" xr:uid="{00000000-0005-0000-0000-0000FB030000}"/>
    <cellStyle name="Normal 2 2 2 2" xfId="973" xr:uid="{00000000-0005-0000-0000-0000FC030000}"/>
    <cellStyle name="Normal 2 2 2 2 2" xfId="974" xr:uid="{00000000-0005-0000-0000-0000FD030000}"/>
    <cellStyle name="Normal 2 2 2 2 2 2" xfId="975" xr:uid="{00000000-0005-0000-0000-0000FE030000}"/>
    <cellStyle name="Normal 2 2 2 2 2 3" xfId="976" xr:uid="{00000000-0005-0000-0000-0000FF030000}"/>
    <cellStyle name="Normal 2 2 2 2 2 4" xfId="977" xr:uid="{00000000-0005-0000-0000-000000040000}"/>
    <cellStyle name="Normal 2 2 2 2 2 5" xfId="978" xr:uid="{00000000-0005-0000-0000-000001040000}"/>
    <cellStyle name="Normal 2 2 2 2 2 6" xfId="979" xr:uid="{00000000-0005-0000-0000-000002040000}"/>
    <cellStyle name="Normal 2 2 2 2 2 7" xfId="980" xr:uid="{00000000-0005-0000-0000-000003040000}"/>
    <cellStyle name="Normal 2 2 2 2 2 8" xfId="981" xr:uid="{00000000-0005-0000-0000-000004040000}"/>
    <cellStyle name="Normal 2 2 2 2 3" xfId="982" xr:uid="{00000000-0005-0000-0000-000005040000}"/>
    <cellStyle name="Normal 2 2 2 2 4" xfId="983" xr:uid="{00000000-0005-0000-0000-000006040000}"/>
    <cellStyle name="Normal 2 2 2 2 5" xfId="984" xr:uid="{00000000-0005-0000-0000-000007040000}"/>
    <cellStyle name="Normal 2 2 2 2 6" xfId="985" xr:uid="{00000000-0005-0000-0000-000008040000}"/>
    <cellStyle name="Normal 2 2 2 2 7" xfId="986" xr:uid="{00000000-0005-0000-0000-000009040000}"/>
    <cellStyle name="Normal 2 2 2 2 8" xfId="987" xr:uid="{00000000-0005-0000-0000-00000A040000}"/>
    <cellStyle name="Normal 2 2 2 3" xfId="988" xr:uid="{00000000-0005-0000-0000-00000B040000}"/>
    <cellStyle name="Normal 2 2 2 4" xfId="989" xr:uid="{00000000-0005-0000-0000-00000C040000}"/>
    <cellStyle name="Normal 2 2 2 5" xfId="990" xr:uid="{00000000-0005-0000-0000-00000D040000}"/>
    <cellStyle name="Normal 2 2 2 6" xfId="991" xr:uid="{00000000-0005-0000-0000-00000E040000}"/>
    <cellStyle name="Normal 2 2 2 7" xfId="992" xr:uid="{00000000-0005-0000-0000-00000F040000}"/>
    <cellStyle name="Normal 2 2 2 8" xfId="993" xr:uid="{00000000-0005-0000-0000-000010040000}"/>
    <cellStyle name="Normal 2 2 2 9" xfId="994" xr:uid="{00000000-0005-0000-0000-000011040000}"/>
    <cellStyle name="Normal 2 2 3" xfId="995" xr:uid="{00000000-0005-0000-0000-000012040000}"/>
    <cellStyle name="Normal 2 2 4" xfId="996" xr:uid="{00000000-0005-0000-0000-000013040000}"/>
    <cellStyle name="Normal 2 2 5" xfId="997" xr:uid="{00000000-0005-0000-0000-000014040000}"/>
    <cellStyle name="Normal 2 2 5 2" xfId="998" xr:uid="{00000000-0005-0000-0000-000015040000}"/>
    <cellStyle name="Normal 2 2 6" xfId="999" xr:uid="{00000000-0005-0000-0000-000016040000}"/>
    <cellStyle name="Normal 2 2 7" xfId="1000" xr:uid="{00000000-0005-0000-0000-000017040000}"/>
    <cellStyle name="Normal 2 2 8" xfId="1001" xr:uid="{00000000-0005-0000-0000-000018040000}"/>
    <cellStyle name="Normal 2 2 9" xfId="1002" xr:uid="{00000000-0005-0000-0000-000019040000}"/>
    <cellStyle name="Normal 2 3" xfId="1003" xr:uid="{00000000-0005-0000-0000-00001A040000}"/>
    <cellStyle name="Normal 2 3 2" xfId="1004" xr:uid="{00000000-0005-0000-0000-00001B040000}"/>
    <cellStyle name="Normal 2 3 2 2" xfId="1005" xr:uid="{00000000-0005-0000-0000-00001C040000}"/>
    <cellStyle name="Normal 2 3 3" xfId="1006" xr:uid="{00000000-0005-0000-0000-00001D040000}"/>
    <cellStyle name="Normal 2 4" xfId="1007" xr:uid="{00000000-0005-0000-0000-00001E040000}"/>
    <cellStyle name="Normal 2 5" xfId="1008" xr:uid="{00000000-0005-0000-0000-00001F040000}"/>
    <cellStyle name="Normal 2 5 2" xfId="1009" xr:uid="{00000000-0005-0000-0000-000020040000}"/>
    <cellStyle name="Normal 2 6" xfId="1010" xr:uid="{00000000-0005-0000-0000-000021040000}"/>
    <cellStyle name="Normal 2 7" xfId="1011" xr:uid="{00000000-0005-0000-0000-000022040000}"/>
    <cellStyle name="Normal 2 8" xfId="1012" xr:uid="{00000000-0005-0000-0000-000023040000}"/>
    <cellStyle name="Normal 2 9" xfId="1013" xr:uid="{00000000-0005-0000-0000-000024040000}"/>
    <cellStyle name="Normal 20" xfId="1014" xr:uid="{00000000-0005-0000-0000-000025040000}"/>
    <cellStyle name="Normal 21" xfId="1015" xr:uid="{00000000-0005-0000-0000-000026040000}"/>
    <cellStyle name="Normal 22" xfId="1016" xr:uid="{00000000-0005-0000-0000-000027040000}"/>
    <cellStyle name="Normal 23" xfId="1017" xr:uid="{00000000-0005-0000-0000-000028040000}"/>
    <cellStyle name="Normal 24" xfId="1018" xr:uid="{00000000-0005-0000-0000-000029040000}"/>
    <cellStyle name="Normal 24 2" xfId="1019" xr:uid="{00000000-0005-0000-0000-00002A040000}"/>
    <cellStyle name="Normal 24 3" xfId="1020" xr:uid="{00000000-0005-0000-0000-00002B040000}"/>
    <cellStyle name="Normal 3" xfId="1021" xr:uid="{00000000-0005-0000-0000-00002C040000}"/>
    <cellStyle name="Normal 3 10" xfId="1022" xr:uid="{00000000-0005-0000-0000-00002D040000}"/>
    <cellStyle name="Normal 3 11" xfId="1023" xr:uid="{00000000-0005-0000-0000-00002E040000}"/>
    <cellStyle name="Normal 3 11 2" xfId="1024" xr:uid="{00000000-0005-0000-0000-00002F040000}"/>
    <cellStyle name="Normal 3 11 3" xfId="1025" xr:uid="{00000000-0005-0000-0000-000030040000}"/>
    <cellStyle name="Normal 3 12" xfId="1026" xr:uid="{00000000-0005-0000-0000-000031040000}"/>
    <cellStyle name="Normal 3 13" xfId="1027" xr:uid="{00000000-0005-0000-0000-000032040000}"/>
    <cellStyle name="Normal 3 14" xfId="1028" xr:uid="{00000000-0005-0000-0000-000033040000}"/>
    <cellStyle name="Normal 3 15" xfId="1029" xr:uid="{00000000-0005-0000-0000-000034040000}"/>
    <cellStyle name="Normal 3 16" xfId="1030" xr:uid="{00000000-0005-0000-0000-000035040000}"/>
    <cellStyle name="Normal 3 17" xfId="1031" xr:uid="{00000000-0005-0000-0000-000036040000}"/>
    <cellStyle name="Normal 3 2" xfId="1032" xr:uid="{00000000-0005-0000-0000-000037040000}"/>
    <cellStyle name="Normal 3 2 2" xfId="1033" xr:uid="{00000000-0005-0000-0000-000038040000}"/>
    <cellStyle name="Normal 3 2 2 2" xfId="1034" xr:uid="{00000000-0005-0000-0000-000039040000}"/>
    <cellStyle name="Normal 3 2 2 3" xfId="1035" xr:uid="{00000000-0005-0000-0000-00003A040000}"/>
    <cellStyle name="Normal 3 2 2 3 2" xfId="1036" xr:uid="{00000000-0005-0000-0000-00003B040000}"/>
    <cellStyle name="Normal 3 2 2 4" xfId="1037" xr:uid="{00000000-0005-0000-0000-00003C040000}"/>
    <cellStyle name="Normal 3 3" xfId="1038" xr:uid="{00000000-0005-0000-0000-00003D040000}"/>
    <cellStyle name="Normal 3 3 2" xfId="1039" xr:uid="{00000000-0005-0000-0000-00003E040000}"/>
    <cellStyle name="Normal 3 4" xfId="1040" xr:uid="{00000000-0005-0000-0000-00003F040000}"/>
    <cellStyle name="Normal 3 4 2" xfId="1041" xr:uid="{00000000-0005-0000-0000-000040040000}"/>
    <cellStyle name="Normal 3 4 3" xfId="1042" xr:uid="{00000000-0005-0000-0000-000041040000}"/>
    <cellStyle name="Normal 3 4 4" xfId="1043" xr:uid="{00000000-0005-0000-0000-000042040000}"/>
    <cellStyle name="Normal 3 5" xfId="1044" xr:uid="{00000000-0005-0000-0000-000043040000}"/>
    <cellStyle name="Normal 3 6" xfId="1045" xr:uid="{00000000-0005-0000-0000-000044040000}"/>
    <cellStyle name="Normal 3 7" xfId="1046" xr:uid="{00000000-0005-0000-0000-000045040000}"/>
    <cellStyle name="Normal 3 8" xfId="1047" xr:uid="{00000000-0005-0000-0000-000046040000}"/>
    <cellStyle name="Normal 3 9" xfId="1048" xr:uid="{00000000-0005-0000-0000-000047040000}"/>
    <cellStyle name="Normal 33" xfId="1049" xr:uid="{00000000-0005-0000-0000-000048040000}"/>
    <cellStyle name="Normal 37" xfId="1050" xr:uid="{00000000-0005-0000-0000-000049040000}"/>
    <cellStyle name="Normal 38" xfId="1051" xr:uid="{00000000-0005-0000-0000-00004A040000}"/>
    <cellStyle name="Normal 39" xfId="1052" xr:uid="{00000000-0005-0000-0000-00004B040000}"/>
    <cellStyle name="Normal 4" xfId="1053" xr:uid="{00000000-0005-0000-0000-00004C040000}"/>
    <cellStyle name="Normal 4 10" xfId="1054" xr:uid="{00000000-0005-0000-0000-00004D040000}"/>
    <cellStyle name="Normal 4 11" xfId="1055" xr:uid="{00000000-0005-0000-0000-00004E040000}"/>
    <cellStyle name="Normal 4 12" xfId="1056" xr:uid="{00000000-0005-0000-0000-00004F040000}"/>
    <cellStyle name="Normal 4 13" xfId="1057" xr:uid="{00000000-0005-0000-0000-000050040000}"/>
    <cellStyle name="Normal 4 14" xfId="1058" xr:uid="{00000000-0005-0000-0000-000051040000}"/>
    <cellStyle name="Normal 4 15" xfId="1059" xr:uid="{00000000-0005-0000-0000-000052040000}"/>
    <cellStyle name="Normal 4 16" xfId="1060" xr:uid="{00000000-0005-0000-0000-000053040000}"/>
    <cellStyle name="Normal 4 17" xfId="1061" xr:uid="{00000000-0005-0000-0000-000054040000}"/>
    <cellStyle name="Normal 4 18" xfId="1062" xr:uid="{00000000-0005-0000-0000-000055040000}"/>
    <cellStyle name="Normal 4 2" xfId="1063" xr:uid="{00000000-0005-0000-0000-000056040000}"/>
    <cellStyle name="Normal 4 2 2" xfId="1064" xr:uid="{00000000-0005-0000-0000-000057040000}"/>
    <cellStyle name="Normal 4 2 3" xfId="1065" xr:uid="{00000000-0005-0000-0000-000058040000}"/>
    <cellStyle name="Normal 4 2 4" xfId="1066" xr:uid="{00000000-0005-0000-0000-000059040000}"/>
    <cellStyle name="Normal 4 3" xfId="1067" xr:uid="{00000000-0005-0000-0000-00005A040000}"/>
    <cellStyle name="Normal 4 4" xfId="1068" xr:uid="{00000000-0005-0000-0000-00005B040000}"/>
    <cellStyle name="Normal 4 5" xfId="1069" xr:uid="{00000000-0005-0000-0000-00005C040000}"/>
    <cellStyle name="Normal 4 6" xfId="1070" xr:uid="{00000000-0005-0000-0000-00005D040000}"/>
    <cellStyle name="Normal 4 7" xfId="1071" xr:uid="{00000000-0005-0000-0000-00005E040000}"/>
    <cellStyle name="Normal 4 8" xfId="1072" xr:uid="{00000000-0005-0000-0000-00005F040000}"/>
    <cellStyle name="Normal 4 9" xfId="1073" xr:uid="{00000000-0005-0000-0000-000060040000}"/>
    <cellStyle name="Normal 40" xfId="1074" xr:uid="{00000000-0005-0000-0000-000061040000}"/>
    <cellStyle name="Normal 41" xfId="1075" xr:uid="{00000000-0005-0000-0000-000062040000}"/>
    <cellStyle name="Normal 42" xfId="1076" xr:uid="{00000000-0005-0000-0000-000063040000}"/>
    <cellStyle name="Normal 43" xfId="1077" xr:uid="{00000000-0005-0000-0000-000064040000}"/>
    <cellStyle name="Normal 44" xfId="1078" xr:uid="{00000000-0005-0000-0000-000065040000}"/>
    <cellStyle name="Normal 45" xfId="1079" xr:uid="{00000000-0005-0000-0000-000066040000}"/>
    <cellStyle name="Normal 46" xfId="1080" xr:uid="{00000000-0005-0000-0000-000067040000}"/>
    <cellStyle name="Normal 47" xfId="1081" xr:uid="{00000000-0005-0000-0000-000068040000}"/>
    <cellStyle name="Normal 48" xfId="1082" xr:uid="{00000000-0005-0000-0000-000069040000}"/>
    <cellStyle name="Normal 49" xfId="1083" xr:uid="{00000000-0005-0000-0000-00006A040000}"/>
    <cellStyle name="Normal 5" xfId="1084" xr:uid="{00000000-0005-0000-0000-00006B040000}"/>
    <cellStyle name="Normal 5 10" xfId="1085" xr:uid="{00000000-0005-0000-0000-00006C040000}"/>
    <cellStyle name="Normal 5 11" xfId="1086" xr:uid="{00000000-0005-0000-0000-00006D040000}"/>
    <cellStyle name="Normal 5 12" xfId="1087" xr:uid="{00000000-0005-0000-0000-00006E040000}"/>
    <cellStyle name="Normal 5 13" xfId="1088" xr:uid="{00000000-0005-0000-0000-00006F040000}"/>
    <cellStyle name="Normal 5 14" xfId="1089" xr:uid="{00000000-0005-0000-0000-000070040000}"/>
    <cellStyle name="Normal 5 15" xfId="1090" xr:uid="{00000000-0005-0000-0000-000071040000}"/>
    <cellStyle name="Normal 5 16" xfId="1091" xr:uid="{00000000-0005-0000-0000-000072040000}"/>
    <cellStyle name="Normal 5 17" xfId="1092" xr:uid="{00000000-0005-0000-0000-000073040000}"/>
    <cellStyle name="Normal 5 18" xfId="1093" xr:uid="{00000000-0005-0000-0000-000074040000}"/>
    <cellStyle name="Normal 5 19" xfId="1094" xr:uid="{00000000-0005-0000-0000-000075040000}"/>
    <cellStyle name="Normal 5 2" xfId="1095" xr:uid="{00000000-0005-0000-0000-000076040000}"/>
    <cellStyle name="Normal 5 2 2" xfId="1096" xr:uid="{00000000-0005-0000-0000-000077040000}"/>
    <cellStyle name="Normal 5 2 3" xfId="1097" xr:uid="{00000000-0005-0000-0000-000078040000}"/>
    <cellStyle name="Normal 5 20" xfId="1098" xr:uid="{00000000-0005-0000-0000-000079040000}"/>
    <cellStyle name="Normal 5 21" xfId="1099" xr:uid="{00000000-0005-0000-0000-00007A040000}"/>
    <cellStyle name="Normal 5 22" xfId="1100" xr:uid="{00000000-0005-0000-0000-00007B040000}"/>
    <cellStyle name="Normal 5 23" xfId="1101" xr:uid="{00000000-0005-0000-0000-00007C040000}"/>
    <cellStyle name="Normal 5 24" xfId="1102" xr:uid="{00000000-0005-0000-0000-00007D040000}"/>
    <cellStyle name="Normal 5 25" xfId="1103" xr:uid="{00000000-0005-0000-0000-00007E040000}"/>
    <cellStyle name="Normal 5 26" xfId="1104" xr:uid="{00000000-0005-0000-0000-00007F040000}"/>
    <cellStyle name="Normal 5 27" xfId="1105" xr:uid="{00000000-0005-0000-0000-000080040000}"/>
    <cellStyle name="Normal 5 3" xfId="1106" xr:uid="{00000000-0005-0000-0000-000081040000}"/>
    <cellStyle name="Normal 5 4" xfId="1107" xr:uid="{00000000-0005-0000-0000-000082040000}"/>
    <cellStyle name="Normal 5 5" xfId="1108" xr:uid="{00000000-0005-0000-0000-000083040000}"/>
    <cellStyle name="Normal 5 6" xfId="1109" xr:uid="{00000000-0005-0000-0000-000084040000}"/>
    <cellStyle name="Normal 5 7" xfId="1110" xr:uid="{00000000-0005-0000-0000-000085040000}"/>
    <cellStyle name="Normal 5 8" xfId="1111" xr:uid="{00000000-0005-0000-0000-000086040000}"/>
    <cellStyle name="Normal 5 9" xfId="1112" xr:uid="{00000000-0005-0000-0000-000087040000}"/>
    <cellStyle name="Normal 50" xfId="1113" xr:uid="{00000000-0005-0000-0000-000088040000}"/>
    <cellStyle name="Normal 51" xfId="1114" xr:uid="{00000000-0005-0000-0000-000089040000}"/>
    <cellStyle name="Normal 52" xfId="1115" xr:uid="{00000000-0005-0000-0000-00008A040000}"/>
    <cellStyle name="Normal 53" xfId="1116" xr:uid="{00000000-0005-0000-0000-00008B040000}"/>
    <cellStyle name="Normal 54" xfId="1117" xr:uid="{00000000-0005-0000-0000-00008C040000}"/>
    <cellStyle name="Normal 55" xfId="1118" xr:uid="{00000000-0005-0000-0000-00008D040000}"/>
    <cellStyle name="Normal 56" xfId="1119" xr:uid="{00000000-0005-0000-0000-00008E040000}"/>
    <cellStyle name="Normal 57" xfId="1120" xr:uid="{00000000-0005-0000-0000-00008F040000}"/>
    <cellStyle name="Normal 58" xfId="1121" xr:uid="{00000000-0005-0000-0000-000090040000}"/>
    <cellStyle name="Normal 59" xfId="1122" xr:uid="{00000000-0005-0000-0000-000091040000}"/>
    <cellStyle name="Normal 6" xfId="1123" xr:uid="{00000000-0005-0000-0000-000092040000}"/>
    <cellStyle name="Normal 6 2" xfId="1124" xr:uid="{00000000-0005-0000-0000-000093040000}"/>
    <cellStyle name="Normal 6 3" xfId="1125" xr:uid="{00000000-0005-0000-0000-000094040000}"/>
    <cellStyle name="Normal 6 4" xfId="1126" xr:uid="{00000000-0005-0000-0000-000095040000}"/>
    <cellStyle name="Normal 60" xfId="1127" xr:uid="{00000000-0005-0000-0000-000096040000}"/>
    <cellStyle name="Normal 61" xfId="1128" xr:uid="{00000000-0005-0000-0000-000097040000}"/>
    <cellStyle name="Normal 62" xfId="1129" xr:uid="{00000000-0005-0000-0000-000098040000}"/>
    <cellStyle name="Normal 7" xfId="1130" xr:uid="{00000000-0005-0000-0000-000099040000}"/>
    <cellStyle name="Normal 7 2" xfId="1131" xr:uid="{00000000-0005-0000-0000-00009A040000}"/>
    <cellStyle name="Normal 7 3" xfId="1132" xr:uid="{00000000-0005-0000-0000-00009B040000}"/>
    <cellStyle name="Normal 8" xfId="1133" xr:uid="{00000000-0005-0000-0000-00009C040000}"/>
    <cellStyle name="Normal 8 2" xfId="1134" xr:uid="{00000000-0005-0000-0000-00009D040000}"/>
    <cellStyle name="Normal 8 3" xfId="1135" xr:uid="{00000000-0005-0000-0000-00009E040000}"/>
    <cellStyle name="Normal 9" xfId="1136" xr:uid="{00000000-0005-0000-0000-00009F040000}"/>
    <cellStyle name="Normal 9 2" xfId="1137" xr:uid="{00000000-0005-0000-0000-0000A0040000}"/>
    <cellStyle name="Normal 9 3" xfId="1138" xr:uid="{00000000-0005-0000-0000-0000A1040000}"/>
    <cellStyle name="Note 10" xfId="1139" xr:uid="{00000000-0005-0000-0000-0000A2040000}"/>
    <cellStyle name="Note 10 2" xfId="1140" xr:uid="{00000000-0005-0000-0000-0000A3040000}"/>
    <cellStyle name="Note 11" xfId="1141" xr:uid="{00000000-0005-0000-0000-0000A4040000}"/>
    <cellStyle name="Note 11 2" xfId="1142" xr:uid="{00000000-0005-0000-0000-0000A5040000}"/>
    <cellStyle name="Note 12" xfId="1143" xr:uid="{00000000-0005-0000-0000-0000A6040000}"/>
    <cellStyle name="Note 12 2" xfId="1144" xr:uid="{00000000-0005-0000-0000-0000A7040000}"/>
    <cellStyle name="Note 13" xfId="1145" xr:uid="{00000000-0005-0000-0000-0000A8040000}"/>
    <cellStyle name="Note 13 2" xfId="1146" xr:uid="{00000000-0005-0000-0000-0000A9040000}"/>
    <cellStyle name="Note 14" xfId="1147" xr:uid="{00000000-0005-0000-0000-0000AA040000}"/>
    <cellStyle name="Note 14 2" xfId="1148" xr:uid="{00000000-0005-0000-0000-0000AB040000}"/>
    <cellStyle name="Note 2" xfId="1149" xr:uid="{00000000-0005-0000-0000-0000AC040000}"/>
    <cellStyle name="Note 2 10" xfId="1150" xr:uid="{00000000-0005-0000-0000-0000AD040000}"/>
    <cellStyle name="Note 2 10 2" xfId="1151" xr:uid="{00000000-0005-0000-0000-0000AE040000}"/>
    <cellStyle name="Note 2 11" xfId="1152" xr:uid="{00000000-0005-0000-0000-0000AF040000}"/>
    <cellStyle name="Note 2 11 2" xfId="1153" xr:uid="{00000000-0005-0000-0000-0000B0040000}"/>
    <cellStyle name="Note 2 12" xfId="1154" xr:uid="{00000000-0005-0000-0000-0000B1040000}"/>
    <cellStyle name="Note 2 12 2" xfId="1155" xr:uid="{00000000-0005-0000-0000-0000B2040000}"/>
    <cellStyle name="Note 2 13" xfId="1156" xr:uid="{00000000-0005-0000-0000-0000B3040000}"/>
    <cellStyle name="Note 2 13 2" xfId="1157" xr:uid="{00000000-0005-0000-0000-0000B4040000}"/>
    <cellStyle name="Note 2 14" xfId="1158" xr:uid="{00000000-0005-0000-0000-0000B5040000}"/>
    <cellStyle name="Note 2 14 2" xfId="1159" xr:uid="{00000000-0005-0000-0000-0000B6040000}"/>
    <cellStyle name="Note 2 15" xfId="1160" xr:uid="{00000000-0005-0000-0000-0000B7040000}"/>
    <cellStyle name="Note 2 16" xfId="1161" xr:uid="{00000000-0005-0000-0000-0000B8040000}"/>
    <cellStyle name="Note 2 17" xfId="1162" xr:uid="{00000000-0005-0000-0000-0000B9040000}"/>
    <cellStyle name="Note 2 2" xfId="1163" xr:uid="{00000000-0005-0000-0000-0000BA040000}"/>
    <cellStyle name="Note 2 2 2" xfId="1164" xr:uid="{00000000-0005-0000-0000-0000BB040000}"/>
    <cellStyle name="Note 2 2 3" xfId="1165" xr:uid="{00000000-0005-0000-0000-0000BC040000}"/>
    <cellStyle name="Note 2 2 4" xfId="1166" xr:uid="{00000000-0005-0000-0000-0000BD040000}"/>
    <cellStyle name="Note 2 3" xfId="1167" xr:uid="{00000000-0005-0000-0000-0000BE040000}"/>
    <cellStyle name="Note 2 3 2" xfId="1168" xr:uid="{00000000-0005-0000-0000-0000BF040000}"/>
    <cellStyle name="Note 2 3 3" xfId="1169" xr:uid="{00000000-0005-0000-0000-0000C0040000}"/>
    <cellStyle name="Note 2 3 4" xfId="1170" xr:uid="{00000000-0005-0000-0000-0000C1040000}"/>
    <cellStyle name="Note 2 4" xfId="1171" xr:uid="{00000000-0005-0000-0000-0000C2040000}"/>
    <cellStyle name="Note 2 4 2" xfId="1172" xr:uid="{00000000-0005-0000-0000-0000C3040000}"/>
    <cellStyle name="Note 2 5" xfId="1173" xr:uid="{00000000-0005-0000-0000-0000C4040000}"/>
    <cellStyle name="Note 2 5 2" xfId="1174" xr:uid="{00000000-0005-0000-0000-0000C5040000}"/>
    <cellStyle name="Note 2 6" xfId="1175" xr:uid="{00000000-0005-0000-0000-0000C6040000}"/>
    <cellStyle name="Note 2 6 2" xfId="1176" xr:uid="{00000000-0005-0000-0000-0000C7040000}"/>
    <cellStyle name="Note 2 7" xfId="1177" xr:uid="{00000000-0005-0000-0000-0000C8040000}"/>
    <cellStyle name="Note 2 7 2" xfId="1178" xr:uid="{00000000-0005-0000-0000-0000C9040000}"/>
    <cellStyle name="Note 2 8" xfId="1179" xr:uid="{00000000-0005-0000-0000-0000CA040000}"/>
    <cellStyle name="Note 2 8 2" xfId="1180" xr:uid="{00000000-0005-0000-0000-0000CB040000}"/>
    <cellStyle name="Note 2 9" xfId="1181" xr:uid="{00000000-0005-0000-0000-0000CC040000}"/>
    <cellStyle name="Note 2 9 2" xfId="1182" xr:uid="{00000000-0005-0000-0000-0000CD040000}"/>
    <cellStyle name="Note 3" xfId="1183" xr:uid="{00000000-0005-0000-0000-0000CE040000}"/>
    <cellStyle name="Note 3 2" xfId="1184" xr:uid="{00000000-0005-0000-0000-0000CF040000}"/>
    <cellStyle name="Note 3 2 2" xfId="1185" xr:uid="{00000000-0005-0000-0000-0000D0040000}"/>
    <cellStyle name="Note 3 2 3" xfId="1186" xr:uid="{00000000-0005-0000-0000-0000D1040000}"/>
    <cellStyle name="Note 3 2 4" xfId="1187" xr:uid="{00000000-0005-0000-0000-0000D2040000}"/>
    <cellStyle name="Note 3 3" xfId="1188" xr:uid="{00000000-0005-0000-0000-0000D3040000}"/>
    <cellStyle name="Note 3 3 2" xfId="1189" xr:uid="{00000000-0005-0000-0000-0000D4040000}"/>
    <cellStyle name="Note 3 3 3" xfId="1190" xr:uid="{00000000-0005-0000-0000-0000D5040000}"/>
    <cellStyle name="Note 3 4" xfId="1191" xr:uid="{00000000-0005-0000-0000-0000D6040000}"/>
    <cellStyle name="Note 3 5" xfId="1192" xr:uid="{00000000-0005-0000-0000-0000D7040000}"/>
    <cellStyle name="Note 4" xfId="1193" xr:uid="{00000000-0005-0000-0000-0000D8040000}"/>
    <cellStyle name="Note 4 2" xfId="1194" xr:uid="{00000000-0005-0000-0000-0000D9040000}"/>
    <cellStyle name="Note 4 2 2" xfId="1195" xr:uid="{00000000-0005-0000-0000-0000DA040000}"/>
    <cellStyle name="Note 4 2 3" xfId="1196" xr:uid="{00000000-0005-0000-0000-0000DB040000}"/>
    <cellStyle name="Note 4 3" xfId="1197" xr:uid="{00000000-0005-0000-0000-0000DC040000}"/>
    <cellStyle name="Note 4 4" xfId="1198" xr:uid="{00000000-0005-0000-0000-0000DD040000}"/>
    <cellStyle name="Note 4 5" xfId="1199" xr:uid="{00000000-0005-0000-0000-0000DE040000}"/>
    <cellStyle name="Note 5" xfId="1200" xr:uid="{00000000-0005-0000-0000-0000DF040000}"/>
    <cellStyle name="Note 5 2" xfId="1201" xr:uid="{00000000-0005-0000-0000-0000E0040000}"/>
    <cellStyle name="Note 6" xfId="1202" xr:uid="{00000000-0005-0000-0000-0000E1040000}"/>
    <cellStyle name="Note 6 2" xfId="1203" xr:uid="{00000000-0005-0000-0000-0000E2040000}"/>
    <cellStyle name="Note 7" xfId="1204" xr:uid="{00000000-0005-0000-0000-0000E3040000}"/>
    <cellStyle name="Note 7 2" xfId="1205" xr:uid="{00000000-0005-0000-0000-0000E4040000}"/>
    <cellStyle name="Note 8" xfId="1206" xr:uid="{00000000-0005-0000-0000-0000E5040000}"/>
    <cellStyle name="Note 8 2" xfId="1207" xr:uid="{00000000-0005-0000-0000-0000E6040000}"/>
    <cellStyle name="Note 9" xfId="1208" xr:uid="{00000000-0005-0000-0000-0000E7040000}"/>
    <cellStyle name="Note 9 2" xfId="1209" xr:uid="{00000000-0005-0000-0000-0000E8040000}"/>
    <cellStyle name="Output 2" xfId="1210" xr:uid="{00000000-0005-0000-0000-0000E9040000}"/>
    <cellStyle name="Output 2 2" xfId="1211" xr:uid="{00000000-0005-0000-0000-0000EA040000}"/>
    <cellStyle name="Output 2 3" xfId="1212" xr:uid="{00000000-0005-0000-0000-0000EB040000}"/>
    <cellStyle name="Output 2 4" xfId="1213" xr:uid="{00000000-0005-0000-0000-0000EC040000}"/>
    <cellStyle name="Output 2 5" xfId="1214" xr:uid="{00000000-0005-0000-0000-0000ED040000}"/>
    <cellStyle name="Output 3" xfId="1215" xr:uid="{00000000-0005-0000-0000-0000EE040000}"/>
    <cellStyle name="Output 3 2" xfId="1216" xr:uid="{00000000-0005-0000-0000-0000EF040000}"/>
    <cellStyle name="Output 3 3" xfId="1217" xr:uid="{00000000-0005-0000-0000-0000F0040000}"/>
    <cellStyle name="Output 3 4" xfId="1218" xr:uid="{00000000-0005-0000-0000-0000F1040000}"/>
    <cellStyle name="Output 4" xfId="1219" xr:uid="{00000000-0005-0000-0000-0000F2040000}"/>
    <cellStyle name="Percent 10" xfId="1220" xr:uid="{00000000-0005-0000-0000-0000F3040000}"/>
    <cellStyle name="Percent 10 2" xfId="1221" xr:uid="{00000000-0005-0000-0000-0000F4040000}"/>
    <cellStyle name="Percent 10 2 2" xfId="1222" xr:uid="{00000000-0005-0000-0000-0000F5040000}"/>
    <cellStyle name="Percent 10 2 3" xfId="1223" xr:uid="{00000000-0005-0000-0000-0000F6040000}"/>
    <cellStyle name="Percent 10 3" xfId="1224" xr:uid="{00000000-0005-0000-0000-0000F7040000}"/>
    <cellStyle name="Percent 10 3 2" xfId="1225" xr:uid="{00000000-0005-0000-0000-0000F8040000}"/>
    <cellStyle name="Percent 10 3 3" xfId="1226" xr:uid="{00000000-0005-0000-0000-0000F9040000}"/>
    <cellStyle name="Percent 10 4" xfId="1227" xr:uid="{00000000-0005-0000-0000-0000FA040000}"/>
    <cellStyle name="Percent 10 4 2" xfId="1228" xr:uid="{00000000-0005-0000-0000-0000FB040000}"/>
    <cellStyle name="Percent 10 4 3" xfId="1229" xr:uid="{00000000-0005-0000-0000-0000FC040000}"/>
    <cellStyle name="Percent 2" xfId="1230" xr:uid="{00000000-0005-0000-0000-0000FD040000}"/>
    <cellStyle name="Percent 2 10" xfId="1231" xr:uid="{00000000-0005-0000-0000-0000FE040000}"/>
    <cellStyle name="Percent 2 10 2" xfId="1232" xr:uid="{00000000-0005-0000-0000-0000FF040000}"/>
    <cellStyle name="Percent 2 10 3" xfId="1233" xr:uid="{00000000-0005-0000-0000-000000050000}"/>
    <cellStyle name="Percent 2 11" xfId="1234" xr:uid="{00000000-0005-0000-0000-000001050000}"/>
    <cellStyle name="Percent 2 11 2" xfId="1235" xr:uid="{00000000-0005-0000-0000-000002050000}"/>
    <cellStyle name="Percent 2 11 3" xfId="1236" xr:uid="{00000000-0005-0000-0000-000003050000}"/>
    <cellStyle name="Percent 2 12" xfId="1237" xr:uid="{00000000-0005-0000-0000-000004050000}"/>
    <cellStyle name="Percent 2 12 2" xfId="1238" xr:uid="{00000000-0005-0000-0000-000005050000}"/>
    <cellStyle name="Percent 2 12 3" xfId="1239" xr:uid="{00000000-0005-0000-0000-000006050000}"/>
    <cellStyle name="Percent 2 13" xfId="1240" xr:uid="{00000000-0005-0000-0000-000007050000}"/>
    <cellStyle name="Percent 2 13 2" xfId="1241" xr:uid="{00000000-0005-0000-0000-000008050000}"/>
    <cellStyle name="Percent 2 13 3" xfId="1242" xr:uid="{00000000-0005-0000-0000-000009050000}"/>
    <cellStyle name="Percent 2 14" xfId="1243" xr:uid="{00000000-0005-0000-0000-00000A050000}"/>
    <cellStyle name="Percent 2 14 2" xfId="1244" xr:uid="{00000000-0005-0000-0000-00000B050000}"/>
    <cellStyle name="Percent 2 14 3" xfId="1245" xr:uid="{00000000-0005-0000-0000-00000C050000}"/>
    <cellStyle name="Percent 2 15" xfId="1246" xr:uid="{00000000-0005-0000-0000-00000D050000}"/>
    <cellStyle name="Percent 2 15 2" xfId="1247" xr:uid="{00000000-0005-0000-0000-00000E050000}"/>
    <cellStyle name="Percent 2 15 3" xfId="1248" xr:uid="{00000000-0005-0000-0000-00000F050000}"/>
    <cellStyle name="Percent 2 16" xfId="1249" xr:uid="{00000000-0005-0000-0000-000010050000}"/>
    <cellStyle name="Percent 2 16 2" xfId="1250" xr:uid="{00000000-0005-0000-0000-000011050000}"/>
    <cellStyle name="Percent 2 16 3" xfId="1251" xr:uid="{00000000-0005-0000-0000-000012050000}"/>
    <cellStyle name="Percent 2 17" xfId="1252" xr:uid="{00000000-0005-0000-0000-000013050000}"/>
    <cellStyle name="Percent 2 17 2" xfId="1253" xr:uid="{00000000-0005-0000-0000-000014050000}"/>
    <cellStyle name="Percent 2 17 3" xfId="1254" xr:uid="{00000000-0005-0000-0000-000015050000}"/>
    <cellStyle name="Percent 2 18" xfId="1255" xr:uid="{00000000-0005-0000-0000-000016050000}"/>
    <cellStyle name="Percent 2 18 2" xfId="1256" xr:uid="{00000000-0005-0000-0000-000017050000}"/>
    <cellStyle name="Percent 2 18 3" xfId="1257" xr:uid="{00000000-0005-0000-0000-000018050000}"/>
    <cellStyle name="Percent 2 19" xfId="1258" xr:uid="{00000000-0005-0000-0000-000019050000}"/>
    <cellStyle name="Percent 2 19 2" xfId="1259" xr:uid="{00000000-0005-0000-0000-00001A050000}"/>
    <cellStyle name="Percent 2 19 3" xfId="1260" xr:uid="{00000000-0005-0000-0000-00001B050000}"/>
    <cellStyle name="Percent 2 2" xfId="1261" xr:uid="{00000000-0005-0000-0000-00001C050000}"/>
    <cellStyle name="Percent 2 2 2" xfId="1262" xr:uid="{00000000-0005-0000-0000-00001D050000}"/>
    <cellStyle name="Percent 2 2 3" xfId="1263" xr:uid="{00000000-0005-0000-0000-00001E050000}"/>
    <cellStyle name="Percent 2 20" xfId="1264" xr:uid="{00000000-0005-0000-0000-00001F050000}"/>
    <cellStyle name="Percent 2 20 2" xfId="1265" xr:uid="{00000000-0005-0000-0000-000020050000}"/>
    <cellStyle name="Percent 2 20 3" xfId="1266" xr:uid="{00000000-0005-0000-0000-000021050000}"/>
    <cellStyle name="Percent 2 21" xfId="1267" xr:uid="{00000000-0005-0000-0000-000022050000}"/>
    <cellStyle name="Percent 2 21 2" xfId="1268" xr:uid="{00000000-0005-0000-0000-000023050000}"/>
    <cellStyle name="Percent 2 21 3" xfId="1269" xr:uid="{00000000-0005-0000-0000-000024050000}"/>
    <cellStyle name="Percent 2 22" xfId="1270" xr:uid="{00000000-0005-0000-0000-000025050000}"/>
    <cellStyle name="Percent 2 22 2" xfId="1271" xr:uid="{00000000-0005-0000-0000-000026050000}"/>
    <cellStyle name="Percent 2 22 3" xfId="1272" xr:uid="{00000000-0005-0000-0000-000027050000}"/>
    <cellStyle name="Percent 2 23" xfId="1273" xr:uid="{00000000-0005-0000-0000-000028050000}"/>
    <cellStyle name="Percent 2 23 2" xfId="1274" xr:uid="{00000000-0005-0000-0000-000029050000}"/>
    <cellStyle name="Percent 2 23 3" xfId="1275" xr:uid="{00000000-0005-0000-0000-00002A050000}"/>
    <cellStyle name="Percent 2 24" xfId="1276" xr:uid="{00000000-0005-0000-0000-00002B050000}"/>
    <cellStyle name="Percent 2 24 2" xfId="1277" xr:uid="{00000000-0005-0000-0000-00002C050000}"/>
    <cellStyle name="Percent 2 24 3" xfId="1278" xr:uid="{00000000-0005-0000-0000-00002D050000}"/>
    <cellStyle name="Percent 2 25" xfId="1279" xr:uid="{00000000-0005-0000-0000-00002E050000}"/>
    <cellStyle name="Percent 2 25 2" xfId="1280" xr:uid="{00000000-0005-0000-0000-00002F050000}"/>
    <cellStyle name="Percent 2 25 3" xfId="1281" xr:uid="{00000000-0005-0000-0000-000030050000}"/>
    <cellStyle name="Percent 2 26" xfId="1282" xr:uid="{00000000-0005-0000-0000-000031050000}"/>
    <cellStyle name="Percent 2 26 2" xfId="1283" xr:uid="{00000000-0005-0000-0000-000032050000}"/>
    <cellStyle name="Percent 2 26 3" xfId="1284" xr:uid="{00000000-0005-0000-0000-000033050000}"/>
    <cellStyle name="Percent 2 27" xfId="1285" xr:uid="{00000000-0005-0000-0000-000034050000}"/>
    <cellStyle name="Percent 2 27 2" xfId="1286" xr:uid="{00000000-0005-0000-0000-000035050000}"/>
    <cellStyle name="Percent 2 27 3" xfId="1287" xr:uid="{00000000-0005-0000-0000-000036050000}"/>
    <cellStyle name="Percent 2 28" xfId="1288" xr:uid="{00000000-0005-0000-0000-000037050000}"/>
    <cellStyle name="Percent 2 28 2" xfId="1289" xr:uid="{00000000-0005-0000-0000-000038050000}"/>
    <cellStyle name="Percent 2 28 3" xfId="1290" xr:uid="{00000000-0005-0000-0000-000039050000}"/>
    <cellStyle name="Percent 2 29" xfId="1291" xr:uid="{00000000-0005-0000-0000-00003A050000}"/>
    <cellStyle name="Percent 2 29 2" xfId="1292" xr:uid="{00000000-0005-0000-0000-00003B050000}"/>
    <cellStyle name="Percent 2 29 3" xfId="1293" xr:uid="{00000000-0005-0000-0000-00003C050000}"/>
    <cellStyle name="Percent 2 3" xfId="1294" xr:uid="{00000000-0005-0000-0000-00003D050000}"/>
    <cellStyle name="Percent 2 3 2" xfId="1295" xr:uid="{00000000-0005-0000-0000-00003E050000}"/>
    <cellStyle name="Percent 2 3 3" xfId="1296" xr:uid="{00000000-0005-0000-0000-00003F050000}"/>
    <cellStyle name="Percent 2 30" xfId="1297" xr:uid="{00000000-0005-0000-0000-000040050000}"/>
    <cellStyle name="Percent 2 30 2" xfId="1298" xr:uid="{00000000-0005-0000-0000-000041050000}"/>
    <cellStyle name="Percent 2 30 3" xfId="1299" xr:uid="{00000000-0005-0000-0000-000042050000}"/>
    <cellStyle name="Percent 2 31" xfId="1300" xr:uid="{00000000-0005-0000-0000-000043050000}"/>
    <cellStyle name="Percent 2 31 2" xfId="1301" xr:uid="{00000000-0005-0000-0000-000044050000}"/>
    <cellStyle name="Percent 2 31 3" xfId="1302" xr:uid="{00000000-0005-0000-0000-000045050000}"/>
    <cellStyle name="Percent 2 32" xfId="1303" xr:uid="{00000000-0005-0000-0000-000046050000}"/>
    <cellStyle name="Percent 2 32 2" xfId="1304" xr:uid="{00000000-0005-0000-0000-000047050000}"/>
    <cellStyle name="Percent 2 32 3" xfId="1305" xr:uid="{00000000-0005-0000-0000-000048050000}"/>
    <cellStyle name="Percent 2 33" xfId="1306" xr:uid="{00000000-0005-0000-0000-000049050000}"/>
    <cellStyle name="Percent 2 33 2" xfId="1307" xr:uid="{00000000-0005-0000-0000-00004A050000}"/>
    <cellStyle name="Percent 2 33 3" xfId="1308" xr:uid="{00000000-0005-0000-0000-00004B050000}"/>
    <cellStyle name="Percent 2 34" xfId="1309" xr:uid="{00000000-0005-0000-0000-00004C050000}"/>
    <cellStyle name="Percent 2 34 2" xfId="1310" xr:uid="{00000000-0005-0000-0000-00004D050000}"/>
    <cellStyle name="Percent 2 34 3" xfId="1311" xr:uid="{00000000-0005-0000-0000-00004E050000}"/>
    <cellStyle name="Percent 2 35" xfId="1312" xr:uid="{00000000-0005-0000-0000-00004F050000}"/>
    <cellStyle name="Percent 2 35 2" xfId="1313" xr:uid="{00000000-0005-0000-0000-000050050000}"/>
    <cellStyle name="Percent 2 35 3" xfId="1314" xr:uid="{00000000-0005-0000-0000-000051050000}"/>
    <cellStyle name="Percent 2 36" xfId="1315" xr:uid="{00000000-0005-0000-0000-000052050000}"/>
    <cellStyle name="Percent 2 36 2" xfId="1316" xr:uid="{00000000-0005-0000-0000-000053050000}"/>
    <cellStyle name="Percent 2 36 3" xfId="1317" xr:uid="{00000000-0005-0000-0000-000054050000}"/>
    <cellStyle name="Percent 2 37" xfId="1318" xr:uid="{00000000-0005-0000-0000-000055050000}"/>
    <cellStyle name="Percent 2 37 2" xfId="1319" xr:uid="{00000000-0005-0000-0000-000056050000}"/>
    <cellStyle name="Percent 2 37 3" xfId="1320" xr:uid="{00000000-0005-0000-0000-000057050000}"/>
    <cellStyle name="Percent 2 38" xfId="1321" xr:uid="{00000000-0005-0000-0000-000058050000}"/>
    <cellStyle name="Percent 2 38 2" xfId="1322" xr:uid="{00000000-0005-0000-0000-000059050000}"/>
    <cellStyle name="Percent 2 38 3" xfId="1323" xr:uid="{00000000-0005-0000-0000-00005A050000}"/>
    <cellStyle name="Percent 2 39" xfId="1324" xr:uid="{00000000-0005-0000-0000-00005B050000}"/>
    <cellStyle name="Percent 2 39 2" xfId="1325" xr:uid="{00000000-0005-0000-0000-00005C050000}"/>
    <cellStyle name="Percent 2 39 3" xfId="1326" xr:uid="{00000000-0005-0000-0000-00005D050000}"/>
    <cellStyle name="Percent 2 4" xfId="1327" xr:uid="{00000000-0005-0000-0000-00005E050000}"/>
    <cellStyle name="Percent 2 4 2" xfId="1328" xr:uid="{00000000-0005-0000-0000-00005F050000}"/>
    <cellStyle name="Percent 2 4 3" xfId="1329" xr:uid="{00000000-0005-0000-0000-000060050000}"/>
    <cellStyle name="Percent 2 40" xfId="1330" xr:uid="{00000000-0005-0000-0000-000061050000}"/>
    <cellStyle name="Percent 2 40 2" xfId="1331" xr:uid="{00000000-0005-0000-0000-000062050000}"/>
    <cellStyle name="Percent 2 40 3" xfId="1332" xr:uid="{00000000-0005-0000-0000-000063050000}"/>
    <cellStyle name="Percent 2 5" xfId="1333" xr:uid="{00000000-0005-0000-0000-000064050000}"/>
    <cellStyle name="Percent 2 5 2" xfId="1334" xr:uid="{00000000-0005-0000-0000-000065050000}"/>
    <cellStyle name="Percent 2 5 3" xfId="1335" xr:uid="{00000000-0005-0000-0000-000066050000}"/>
    <cellStyle name="Percent 2 6" xfId="1336" xr:uid="{00000000-0005-0000-0000-000067050000}"/>
    <cellStyle name="Percent 2 6 2" xfId="1337" xr:uid="{00000000-0005-0000-0000-000068050000}"/>
    <cellStyle name="Percent 2 6 3" xfId="1338" xr:uid="{00000000-0005-0000-0000-000069050000}"/>
    <cellStyle name="Percent 2 7" xfId="1339" xr:uid="{00000000-0005-0000-0000-00006A050000}"/>
    <cellStyle name="Percent 2 7 2" xfId="1340" xr:uid="{00000000-0005-0000-0000-00006B050000}"/>
    <cellStyle name="Percent 2 7 3" xfId="1341" xr:uid="{00000000-0005-0000-0000-00006C050000}"/>
    <cellStyle name="Percent 2 8" xfId="1342" xr:uid="{00000000-0005-0000-0000-00006D050000}"/>
    <cellStyle name="Percent 2 8 2" xfId="1343" xr:uid="{00000000-0005-0000-0000-00006E050000}"/>
    <cellStyle name="Percent 2 8 3" xfId="1344" xr:uid="{00000000-0005-0000-0000-00006F050000}"/>
    <cellStyle name="Percent 2 9" xfId="1345" xr:uid="{00000000-0005-0000-0000-000070050000}"/>
    <cellStyle name="Percent 2 9 2" xfId="1346" xr:uid="{00000000-0005-0000-0000-000071050000}"/>
    <cellStyle name="Percent 2 9 3" xfId="1347" xr:uid="{00000000-0005-0000-0000-000072050000}"/>
    <cellStyle name="Percent 3" xfId="1348" xr:uid="{00000000-0005-0000-0000-000073050000}"/>
    <cellStyle name="Percent 4" xfId="1349" xr:uid="{00000000-0005-0000-0000-000074050000}"/>
    <cellStyle name="Title 2" xfId="1350" xr:uid="{00000000-0005-0000-0000-000075050000}"/>
    <cellStyle name="Title 2 2" xfId="1351" xr:uid="{00000000-0005-0000-0000-000076050000}"/>
    <cellStyle name="Title 2 3" xfId="1352" xr:uid="{00000000-0005-0000-0000-000077050000}"/>
    <cellStyle name="Title 2 4" xfId="1353" xr:uid="{00000000-0005-0000-0000-000078050000}"/>
    <cellStyle name="Title 2 5" xfId="1354" xr:uid="{00000000-0005-0000-0000-000079050000}"/>
    <cellStyle name="Title 3" xfId="1355" xr:uid="{00000000-0005-0000-0000-00007A050000}"/>
    <cellStyle name="Title 3 2" xfId="1356" xr:uid="{00000000-0005-0000-0000-00007B050000}"/>
    <cellStyle name="Title 3 3" xfId="1357" xr:uid="{00000000-0005-0000-0000-00007C050000}"/>
    <cellStyle name="Title 3 4" xfId="1358" xr:uid="{00000000-0005-0000-0000-00007D050000}"/>
    <cellStyle name="Title 4" xfId="1359" xr:uid="{00000000-0005-0000-0000-00007E050000}"/>
    <cellStyle name="Title 5" xfId="1360" xr:uid="{00000000-0005-0000-0000-00007F050000}"/>
    <cellStyle name="Total 2" xfId="1361" xr:uid="{00000000-0005-0000-0000-000080050000}"/>
    <cellStyle name="Total 2 2" xfId="1362" xr:uid="{00000000-0005-0000-0000-000081050000}"/>
    <cellStyle name="Total 2 3" xfId="1363" xr:uid="{00000000-0005-0000-0000-000082050000}"/>
    <cellStyle name="Total 3" xfId="1364" xr:uid="{00000000-0005-0000-0000-000083050000}"/>
    <cellStyle name="Total 3 2" xfId="1365" xr:uid="{00000000-0005-0000-0000-000084050000}"/>
    <cellStyle name="Total 4" xfId="1366" xr:uid="{00000000-0005-0000-0000-000085050000}"/>
    <cellStyle name="Warning Text 2" xfId="1367" xr:uid="{00000000-0005-0000-0000-000086050000}"/>
    <cellStyle name="Warning Text 2 2" xfId="1368" xr:uid="{00000000-0005-0000-0000-000087050000}"/>
    <cellStyle name="Warning Text 2 3" xfId="1369" xr:uid="{00000000-0005-0000-0000-000088050000}"/>
    <cellStyle name="Warning Text 3" xfId="1370" xr:uid="{00000000-0005-0000-0000-000089050000}"/>
    <cellStyle name="Warning Text 3 2" xfId="1371" xr:uid="{00000000-0005-0000-0000-00008A050000}"/>
    <cellStyle name="Warning Text 4" xfId="1372" xr:uid="{00000000-0005-0000-0000-00008B050000}"/>
  </cellStyles>
  <dxfs count="0"/>
  <tableStyles count="0" defaultTableStyle="TableStyleMedium2" defaultPivotStyle="PivotStyleLight16"/>
  <colors>
    <mruColors>
      <color rgb="FF000000"/>
      <color rgb="FF3787AB"/>
      <color rgb="FF99C8DE"/>
      <color rgb="FFADD4E5"/>
      <color rgb="FFC5E1ED"/>
      <color rgb="FF77B0DB"/>
      <color rgb="FF94C4E8"/>
      <color rgb="FF7AA4BC"/>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40640</xdr:colOff>
      <xdr:row>0</xdr:row>
      <xdr:rowOff>86360</xdr:rowOff>
    </xdr:from>
    <xdr:to>
      <xdr:col>2</xdr:col>
      <xdr:colOff>497840</xdr:colOff>
      <xdr:row>2</xdr:row>
      <xdr:rowOff>127000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96240" y="86360"/>
          <a:ext cx="457200" cy="4597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91440</xdr:rowOff>
    </xdr:from>
    <xdr:to>
      <xdr:col>2</xdr:col>
      <xdr:colOff>497840</xdr:colOff>
      <xdr:row>2</xdr:row>
      <xdr:rowOff>162560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96240" y="91440"/>
          <a:ext cx="457200" cy="490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40640</xdr:colOff>
      <xdr:row>0</xdr:row>
      <xdr:rowOff>76200</xdr:rowOff>
    </xdr:from>
    <xdr:to>
      <xdr:col>2</xdr:col>
      <xdr:colOff>497840</xdr:colOff>
      <xdr:row>2</xdr:row>
      <xdr:rowOff>116840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96240" y="76200"/>
          <a:ext cx="457200" cy="459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35560</xdr:colOff>
      <xdr:row>0</xdr:row>
      <xdr:rowOff>96520</xdr:rowOff>
    </xdr:from>
    <xdr:to>
      <xdr:col>2</xdr:col>
      <xdr:colOff>492760</xdr:colOff>
      <xdr:row>2</xdr:row>
      <xdr:rowOff>137160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30860" y="96520"/>
          <a:ext cx="457200" cy="4597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U205"/>
  <sheetViews>
    <sheetView tabSelected="1" zoomScale="75" zoomScaleNormal="75" workbookViewId="0">
      <pane ySplit="3" topLeftCell="A4" activePane="bottomLeft" state="frozen"/>
      <selection pane="bottomLeft" activeCell="E7" sqref="E7:F7"/>
    </sheetView>
  </sheetViews>
  <sheetFormatPr defaultColWidth="9" defaultRowHeight="14.4"/>
  <cols>
    <col min="1" max="2" width="2.47265625" customWidth="1"/>
    <col min="3" max="3" width="7.47265625" customWidth="1"/>
    <col min="4" max="4" width="25.47265625" style="73" customWidth="1"/>
    <col min="5" max="5" width="39.62890625" customWidth="1"/>
    <col min="6" max="10" width="13.47265625" style="73" customWidth="1"/>
    <col min="11" max="11" width="4.89453125" customWidth="1"/>
    <col min="12" max="12" width="57.1015625" customWidth="1"/>
    <col min="13" max="13" width="3.1015625" customWidth="1"/>
    <col min="14" max="14" width="8.734375" hidden="1" customWidth="1"/>
    <col min="15" max="16" width="10.89453125" hidden="1" customWidth="1"/>
    <col min="17" max="18" width="8.734375" hidden="1" customWidth="1"/>
    <col min="19" max="19" width="34.89453125" hidden="1" customWidth="1"/>
    <col min="20" max="21" width="8.734375" hidden="1" customWidth="1"/>
  </cols>
  <sheetData>
    <row r="1" spans="3:12" s="57" customFormat="1"/>
    <row r="2" spans="3:12" s="57" customFormat="1" ht="18.3">
      <c r="D2" s="63" t="s">
        <v>0</v>
      </c>
    </row>
    <row r="3" spans="3:12" s="62" customFormat="1" ht="15" customHeight="1"/>
    <row r="4" spans="3:12">
      <c r="D4" s="99"/>
      <c r="E4" s="58"/>
      <c r="F4" s="99"/>
      <c r="G4" s="99"/>
      <c r="H4" s="99"/>
      <c r="I4" s="99"/>
      <c r="J4" s="99"/>
    </row>
    <row r="5" spans="3:12" ht="18.3">
      <c r="C5" s="173"/>
      <c r="D5" s="174" t="s">
        <v>1</v>
      </c>
      <c r="E5" s="232"/>
      <c r="F5" s="233"/>
      <c r="H5" s="99"/>
      <c r="I5" s="99"/>
      <c r="J5" s="99"/>
      <c r="K5" s="99"/>
      <c r="L5" s="201" t="s">
        <v>2</v>
      </c>
    </row>
    <row r="6" spans="3:12">
      <c r="C6" s="175" t="s">
        <v>3</v>
      </c>
      <c r="D6" s="176" t="s">
        <v>4</v>
      </c>
      <c r="E6" s="234"/>
      <c r="F6" s="235"/>
      <c r="H6" s="99"/>
      <c r="I6" s="99"/>
      <c r="J6" s="99"/>
      <c r="K6" s="99"/>
      <c r="L6" s="139"/>
    </row>
    <row r="7" spans="3:12">
      <c r="C7" s="107" t="s">
        <v>5</v>
      </c>
      <c r="D7" s="177" t="s">
        <v>6</v>
      </c>
      <c r="E7" s="236" t="s">
        <v>7</v>
      </c>
      <c r="F7" s="237"/>
      <c r="H7" s="99"/>
      <c r="I7" s="99"/>
      <c r="J7" s="99"/>
      <c r="K7" s="99"/>
      <c r="L7" s="92"/>
    </row>
    <row r="8" spans="3:12">
      <c r="C8" s="107" t="s">
        <v>8</v>
      </c>
      <c r="D8" s="177" t="s">
        <v>9</v>
      </c>
      <c r="E8" s="236">
        <v>2023</v>
      </c>
      <c r="F8" s="237"/>
      <c r="H8" s="99"/>
      <c r="I8" s="99"/>
      <c r="J8" s="99"/>
      <c r="K8" s="99"/>
      <c r="L8" s="92"/>
    </row>
    <row r="9" spans="3:12">
      <c r="C9" s="111" t="s">
        <v>10</v>
      </c>
      <c r="D9" s="179" t="s">
        <v>11</v>
      </c>
      <c r="E9" s="238">
        <v>59851347</v>
      </c>
      <c r="F9" s="239"/>
      <c r="H9" s="99"/>
      <c r="I9" s="99"/>
      <c r="J9" s="99"/>
      <c r="K9" s="99"/>
      <c r="L9" s="98" t="s">
        <v>12</v>
      </c>
    </row>
    <row r="10" spans="3:12" ht="6" customHeight="1">
      <c r="D10" s="99"/>
      <c r="E10" s="58"/>
      <c r="F10" s="99"/>
      <c r="G10" s="99"/>
      <c r="H10" s="99"/>
      <c r="I10" s="99"/>
      <c r="J10" s="99"/>
    </row>
    <row r="11" spans="3:12">
      <c r="C11" s="180" t="s">
        <v>13</v>
      </c>
      <c r="D11" s="240" t="s">
        <v>14</v>
      </c>
      <c r="E11" s="240"/>
      <c r="F11" s="181" t="s">
        <v>15</v>
      </c>
      <c r="G11" s="99"/>
      <c r="H11" s="99"/>
      <c r="I11" s="99"/>
      <c r="J11" s="99"/>
      <c r="L11" s="139"/>
    </row>
    <row r="12" spans="3:12">
      <c r="C12" s="182" t="s">
        <v>16</v>
      </c>
      <c r="D12" s="241" t="s">
        <v>17</v>
      </c>
      <c r="E12" s="241"/>
      <c r="F12" s="183" t="s">
        <v>18</v>
      </c>
      <c r="G12" s="99"/>
      <c r="H12" s="99"/>
      <c r="I12" s="99"/>
      <c r="J12" s="99"/>
      <c r="L12" s="92" t="s">
        <v>19</v>
      </c>
    </row>
    <row r="13" spans="3:12">
      <c r="C13" s="107" t="s">
        <v>20</v>
      </c>
      <c r="D13" s="242" t="s">
        <v>21</v>
      </c>
      <c r="E13" s="242"/>
      <c r="F13" s="178" t="s">
        <v>22</v>
      </c>
      <c r="G13" s="99"/>
      <c r="H13" s="99"/>
      <c r="I13" s="99"/>
      <c r="J13" s="99"/>
      <c r="L13" s="92" t="s">
        <v>23</v>
      </c>
    </row>
    <row r="14" spans="3:12">
      <c r="C14" s="107" t="s">
        <v>24</v>
      </c>
      <c r="D14" s="242" t="s">
        <v>25</v>
      </c>
      <c r="E14" s="242"/>
      <c r="F14" s="178">
        <v>1997</v>
      </c>
      <c r="G14" s="99"/>
      <c r="H14" s="99"/>
      <c r="I14" s="99"/>
      <c r="J14" s="99"/>
      <c r="L14" s="92" t="s">
        <v>26</v>
      </c>
    </row>
    <row r="15" spans="3:12">
      <c r="C15" s="111" t="s">
        <v>27</v>
      </c>
      <c r="D15" s="243"/>
      <c r="E15" s="243"/>
      <c r="F15" s="184"/>
      <c r="G15" s="99"/>
      <c r="H15" s="99"/>
      <c r="I15" s="99"/>
      <c r="J15" s="99"/>
      <c r="L15" s="98"/>
    </row>
    <row r="16" spans="3:12">
      <c r="D16" s="99"/>
      <c r="E16" s="58"/>
      <c r="F16" s="99"/>
      <c r="G16" s="99"/>
      <c r="H16" s="99"/>
      <c r="I16" s="99"/>
      <c r="J16" s="99"/>
    </row>
    <row r="17" spans="3:21" s="67" customFormat="1">
      <c r="D17" s="185"/>
      <c r="E17" s="186"/>
      <c r="F17" s="185"/>
      <c r="G17" s="185"/>
      <c r="H17" s="185"/>
      <c r="I17" s="185"/>
      <c r="J17" s="185"/>
    </row>
    <row r="18" spans="3:21">
      <c r="D18" s="99"/>
      <c r="E18" s="58"/>
      <c r="F18" s="99"/>
      <c r="G18" s="99"/>
      <c r="H18" s="99"/>
      <c r="I18" s="99"/>
      <c r="J18" s="99"/>
    </row>
    <row r="19" spans="3:21" ht="107.25" customHeight="1">
      <c r="C19" s="100"/>
      <c r="D19" s="100" t="s">
        <v>28</v>
      </c>
      <c r="E19" s="100" t="s">
        <v>29</v>
      </c>
      <c r="F19" s="101" t="s">
        <v>30</v>
      </c>
      <c r="G19" s="101" t="s">
        <v>31</v>
      </c>
      <c r="H19" s="101" t="s">
        <v>32</v>
      </c>
      <c r="I19" s="101" t="s">
        <v>33</v>
      </c>
      <c r="J19" s="101" t="str">
        <f>"Population of "&amp;CHAR(10)&amp;"level / tier / type"</f>
        <v>Population of 
level / tier / type</v>
      </c>
      <c r="L19" s="201" t="s">
        <v>2</v>
      </c>
    </row>
    <row r="20" spans="3:21" ht="13.75" customHeight="1">
      <c r="D20"/>
      <c r="F20"/>
      <c r="G20"/>
      <c r="H20"/>
      <c r="I20"/>
      <c r="J20"/>
      <c r="N20" s="202"/>
      <c r="O20" s="203" t="s">
        <v>34</v>
      </c>
      <c r="P20" s="204"/>
    </row>
    <row r="21" spans="3:21">
      <c r="C21" s="187" t="s">
        <v>35</v>
      </c>
      <c r="D21" s="188" t="s">
        <v>36</v>
      </c>
      <c r="E21" s="189" t="s">
        <v>37</v>
      </c>
      <c r="F21" s="190">
        <v>1</v>
      </c>
      <c r="G21" s="191"/>
      <c r="H21" s="191"/>
      <c r="I21" s="191"/>
      <c r="J21" s="205">
        <f>E9</f>
        <v>59851347</v>
      </c>
      <c r="L21" s="139"/>
      <c r="N21" s="228" t="s">
        <v>38</v>
      </c>
      <c r="O21" s="206" t="s">
        <v>39</v>
      </c>
      <c r="P21" s="207" t="s">
        <v>40</v>
      </c>
      <c r="Q21" s="215"/>
      <c r="R21" s="215"/>
      <c r="S21" s="216" t="str">
        <f t="shared" ref="S21:T21" si="0">E21</f>
        <v>Central Government</v>
      </c>
      <c r="T21" s="217">
        <f t="shared" si="0"/>
        <v>1</v>
      </c>
      <c r="U21" s="218">
        <f>$J$21/T21</f>
        <v>59851347</v>
      </c>
    </row>
    <row r="22" spans="3:21" ht="14.85" customHeight="1">
      <c r="C22" s="107" t="s">
        <v>41</v>
      </c>
      <c r="D22" s="192" t="s">
        <v>42</v>
      </c>
      <c r="E22" s="193" t="s">
        <v>43</v>
      </c>
      <c r="F22" s="194">
        <v>26</v>
      </c>
      <c r="G22" s="195" t="s">
        <v>44</v>
      </c>
      <c r="H22" s="195" t="s">
        <v>44</v>
      </c>
      <c r="I22" s="208" t="s">
        <v>39</v>
      </c>
      <c r="J22" s="209"/>
      <c r="K22" s="210"/>
      <c r="L22" s="92"/>
      <c r="N22" s="228" t="s">
        <v>45</v>
      </c>
      <c r="O22" s="206" t="s">
        <v>46</v>
      </c>
      <c r="P22" s="207" t="s">
        <v>47</v>
      </c>
      <c r="Q22" s="215" t="str">
        <f>IF(F22&gt;2,"YES","NO")</f>
        <v>YES</v>
      </c>
      <c r="R22" s="215" t="str">
        <f>LEFT(I22,1)</f>
        <v>1</v>
      </c>
      <c r="S22" s="216" t="str">
        <f t="shared" ref="S22:T25" si="1">E22</f>
        <v>Regional Administration</v>
      </c>
      <c r="T22" s="217">
        <f t="shared" si="1"/>
        <v>26</v>
      </c>
      <c r="U22" s="218">
        <f>IF(J22&gt;0,J22/T22,$J$21/T22)</f>
        <v>2301974.8846153845</v>
      </c>
    </row>
    <row r="23" spans="3:21" ht="14.85" customHeight="1">
      <c r="C23" s="107" t="s">
        <v>48</v>
      </c>
      <c r="D23" s="192" t="s">
        <v>49</v>
      </c>
      <c r="E23" s="193" t="s">
        <v>50</v>
      </c>
      <c r="F23" s="194">
        <v>184</v>
      </c>
      <c r="G23" s="195" t="s">
        <v>44</v>
      </c>
      <c r="H23" s="195" t="s">
        <v>51</v>
      </c>
      <c r="I23" s="208" t="s">
        <v>46</v>
      </c>
      <c r="J23" s="209"/>
      <c r="K23" s="210"/>
      <c r="L23" s="92" t="s">
        <v>52</v>
      </c>
      <c r="N23" s="228" t="s">
        <v>53</v>
      </c>
      <c r="O23" s="206" t="s">
        <v>54</v>
      </c>
      <c r="P23" s="207" t="s">
        <v>55</v>
      </c>
      <c r="Q23" s="219" t="str">
        <f>IF(F23&gt;2,"YES","NO")</f>
        <v>YES</v>
      </c>
      <c r="R23" s="219" t="str">
        <f>LEFT(I23,1)</f>
        <v>2</v>
      </c>
      <c r="S23" s="57" t="str">
        <f t="shared" si="1"/>
        <v>Local Government Authorities</v>
      </c>
      <c r="T23" s="220">
        <f t="shared" si="1"/>
        <v>184</v>
      </c>
      <c r="U23" s="221">
        <f t="shared" ref="U23:U25" si="2">IF(J23&gt;0,J23/T23,$J$21/T23)</f>
        <v>325279.0597826087</v>
      </c>
    </row>
    <row r="24" spans="3:21" ht="14.85" customHeight="1">
      <c r="C24" s="107" t="s">
        <v>56</v>
      </c>
      <c r="D24" s="192" t="s">
        <v>57</v>
      </c>
      <c r="E24" s="193" t="s">
        <v>58</v>
      </c>
      <c r="F24" s="194">
        <v>12454</v>
      </c>
      <c r="G24" s="195" t="s">
        <v>51</v>
      </c>
      <c r="H24" s="195" t="s">
        <v>44</v>
      </c>
      <c r="I24" s="208" t="s">
        <v>54</v>
      </c>
      <c r="J24" s="209">
        <v>39232999</v>
      </c>
      <c r="K24" s="210"/>
      <c r="L24" s="92" t="s">
        <v>59</v>
      </c>
      <c r="N24" s="228" t="s">
        <v>60</v>
      </c>
      <c r="O24" s="206" t="s">
        <v>61</v>
      </c>
      <c r="P24" s="207" t="s">
        <v>62</v>
      </c>
      <c r="Q24" s="219" t="str">
        <f>IF(F24&gt;2,"YES","NO")</f>
        <v>YES</v>
      </c>
      <c r="R24" s="219" t="str">
        <f>LEFT(I24,1)</f>
        <v>3</v>
      </c>
      <c r="S24" s="57" t="str">
        <f t="shared" si="1"/>
        <v>Village Governments</v>
      </c>
      <c r="T24" s="220">
        <f t="shared" si="1"/>
        <v>12454</v>
      </c>
      <c r="U24" s="221">
        <f t="shared" si="2"/>
        <v>3150.2327766179542</v>
      </c>
    </row>
    <row r="25" spans="3:21" ht="14.85" customHeight="1">
      <c r="C25" s="111" t="s">
        <v>63</v>
      </c>
      <c r="D25" s="196" t="s">
        <v>64</v>
      </c>
      <c r="E25" s="231" t="s">
        <v>65</v>
      </c>
      <c r="F25" s="197"/>
      <c r="G25" s="198" t="s">
        <v>66</v>
      </c>
      <c r="H25" s="198" t="s">
        <v>66</v>
      </c>
      <c r="I25" s="211" t="s">
        <v>34</v>
      </c>
      <c r="J25" s="212"/>
      <c r="K25" s="210"/>
      <c r="L25" s="98"/>
      <c r="N25" s="228" t="s">
        <v>67</v>
      </c>
      <c r="O25" s="206" t="s">
        <v>68</v>
      </c>
      <c r="P25" s="207" t="s">
        <v>69</v>
      </c>
      <c r="Q25" s="222" t="str">
        <f>IF(F25&gt;2,"YES","NO")</f>
        <v>NO</v>
      </c>
      <c r="R25" s="222" t="str">
        <f>LEFT(I25,1)</f>
        <v>…</v>
      </c>
      <c r="S25" s="61" t="str">
        <f t="shared" si="1"/>
        <v>-</v>
      </c>
      <c r="T25" s="223">
        <f t="shared" si="1"/>
        <v>0</v>
      </c>
      <c r="U25" s="224" t="e">
        <f t="shared" si="2"/>
        <v>#DIV/0!</v>
      </c>
    </row>
    <row r="26" spans="3:21">
      <c r="N26" s="229" t="s">
        <v>70</v>
      </c>
      <c r="O26" s="213" t="s">
        <v>71</v>
      </c>
      <c r="P26" s="214" t="s">
        <v>72</v>
      </c>
      <c r="Q26" s="222">
        <f>COUNTIF(Q22:Q25,"YES")</f>
        <v>3</v>
      </c>
      <c r="R26" s="222"/>
      <c r="S26" s="61"/>
      <c r="T26" s="61"/>
      <c r="U26" s="170"/>
    </row>
    <row r="27" spans="3:21" s="67" customFormat="1">
      <c r="D27" s="128"/>
      <c r="F27" s="128"/>
      <c r="G27" s="128"/>
      <c r="H27" s="128"/>
      <c r="I27" s="128"/>
      <c r="J27" s="128"/>
    </row>
    <row r="28" spans="3:21">
      <c r="C28" s="199" t="s">
        <v>73</v>
      </c>
    </row>
    <row r="29" spans="3:21" hidden="1">
      <c r="D29" s="200" t="s">
        <v>74</v>
      </c>
      <c r="E29" s="57" t="s">
        <v>34</v>
      </c>
      <c r="F29" s="200" t="s">
        <v>34</v>
      </c>
    </row>
    <row r="30" spans="3:21" hidden="1">
      <c r="D30" s="57" t="s">
        <v>75</v>
      </c>
      <c r="E30" s="57" t="s">
        <v>76</v>
      </c>
      <c r="F30" s="57" t="s">
        <v>77</v>
      </c>
    </row>
    <row r="31" spans="3:21" hidden="1">
      <c r="D31" s="57" t="s">
        <v>78</v>
      </c>
      <c r="E31" s="57" t="s">
        <v>79</v>
      </c>
      <c r="F31" s="57" t="s">
        <v>80</v>
      </c>
    </row>
    <row r="32" spans="3:21" hidden="1">
      <c r="D32" s="57" t="s">
        <v>81</v>
      </c>
      <c r="E32" s="57" t="s">
        <v>82</v>
      </c>
      <c r="F32" s="57" t="s">
        <v>83</v>
      </c>
    </row>
    <row r="33" spans="4:10" hidden="1">
      <c r="D33" s="57" t="s">
        <v>84</v>
      </c>
      <c r="E33" s="57" t="s">
        <v>85</v>
      </c>
      <c r="F33" s="57" t="s">
        <v>86</v>
      </c>
    </row>
    <row r="34" spans="4:10" hidden="1">
      <c r="D34" s="57" t="s">
        <v>87</v>
      </c>
      <c r="E34" s="57" t="s">
        <v>88</v>
      </c>
      <c r="F34" s="57" t="s">
        <v>89</v>
      </c>
    </row>
    <row r="35" spans="4:10" hidden="1">
      <c r="D35" s="57" t="s">
        <v>90</v>
      </c>
      <c r="E35" s="57" t="s">
        <v>91</v>
      </c>
      <c r="F35" s="57" t="s">
        <v>92</v>
      </c>
    </row>
    <row r="36" spans="4:10" hidden="1">
      <c r="D36" s="57" t="s">
        <v>93</v>
      </c>
      <c r="E36" s="57" t="s">
        <v>94</v>
      </c>
      <c r="F36" s="57" t="s">
        <v>95</v>
      </c>
      <c r="G36"/>
      <c r="H36"/>
      <c r="I36"/>
      <c r="J36"/>
    </row>
    <row r="37" spans="4:10" hidden="1">
      <c r="D37" s="57" t="s">
        <v>96</v>
      </c>
      <c r="E37" s="57" t="s">
        <v>97</v>
      </c>
      <c r="F37" s="57" t="s">
        <v>98</v>
      </c>
      <c r="G37"/>
      <c r="H37"/>
      <c r="I37"/>
      <c r="J37"/>
    </row>
    <row r="38" spans="4:10" hidden="1">
      <c r="D38" s="57" t="s">
        <v>99</v>
      </c>
      <c r="E38" s="57" t="s">
        <v>100</v>
      </c>
      <c r="F38" s="57" t="s">
        <v>101</v>
      </c>
      <c r="G38"/>
      <c r="H38"/>
      <c r="I38"/>
      <c r="J38"/>
    </row>
    <row r="39" spans="4:10" hidden="1">
      <c r="D39" s="57" t="s">
        <v>102</v>
      </c>
      <c r="E39" s="57" t="s">
        <v>103</v>
      </c>
      <c r="F39" s="57" t="s">
        <v>104</v>
      </c>
      <c r="G39"/>
      <c r="H39"/>
      <c r="I39"/>
      <c r="J39"/>
    </row>
    <row r="40" spans="4:10" hidden="1">
      <c r="D40" s="57" t="s">
        <v>105</v>
      </c>
      <c r="E40" s="57" t="s">
        <v>106</v>
      </c>
      <c r="F40" s="57" t="s">
        <v>107</v>
      </c>
    </row>
    <row r="41" spans="4:10" hidden="1">
      <c r="D41" s="57" t="s">
        <v>108</v>
      </c>
      <c r="E41" s="57" t="s">
        <v>109</v>
      </c>
      <c r="F41" s="57" t="s">
        <v>110</v>
      </c>
    </row>
    <row r="42" spans="4:10" hidden="1">
      <c r="D42" s="57" t="s">
        <v>111</v>
      </c>
      <c r="E42" s="57" t="s">
        <v>112</v>
      </c>
      <c r="F42" s="57" t="s">
        <v>113</v>
      </c>
    </row>
    <row r="43" spans="4:10" hidden="1">
      <c r="D43" s="57" t="s">
        <v>114</v>
      </c>
      <c r="E43" s="57" t="s">
        <v>115</v>
      </c>
      <c r="F43" s="57" t="s">
        <v>116</v>
      </c>
    </row>
    <row r="44" spans="4:10" hidden="1">
      <c r="D44" s="57" t="s">
        <v>117</v>
      </c>
      <c r="E44" s="57" t="s">
        <v>118</v>
      </c>
      <c r="F44" s="57" t="s">
        <v>119</v>
      </c>
    </row>
    <row r="45" spans="4:10" hidden="1">
      <c r="D45" s="57" t="s">
        <v>120</v>
      </c>
      <c r="E45" s="57" t="s">
        <v>121</v>
      </c>
      <c r="F45" s="57" t="s">
        <v>122</v>
      </c>
    </row>
    <row r="46" spans="4:10" hidden="1">
      <c r="D46" s="57" t="s">
        <v>123</v>
      </c>
      <c r="E46" s="57" t="s">
        <v>124</v>
      </c>
      <c r="F46" s="57" t="s">
        <v>125</v>
      </c>
    </row>
    <row r="47" spans="4:10" hidden="1">
      <c r="D47" s="57" t="s">
        <v>126</v>
      </c>
      <c r="E47" s="57" t="s">
        <v>127</v>
      </c>
      <c r="F47" s="57" t="s">
        <v>128</v>
      </c>
    </row>
    <row r="48" spans="4:10" hidden="1">
      <c r="D48" s="57" t="s">
        <v>129</v>
      </c>
      <c r="E48" s="57" t="s">
        <v>130</v>
      </c>
      <c r="F48" s="57" t="s">
        <v>131</v>
      </c>
    </row>
    <row r="49" spans="4:6" hidden="1">
      <c r="D49" s="57" t="s">
        <v>132</v>
      </c>
      <c r="E49" s="57" t="s">
        <v>133</v>
      </c>
      <c r="F49" s="57" t="s">
        <v>134</v>
      </c>
    </row>
    <row r="50" spans="4:6" hidden="1">
      <c r="D50" s="57" t="s">
        <v>135</v>
      </c>
      <c r="E50" s="57" t="s">
        <v>136</v>
      </c>
      <c r="F50" s="57" t="s">
        <v>137</v>
      </c>
    </row>
    <row r="51" spans="4:6" hidden="1">
      <c r="D51" s="57" t="s">
        <v>138</v>
      </c>
      <c r="E51" s="57" t="s">
        <v>139</v>
      </c>
      <c r="F51" s="57" t="s">
        <v>140</v>
      </c>
    </row>
    <row r="52" spans="4:6" hidden="1">
      <c r="D52" s="57" t="s">
        <v>141</v>
      </c>
      <c r="E52" s="57" t="s">
        <v>142</v>
      </c>
      <c r="F52" s="57" t="s">
        <v>143</v>
      </c>
    </row>
    <row r="53" spans="4:6" hidden="1">
      <c r="D53" s="57" t="s">
        <v>144</v>
      </c>
      <c r="E53" s="57" t="s">
        <v>145</v>
      </c>
      <c r="F53" s="57" t="s">
        <v>146</v>
      </c>
    </row>
    <row r="54" spans="4:6" hidden="1">
      <c r="D54" s="57" t="s">
        <v>147</v>
      </c>
      <c r="E54" s="57" t="s">
        <v>148</v>
      </c>
      <c r="F54" s="57" t="s">
        <v>149</v>
      </c>
    </row>
    <row r="55" spans="4:6" hidden="1">
      <c r="D55" s="57" t="s">
        <v>150</v>
      </c>
      <c r="E55" s="57" t="s">
        <v>151</v>
      </c>
      <c r="F55" s="57" t="s">
        <v>152</v>
      </c>
    </row>
    <row r="56" spans="4:6" hidden="1">
      <c r="D56" s="57" t="s">
        <v>153</v>
      </c>
      <c r="E56" s="57" t="s">
        <v>154</v>
      </c>
      <c r="F56" s="57" t="s">
        <v>155</v>
      </c>
    </row>
    <row r="57" spans="4:6" hidden="1">
      <c r="D57" s="57" t="s">
        <v>156</v>
      </c>
      <c r="E57" s="57" t="s">
        <v>157</v>
      </c>
      <c r="F57" s="57" t="s">
        <v>158</v>
      </c>
    </row>
    <row r="58" spans="4:6" hidden="1">
      <c r="D58" s="57" t="s">
        <v>159</v>
      </c>
      <c r="E58" s="57" t="s">
        <v>160</v>
      </c>
      <c r="F58" s="57" t="s">
        <v>161</v>
      </c>
    </row>
    <row r="59" spans="4:6" hidden="1">
      <c r="D59" s="57" t="s">
        <v>162</v>
      </c>
      <c r="E59" s="57" t="s">
        <v>163</v>
      </c>
      <c r="F59" s="57" t="s">
        <v>164</v>
      </c>
    </row>
    <row r="60" spans="4:6" hidden="1">
      <c r="D60" s="57" t="s">
        <v>165</v>
      </c>
      <c r="E60" s="57" t="s">
        <v>166</v>
      </c>
      <c r="F60" s="57" t="s">
        <v>167</v>
      </c>
    </row>
    <row r="61" spans="4:6" hidden="1">
      <c r="D61" s="57" t="s">
        <v>168</v>
      </c>
      <c r="E61" s="57" t="s">
        <v>169</v>
      </c>
      <c r="F61" s="57" t="s">
        <v>170</v>
      </c>
    </row>
    <row r="62" spans="4:6" hidden="1">
      <c r="D62" s="57" t="s">
        <v>171</v>
      </c>
      <c r="E62" s="57" t="s">
        <v>172</v>
      </c>
      <c r="F62" s="57" t="s">
        <v>173</v>
      </c>
    </row>
    <row r="63" spans="4:6" hidden="1">
      <c r="D63" s="57" t="s">
        <v>174</v>
      </c>
      <c r="E63" s="57" t="s">
        <v>175</v>
      </c>
      <c r="F63" s="57" t="s">
        <v>176</v>
      </c>
    </row>
    <row r="64" spans="4:6" hidden="1">
      <c r="D64" s="57" t="s">
        <v>177</v>
      </c>
      <c r="E64" s="57" t="s">
        <v>178</v>
      </c>
      <c r="F64" s="57" t="s">
        <v>179</v>
      </c>
    </row>
    <row r="65" spans="4:6" hidden="1">
      <c r="D65" s="57" t="s">
        <v>180</v>
      </c>
      <c r="E65" s="57" t="s">
        <v>181</v>
      </c>
      <c r="F65" s="57" t="s">
        <v>182</v>
      </c>
    </row>
    <row r="66" spans="4:6" hidden="1">
      <c r="D66" s="57" t="s">
        <v>183</v>
      </c>
      <c r="E66" s="57" t="s">
        <v>184</v>
      </c>
      <c r="F66" s="57" t="s">
        <v>185</v>
      </c>
    </row>
    <row r="67" spans="4:6" hidden="1">
      <c r="D67" s="57" t="s">
        <v>186</v>
      </c>
      <c r="E67" s="57" t="s">
        <v>187</v>
      </c>
      <c r="F67" s="57" t="s">
        <v>188</v>
      </c>
    </row>
    <row r="68" spans="4:6" hidden="1">
      <c r="D68" s="57" t="s">
        <v>189</v>
      </c>
      <c r="E68" s="57" t="s">
        <v>190</v>
      </c>
      <c r="F68" s="57" t="s">
        <v>191</v>
      </c>
    </row>
    <row r="69" spans="4:6" hidden="1">
      <c r="D69" s="57" t="s">
        <v>192</v>
      </c>
      <c r="E69" s="57" t="s">
        <v>193</v>
      </c>
      <c r="F69" s="57" t="s">
        <v>194</v>
      </c>
    </row>
    <row r="70" spans="4:6" hidden="1">
      <c r="D70" s="57" t="s">
        <v>195</v>
      </c>
      <c r="E70" s="57" t="s">
        <v>196</v>
      </c>
      <c r="F70" s="57" t="s">
        <v>197</v>
      </c>
    </row>
    <row r="71" spans="4:6" hidden="1">
      <c r="D71" s="57" t="s">
        <v>198</v>
      </c>
      <c r="E71" s="57" t="s">
        <v>199</v>
      </c>
      <c r="F71" s="57" t="s">
        <v>200</v>
      </c>
    </row>
    <row r="72" spans="4:6" hidden="1">
      <c r="D72" s="57" t="s">
        <v>201</v>
      </c>
      <c r="E72" s="57" t="s">
        <v>202</v>
      </c>
      <c r="F72" s="57" t="s">
        <v>203</v>
      </c>
    </row>
    <row r="73" spans="4:6" hidden="1">
      <c r="D73" s="57" t="s">
        <v>204</v>
      </c>
      <c r="E73" s="57" t="s">
        <v>205</v>
      </c>
      <c r="F73" s="57" t="s">
        <v>206</v>
      </c>
    </row>
    <row r="74" spans="4:6" hidden="1">
      <c r="D74" s="57" t="s">
        <v>207</v>
      </c>
      <c r="E74" s="57" t="s">
        <v>208</v>
      </c>
      <c r="F74" s="57" t="s">
        <v>209</v>
      </c>
    </row>
    <row r="75" spans="4:6" hidden="1">
      <c r="D75" s="57" t="s">
        <v>210</v>
      </c>
      <c r="E75" s="57" t="s">
        <v>211</v>
      </c>
      <c r="F75" s="57" t="s">
        <v>212</v>
      </c>
    </row>
    <row r="76" spans="4:6" hidden="1">
      <c r="D76" s="57" t="s">
        <v>213</v>
      </c>
      <c r="E76" s="57" t="s">
        <v>214</v>
      </c>
      <c r="F76" s="57" t="s">
        <v>215</v>
      </c>
    </row>
    <row r="77" spans="4:6" hidden="1">
      <c r="D77" s="57" t="s">
        <v>216</v>
      </c>
      <c r="E77" s="57" t="s">
        <v>217</v>
      </c>
      <c r="F77" s="57" t="s">
        <v>218</v>
      </c>
    </row>
    <row r="78" spans="4:6" hidden="1">
      <c r="D78" s="57" t="s">
        <v>219</v>
      </c>
      <c r="E78" s="57" t="s">
        <v>220</v>
      </c>
      <c r="F78" s="57" t="s">
        <v>221</v>
      </c>
    </row>
    <row r="79" spans="4:6" hidden="1">
      <c r="D79" s="57" t="s">
        <v>222</v>
      </c>
      <c r="E79" s="57" t="s">
        <v>223</v>
      </c>
      <c r="F79" s="57" t="s">
        <v>224</v>
      </c>
    </row>
    <row r="80" spans="4:6" hidden="1">
      <c r="D80" s="57" t="s">
        <v>225</v>
      </c>
      <c r="E80" s="57" t="s">
        <v>226</v>
      </c>
      <c r="F80" s="57" t="s">
        <v>227</v>
      </c>
    </row>
    <row r="81" spans="4:6" hidden="1">
      <c r="D81" s="57" t="s">
        <v>228</v>
      </c>
      <c r="E81" s="57" t="s">
        <v>229</v>
      </c>
      <c r="F81" s="57" t="s">
        <v>230</v>
      </c>
    </row>
    <row r="82" spans="4:6" hidden="1">
      <c r="D82" s="57" t="s">
        <v>231</v>
      </c>
      <c r="E82" s="57" t="s">
        <v>232</v>
      </c>
      <c r="F82" s="57" t="s">
        <v>233</v>
      </c>
    </row>
    <row r="83" spans="4:6" hidden="1">
      <c r="D83" s="57" t="s">
        <v>234</v>
      </c>
      <c r="E83" s="57" t="s">
        <v>235</v>
      </c>
      <c r="F83" s="57" t="s">
        <v>236</v>
      </c>
    </row>
    <row r="84" spans="4:6" hidden="1">
      <c r="D84" s="57" t="s">
        <v>237</v>
      </c>
      <c r="E84" s="57" t="s">
        <v>238</v>
      </c>
      <c r="F84" s="57" t="s">
        <v>239</v>
      </c>
    </row>
    <row r="85" spans="4:6" hidden="1">
      <c r="D85" s="57" t="s">
        <v>240</v>
      </c>
      <c r="E85" s="57" t="s">
        <v>241</v>
      </c>
      <c r="F85" s="57" t="s">
        <v>242</v>
      </c>
    </row>
    <row r="86" spans="4:6" hidden="1">
      <c r="D86" s="57" t="s">
        <v>243</v>
      </c>
      <c r="E86" s="57" t="s">
        <v>244</v>
      </c>
      <c r="F86" s="57" t="s">
        <v>245</v>
      </c>
    </row>
    <row r="87" spans="4:6" hidden="1">
      <c r="D87" s="57" t="s">
        <v>246</v>
      </c>
      <c r="E87" s="57" t="s">
        <v>247</v>
      </c>
      <c r="F87" s="57" t="s">
        <v>248</v>
      </c>
    </row>
    <row r="88" spans="4:6" hidden="1">
      <c r="D88" s="57" t="s">
        <v>249</v>
      </c>
      <c r="E88" s="57" t="s">
        <v>250</v>
      </c>
      <c r="F88" s="57" t="s">
        <v>251</v>
      </c>
    </row>
    <row r="89" spans="4:6" hidden="1">
      <c r="D89" s="57" t="s">
        <v>252</v>
      </c>
      <c r="E89" s="57" t="s">
        <v>253</v>
      </c>
      <c r="F89" s="57" t="s">
        <v>254</v>
      </c>
    </row>
    <row r="90" spans="4:6" hidden="1">
      <c r="D90" s="57" t="s">
        <v>255</v>
      </c>
      <c r="E90" s="57" t="s">
        <v>256</v>
      </c>
      <c r="F90" s="57" t="s">
        <v>257</v>
      </c>
    </row>
    <row r="91" spans="4:6" hidden="1">
      <c r="D91" s="57" t="s">
        <v>258</v>
      </c>
      <c r="E91" s="57" t="s">
        <v>259</v>
      </c>
      <c r="F91" s="57" t="s">
        <v>260</v>
      </c>
    </row>
    <row r="92" spans="4:6" hidden="1">
      <c r="D92" s="57" t="s">
        <v>261</v>
      </c>
      <c r="E92" s="57" t="s">
        <v>262</v>
      </c>
      <c r="F92" s="57" t="s">
        <v>263</v>
      </c>
    </row>
    <row r="93" spans="4:6" hidden="1">
      <c r="D93" s="57" t="s">
        <v>264</v>
      </c>
      <c r="E93" s="57" t="s">
        <v>265</v>
      </c>
      <c r="F93" s="57" t="s">
        <v>266</v>
      </c>
    </row>
    <row r="94" spans="4:6" hidden="1">
      <c r="D94" s="57" t="s">
        <v>267</v>
      </c>
      <c r="E94" s="57" t="s">
        <v>268</v>
      </c>
      <c r="F94" s="57" t="s">
        <v>269</v>
      </c>
    </row>
    <row r="95" spans="4:6" hidden="1">
      <c r="D95" s="57" t="s">
        <v>270</v>
      </c>
      <c r="E95" s="57" t="s">
        <v>271</v>
      </c>
      <c r="F95" s="57" t="s">
        <v>272</v>
      </c>
    </row>
    <row r="96" spans="4:6" hidden="1">
      <c r="D96" s="57" t="s">
        <v>273</v>
      </c>
      <c r="E96" s="57" t="s">
        <v>274</v>
      </c>
      <c r="F96" s="57" t="s">
        <v>275</v>
      </c>
    </row>
    <row r="97" spans="4:6" hidden="1">
      <c r="D97" s="57" t="s">
        <v>276</v>
      </c>
      <c r="E97" s="57" t="s">
        <v>277</v>
      </c>
      <c r="F97" s="57" t="s">
        <v>278</v>
      </c>
    </row>
    <row r="98" spans="4:6" hidden="1">
      <c r="D98" s="57" t="s">
        <v>279</v>
      </c>
      <c r="E98" s="57" t="s">
        <v>280</v>
      </c>
      <c r="F98" s="57" t="s">
        <v>281</v>
      </c>
    </row>
    <row r="99" spans="4:6" hidden="1">
      <c r="D99" s="57" t="s">
        <v>282</v>
      </c>
      <c r="E99" s="57" t="s">
        <v>283</v>
      </c>
      <c r="F99" s="57" t="s">
        <v>284</v>
      </c>
    </row>
    <row r="100" spans="4:6" hidden="1">
      <c r="D100" s="57" t="s">
        <v>285</v>
      </c>
      <c r="E100" s="57" t="s">
        <v>286</v>
      </c>
      <c r="F100" s="57" t="s">
        <v>287</v>
      </c>
    </row>
    <row r="101" spans="4:6" hidden="1">
      <c r="D101" s="57" t="s">
        <v>288</v>
      </c>
      <c r="E101" s="57" t="s">
        <v>289</v>
      </c>
      <c r="F101" s="57" t="s">
        <v>290</v>
      </c>
    </row>
    <row r="102" spans="4:6" hidden="1">
      <c r="D102" s="57" t="s">
        <v>291</v>
      </c>
      <c r="E102" s="57" t="s">
        <v>292</v>
      </c>
      <c r="F102" s="57" t="s">
        <v>293</v>
      </c>
    </row>
    <row r="103" spans="4:6" hidden="1">
      <c r="D103" s="57" t="s">
        <v>294</v>
      </c>
      <c r="E103" s="57" t="s">
        <v>295</v>
      </c>
      <c r="F103" s="57" t="s">
        <v>296</v>
      </c>
    </row>
    <row r="104" spans="4:6" hidden="1">
      <c r="D104" s="57" t="s">
        <v>297</v>
      </c>
      <c r="E104" s="57" t="s">
        <v>298</v>
      </c>
      <c r="F104" s="57" t="s">
        <v>299</v>
      </c>
    </row>
    <row r="105" spans="4:6" hidden="1">
      <c r="D105" s="57" t="s">
        <v>300</v>
      </c>
      <c r="E105" s="57" t="s">
        <v>301</v>
      </c>
      <c r="F105" s="57" t="s">
        <v>302</v>
      </c>
    </row>
    <row r="106" spans="4:6" hidden="1">
      <c r="D106" s="57" t="s">
        <v>303</v>
      </c>
      <c r="E106" s="57" t="s">
        <v>304</v>
      </c>
      <c r="F106" s="57" t="s">
        <v>305</v>
      </c>
    </row>
    <row r="107" spans="4:6" hidden="1">
      <c r="D107" s="57" t="s">
        <v>306</v>
      </c>
      <c r="E107" s="57" t="s">
        <v>307</v>
      </c>
      <c r="F107" s="57" t="s">
        <v>308</v>
      </c>
    </row>
    <row r="108" spans="4:6" hidden="1">
      <c r="D108" s="57" t="s">
        <v>309</v>
      </c>
      <c r="E108" s="57" t="s">
        <v>310</v>
      </c>
      <c r="F108" s="57" t="s">
        <v>311</v>
      </c>
    </row>
    <row r="109" spans="4:6" hidden="1">
      <c r="D109" s="57" t="s">
        <v>312</v>
      </c>
      <c r="E109" s="57" t="s">
        <v>313</v>
      </c>
      <c r="F109" s="57" t="s">
        <v>314</v>
      </c>
    </row>
    <row r="110" spans="4:6" hidden="1">
      <c r="D110" s="57" t="s">
        <v>315</v>
      </c>
      <c r="E110" s="57" t="s">
        <v>316</v>
      </c>
      <c r="F110" s="57" t="s">
        <v>317</v>
      </c>
    </row>
    <row r="111" spans="4:6" hidden="1">
      <c r="D111" s="57" t="s">
        <v>318</v>
      </c>
      <c r="E111" s="57" t="s">
        <v>319</v>
      </c>
      <c r="F111" s="57" t="s">
        <v>320</v>
      </c>
    </row>
    <row r="112" spans="4:6" hidden="1">
      <c r="D112" s="57" t="s">
        <v>321</v>
      </c>
      <c r="E112" s="57" t="s">
        <v>322</v>
      </c>
      <c r="F112" s="57" t="s">
        <v>323</v>
      </c>
    </row>
    <row r="113" spans="4:6" hidden="1">
      <c r="D113" s="57" t="s">
        <v>324</v>
      </c>
      <c r="E113" s="57" t="s">
        <v>325</v>
      </c>
      <c r="F113" s="57" t="s">
        <v>326</v>
      </c>
    </row>
    <row r="114" spans="4:6" hidden="1">
      <c r="D114" s="57" t="s">
        <v>327</v>
      </c>
      <c r="E114" s="57" t="s">
        <v>328</v>
      </c>
      <c r="F114" s="57" t="s">
        <v>329</v>
      </c>
    </row>
    <row r="115" spans="4:6" hidden="1">
      <c r="D115" s="57" t="s">
        <v>330</v>
      </c>
      <c r="E115" s="57" t="s">
        <v>331</v>
      </c>
      <c r="F115" s="57" t="s">
        <v>332</v>
      </c>
    </row>
    <row r="116" spans="4:6" hidden="1">
      <c r="D116" s="57" t="s">
        <v>333</v>
      </c>
      <c r="E116" s="57" t="s">
        <v>334</v>
      </c>
      <c r="F116" s="57" t="s">
        <v>335</v>
      </c>
    </row>
    <row r="117" spans="4:6" hidden="1">
      <c r="D117" s="57" t="s">
        <v>336</v>
      </c>
      <c r="E117" s="57" t="s">
        <v>337</v>
      </c>
      <c r="F117" s="57" t="s">
        <v>338</v>
      </c>
    </row>
    <row r="118" spans="4:6" hidden="1">
      <c r="D118" s="57" t="s">
        <v>339</v>
      </c>
      <c r="E118" s="57" t="s">
        <v>340</v>
      </c>
      <c r="F118" s="57" t="s">
        <v>341</v>
      </c>
    </row>
    <row r="119" spans="4:6" hidden="1">
      <c r="D119" s="57" t="s">
        <v>342</v>
      </c>
      <c r="E119" s="57" t="s">
        <v>343</v>
      </c>
      <c r="F119" s="57" t="s">
        <v>344</v>
      </c>
    </row>
    <row r="120" spans="4:6" hidden="1">
      <c r="D120" s="57" t="s">
        <v>345</v>
      </c>
      <c r="E120" s="57" t="s">
        <v>346</v>
      </c>
      <c r="F120" s="57" t="s">
        <v>347</v>
      </c>
    </row>
    <row r="121" spans="4:6" hidden="1">
      <c r="D121" s="57" t="s">
        <v>348</v>
      </c>
      <c r="E121" s="57" t="s">
        <v>349</v>
      </c>
      <c r="F121" s="57" t="s">
        <v>350</v>
      </c>
    </row>
    <row r="122" spans="4:6" hidden="1">
      <c r="D122" s="57" t="s">
        <v>351</v>
      </c>
      <c r="E122" s="57" t="s">
        <v>352</v>
      </c>
      <c r="F122" s="57" t="s">
        <v>353</v>
      </c>
    </row>
    <row r="123" spans="4:6" hidden="1">
      <c r="D123" s="57" t="s">
        <v>354</v>
      </c>
      <c r="E123" s="57" t="s">
        <v>355</v>
      </c>
      <c r="F123" s="57" t="s">
        <v>356</v>
      </c>
    </row>
    <row r="124" spans="4:6" hidden="1">
      <c r="D124" s="57" t="s">
        <v>357</v>
      </c>
      <c r="E124" s="57" t="s">
        <v>358</v>
      </c>
      <c r="F124" s="57" t="s">
        <v>359</v>
      </c>
    </row>
    <row r="125" spans="4:6" hidden="1">
      <c r="D125" s="57" t="s">
        <v>360</v>
      </c>
      <c r="E125" s="57" t="s">
        <v>361</v>
      </c>
      <c r="F125" s="57" t="s">
        <v>362</v>
      </c>
    </row>
    <row r="126" spans="4:6" hidden="1">
      <c r="D126" s="57" t="s">
        <v>363</v>
      </c>
      <c r="E126" s="57" t="s">
        <v>364</v>
      </c>
      <c r="F126" s="57" t="s">
        <v>365</v>
      </c>
    </row>
    <row r="127" spans="4:6" hidden="1">
      <c r="D127" s="57" t="s">
        <v>366</v>
      </c>
      <c r="E127" s="57" t="s">
        <v>367</v>
      </c>
      <c r="F127" s="57" t="s">
        <v>368</v>
      </c>
    </row>
    <row r="128" spans="4:6" hidden="1">
      <c r="D128" s="57" t="s">
        <v>369</v>
      </c>
      <c r="E128" s="57" t="s">
        <v>370</v>
      </c>
      <c r="F128" s="57" t="s">
        <v>371</v>
      </c>
    </row>
    <row r="129" spans="4:6" hidden="1">
      <c r="D129" s="57" t="s">
        <v>372</v>
      </c>
      <c r="E129" s="57" t="s">
        <v>373</v>
      </c>
      <c r="F129" s="57" t="s">
        <v>374</v>
      </c>
    </row>
    <row r="130" spans="4:6" hidden="1">
      <c r="D130" s="57" t="s">
        <v>375</v>
      </c>
      <c r="E130" s="57" t="s">
        <v>376</v>
      </c>
      <c r="F130" s="57" t="s">
        <v>377</v>
      </c>
    </row>
    <row r="131" spans="4:6" hidden="1">
      <c r="D131" s="57" t="s">
        <v>378</v>
      </c>
      <c r="E131" s="57" t="s">
        <v>379</v>
      </c>
      <c r="F131" s="57" t="s">
        <v>380</v>
      </c>
    </row>
    <row r="132" spans="4:6" hidden="1">
      <c r="D132" s="57" t="s">
        <v>381</v>
      </c>
      <c r="E132" s="57" t="s">
        <v>382</v>
      </c>
      <c r="F132" s="57" t="s">
        <v>383</v>
      </c>
    </row>
    <row r="133" spans="4:6" hidden="1">
      <c r="D133" s="57" t="s">
        <v>384</v>
      </c>
      <c r="E133" s="57" t="s">
        <v>385</v>
      </c>
      <c r="F133" s="57" t="s">
        <v>386</v>
      </c>
    </row>
    <row r="134" spans="4:6" hidden="1">
      <c r="D134" s="57" t="s">
        <v>387</v>
      </c>
      <c r="E134" s="57" t="s">
        <v>388</v>
      </c>
      <c r="F134" s="57" t="s">
        <v>389</v>
      </c>
    </row>
    <row r="135" spans="4:6" hidden="1">
      <c r="D135" s="57" t="s">
        <v>390</v>
      </c>
      <c r="E135" s="57" t="s">
        <v>391</v>
      </c>
      <c r="F135" s="57" t="s">
        <v>392</v>
      </c>
    </row>
    <row r="136" spans="4:6" hidden="1">
      <c r="D136" s="57" t="s">
        <v>393</v>
      </c>
      <c r="E136" s="57" t="s">
        <v>394</v>
      </c>
      <c r="F136" s="57" t="s">
        <v>395</v>
      </c>
    </row>
    <row r="137" spans="4:6" hidden="1">
      <c r="D137" s="57" t="s">
        <v>396</v>
      </c>
      <c r="E137" s="57" t="s">
        <v>397</v>
      </c>
      <c r="F137" s="57" t="s">
        <v>398</v>
      </c>
    </row>
    <row r="138" spans="4:6" hidden="1">
      <c r="D138" s="57" t="s">
        <v>399</v>
      </c>
      <c r="E138" s="57" t="s">
        <v>400</v>
      </c>
      <c r="F138" s="57" t="s">
        <v>401</v>
      </c>
    </row>
    <row r="139" spans="4:6" hidden="1">
      <c r="D139" s="57" t="s">
        <v>402</v>
      </c>
      <c r="E139" s="57" t="s">
        <v>403</v>
      </c>
      <c r="F139" s="57" t="s">
        <v>404</v>
      </c>
    </row>
    <row r="140" spans="4:6" hidden="1">
      <c r="D140" s="57" t="s">
        <v>405</v>
      </c>
      <c r="E140" s="57" t="s">
        <v>406</v>
      </c>
      <c r="F140" s="57" t="s">
        <v>407</v>
      </c>
    </row>
    <row r="141" spans="4:6" hidden="1">
      <c r="D141" s="57" t="s">
        <v>408</v>
      </c>
      <c r="E141" s="57" t="s">
        <v>409</v>
      </c>
      <c r="F141" s="57" t="s">
        <v>410</v>
      </c>
    </row>
    <row r="142" spans="4:6" hidden="1">
      <c r="D142" s="57" t="s">
        <v>411</v>
      </c>
      <c r="E142" s="57" t="s">
        <v>412</v>
      </c>
      <c r="F142" s="57" t="s">
        <v>413</v>
      </c>
    </row>
    <row r="143" spans="4:6" hidden="1">
      <c r="D143" s="57" t="s">
        <v>414</v>
      </c>
      <c r="E143" s="57" t="s">
        <v>415</v>
      </c>
      <c r="F143" s="57" t="s">
        <v>416</v>
      </c>
    </row>
    <row r="144" spans="4:6" hidden="1">
      <c r="D144" s="57" t="s">
        <v>417</v>
      </c>
      <c r="E144" s="57" t="s">
        <v>418</v>
      </c>
      <c r="F144" s="57" t="s">
        <v>419</v>
      </c>
    </row>
    <row r="145" spans="4:6" hidden="1">
      <c r="D145" s="57" t="s">
        <v>420</v>
      </c>
      <c r="E145" s="57" t="s">
        <v>421</v>
      </c>
      <c r="F145" s="57" t="s">
        <v>422</v>
      </c>
    </row>
    <row r="146" spans="4:6" hidden="1">
      <c r="D146" s="57" t="s">
        <v>423</v>
      </c>
      <c r="E146" s="57" t="s">
        <v>424</v>
      </c>
      <c r="F146" s="57" t="s">
        <v>425</v>
      </c>
    </row>
    <row r="147" spans="4:6" hidden="1">
      <c r="D147" s="57" t="s">
        <v>426</v>
      </c>
      <c r="E147" s="57" t="s">
        <v>427</v>
      </c>
      <c r="F147" s="57" t="s">
        <v>428</v>
      </c>
    </row>
    <row r="148" spans="4:6" hidden="1">
      <c r="D148" s="57" t="s">
        <v>429</v>
      </c>
      <c r="E148" s="57" t="s">
        <v>430</v>
      </c>
      <c r="F148" s="57" t="s">
        <v>431</v>
      </c>
    </row>
    <row r="149" spans="4:6" hidden="1">
      <c r="D149" s="57" t="s">
        <v>432</v>
      </c>
      <c r="E149" s="57" t="s">
        <v>433</v>
      </c>
      <c r="F149" s="57" t="s">
        <v>434</v>
      </c>
    </row>
    <row r="150" spans="4:6" hidden="1">
      <c r="D150" s="57" t="s">
        <v>435</v>
      </c>
      <c r="E150" s="57" t="s">
        <v>436</v>
      </c>
      <c r="F150" s="57" t="s">
        <v>437</v>
      </c>
    </row>
    <row r="151" spans="4:6" hidden="1">
      <c r="D151" s="57" t="s">
        <v>438</v>
      </c>
      <c r="E151" s="57" t="s">
        <v>439</v>
      </c>
      <c r="F151" s="57" t="s">
        <v>440</v>
      </c>
    </row>
    <row r="152" spans="4:6" hidden="1">
      <c r="D152" s="57" t="s">
        <v>441</v>
      </c>
      <c r="E152" s="57" t="s">
        <v>442</v>
      </c>
      <c r="F152" s="57" t="s">
        <v>443</v>
      </c>
    </row>
    <row r="153" spans="4:6" hidden="1">
      <c r="D153" s="57" t="s">
        <v>444</v>
      </c>
      <c r="E153" s="57" t="s">
        <v>445</v>
      </c>
      <c r="F153" s="57" t="s">
        <v>446</v>
      </c>
    </row>
    <row r="154" spans="4:6" hidden="1">
      <c r="D154" s="57" t="s">
        <v>447</v>
      </c>
      <c r="E154" s="57" t="s">
        <v>448</v>
      </c>
      <c r="F154" s="57" t="s">
        <v>449</v>
      </c>
    </row>
    <row r="155" spans="4:6" hidden="1">
      <c r="D155" s="57" t="s">
        <v>450</v>
      </c>
      <c r="E155" s="57" t="s">
        <v>451</v>
      </c>
      <c r="F155" s="57" t="s">
        <v>452</v>
      </c>
    </row>
    <row r="156" spans="4:6" hidden="1">
      <c r="D156" s="57" t="s">
        <v>453</v>
      </c>
      <c r="E156" s="57" t="s">
        <v>454</v>
      </c>
      <c r="F156" s="57" t="s">
        <v>455</v>
      </c>
    </row>
    <row r="157" spans="4:6" hidden="1">
      <c r="D157" s="57" t="s">
        <v>456</v>
      </c>
      <c r="E157" s="57" t="s">
        <v>457</v>
      </c>
      <c r="F157" s="57" t="s">
        <v>458</v>
      </c>
    </row>
    <row r="158" spans="4:6" hidden="1">
      <c r="D158" s="57" t="s">
        <v>459</v>
      </c>
      <c r="E158" s="57" t="s">
        <v>460</v>
      </c>
      <c r="F158" s="57" t="s">
        <v>461</v>
      </c>
    </row>
    <row r="159" spans="4:6" hidden="1">
      <c r="D159" s="57" t="s">
        <v>462</v>
      </c>
      <c r="E159" s="57" t="s">
        <v>463</v>
      </c>
      <c r="F159" s="57" t="s">
        <v>464</v>
      </c>
    </row>
    <row r="160" spans="4:6" hidden="1">
      <c r="D160" s="57" t="s">
        <v>465</v>
      </c>
      <c r="E160" s="57" t="s">
        <v>466</v>
      </c>
      <c r="F160" s="57" t="s">
        <v>467</v>
      </c>
    </row>
    <row r="161" spans="4:6" hidden="1">
      <c r="D161" s="57" t="s">
        <v>468</v>
      </c>
      <c r="E161" s="57" t="s">
        <v>469</v>
      </c>
      <c r="F161" s="57" t="s">
        <v>470</v>
      </c>
    </row>
    <row r="162" spans="4:6" hidden="1">
      <c r="D162" s="57" t="s">
        <v>471</v>
      </c>
      <c r="E162" s="57" t="s">
        <v>472</v>
      </c>
      <c r="F162" s="57" t="s">
        <v>473</v>
      </c>
    </row>
    <row r="163" spans="4:6" hidden="1">
      <c r="D163" s="57" t="s">
        <v>474</v>
      </c>
      <c r="E163" s="57" t="s">
        <v>475</v>
      </c>
      <c r="F163" s="57" t="s">
        <v>476</v>
      </c>
    </row>
    <row r="164" spans="4:6" hidden="1">
      <c r="D164" s="57" t="s">
        <v>477</v>
      </c>
      <c r="E164" s="57" t="s">
        <v>478</v>
      </c>
      <c r="F164" s="57" t="s">
        <v>479</v>
      </c>
    </row>
    <row r="165" spans="4:6" hidden="1">
      <c r="D165" s="57" t="s">
        <v>480</v>
      </c>
      <c r="E165" s="57" t="s">
        <v>481</v>
      </c>
      <c r="F165" s="57" t="s">
        <v>482</v>
      </c>
    </row>
    <row r="166" spans="4:6" hidden="1">
      <c r="D166" s="57" t="s">
        <v>483</v>
      </c>
      <c r="E166" s="57" t="s">
        <v>484</v>
      </c>
      <c r="F166" s="57" t="s">
        <v>485</v>
      </c>
    </row>
    <row r="167" spans="4:6" hidden="1">
      <c r="D167" s="57" t="s">
        <v>486</v>
      </c>
      <c r="E167" s="57" t="s">
        <v>487</v>
      </c>
      <c r="F167" s="57" t="s">
        <v>488</v>
      </c>
    </row>
    <row r="168" spans="4:6" hidden="1">
      <c r="D168" s="57" t="s">
        <v>489</v>
      </c>
      <c r="E168" s="57" t="s">
        <v>490</v>
      </c>
      <c r="F168" s="57" t="s">
        <v>491</v>
      </c>
    </row>
    <row r="169" spans="4:6" hidden="1">
      <c r="D169" s="57" t="s">
        <v>492</v>
      </c>
      <c r="E169" s="57" t="s">
        <v>493</v>
      </c>
      <c r="F169" s="57" t="s">
        <v>494</v>
      </c>
    </row>
    <row r="170" spans="4:6" hidden="1">
      <c r="D170" s="57" t="s">
        <v>495</v>
      </c>
      <c r="E170" s="57" t="s">
        <v>496</v>
      </c>
      <c r="F170" s="57" t="s">
        <v>497</v>
      </c>
    </row>
    <row r="171" spans="4:6" hidden="1">
      <c r="D171" s="57" t="s">
        <v>498</v>
      </c>
      <c r="E171" s="57" t="s">
        <v>499</v>
      </c>
      <c r="F171" s="57" t="s">
        <v>500</v>
      </c>
    </row>
    <row r="172" spans="4:6" hidden="1">
      <c r="D172" s="57" t="s">
        <v>501</v>
      </c>
      <c r="E172" s="57" t="s">
        <v>502</v>
      </c>
      <c r="F172" s="57" t="s">
        <v>503</v>
      </c>
    </row>
    <row r="173" spans="4:6" hidden="1">
      <c r="D173" s="57" t="s">
        <v>504</v>
      </c>
      <c r="E173" s="57" t="s">
        <v>505</v>
      </c>
      <c r="F173" s="57" t="s">
        <v>506</v>
      </c>
    </row>
    <row r="174" spans="4:6" hidden="1">
      <c r="D174" s="57" t="s">
        <v>507</v>
      </c>
      <c r="E174" s="57" t="s">
        <v>508</v>
      </c>
      <c r="F174" s="57" t="s">
        <v>509</v>
      </c>
    </row>
    <row r="175" spans="4:6" hidden="1">
      <c r="D175" s="57" t="s">
        <v>510</v>
      </c>
      <c r="E175" s="57" t="s">
        <v>511</v>
      </c>
      <c r="F175" s="57" t="s">
        <v>512</v>
      </c>
    </row>
    <row r="176" spans="4:6" hidden="1">
      <c r="D176" s="57" t="s">
        <v>513</v>
      </c>
      <c r="E176" s="57" t="s">
        <v>514</v>
      </c>
      <c r="F176" s="57" t="s">
        <v>515</v>
      </c>
    </row>
    <row r="177" spans="4:6" hidden="1">
      <c r="D177" s="57" t="s">
        <v>516</v>
      </c>
      <c r="E177" s="57" t="s">
        <v>517</v>
      </c>
      <c r="F177" s="57" t="s">
        <v>518</v>
      </c>
    </row>
    <row r="178" spans="4:6" hidden="1">
      <c r="D178" s="57" t="s">
        <v>519</v>
      </c>
      <c r="E178" s="57" t="s">
        <v>520</v>
      </c>
      <c r="F178" s="57" t="s">
        <v>521</v>
      </c>
    </row>
    <row r="179" spans="4:6" hidden="1">
      <c r="D179" s="57" t="s">
        <v>522</v>
      </c>
      <c r="E179" s="57" t="s">
        <v>523</v>
      </c>
      <c r="F179" s="57" t="s">
        <v>524</v>
      </c>
    </row>
    <row r="180" spans="4:6" hidden="1">
      <c r="D180" s="57" t="s">
        <v>525</v>
      </c>
      <c r="E180" s="57" t="s">
        <v>526</v>
      </c>
      <c r="F180" s="57" t="s">
        <v>527</v>
      </c>
    </row>
    <row r="181" spans="4:6" hidden="1">
      <c r="D181" s="57" t="s">
        <v>528</v>
      </c>
      <c r="E181" s="57" t="s">
        <v>529</v>
      </c>
      <c r="F181" s="57" t="s">
        <v>530</v>
      </c>
    </row>
    <row r="182" spans="4:6" hidden="1">
      <c r="D182" s="57" t="s">
        <v>531</v>
      </c>
      <c r="E182" s="57" t="s">
        <v>532</v>
      </c>
      <c r="F182" s="57" t="s">
        <v>533</v>
      </c>
    </row>
    <row r="183" spans="4:6" hidden="1">
      <c r="D183" s="57" t="s">
        <v>7</v>
      </c>
      <c r="E183" s="57" t="s">
        <v>534</v>
      </c>
      <c r="F183" s="57" t="s">
        <v>535</v>
      </c>
    </row>
    <row r="184" spans="4:6" hidden="1">
      <c r="D184" s="57" t="s">
        <v>536</v>
      </c>
      <c r="E184" s="57" t="s">
        <v>537</v>
      </c>
      <c r="F184" s="57" t="s">
        <v>538</v>
      </c>
    </row>
    <row r="185" spans="4:6" hidden="1">
      <c r="D185" s="57" t="s">
        <v>539</v>
      </c>
      <c r="E185" s="57" t="s">
        <v>540</v>
      </c>
      <c r="F185" s="57" t="s">
        <v>541</v>
      </c>
    </row>
    <row r="186" spans="4:6" hidden="1">
      <c r="D186" s="57" t="s">
        <v>542</v>
      </c>
      <c r="E186" s="57" t="s">
        <v>543</v>
      </c>
      <c r="F186" s="57" t="s">
        <v>544</v>
      </c>
    </row>
    <row r="187" spans="4:6" hidden="1">
      <c r="D187" s="57" t="s">
        <v>545</v>
      </c>
      <c r="E187" s="57" t="s">
        <v>546</v>
      </c>
      <c r="F187" s="57" t="s">
        <v>547</v>
      </c>
    </row>
    <row r="188" spans="4:6" hidden="1">
      <c r="D188" s="57" t="s">
        <v>548</v>
      </c>
      <c r="E188" s="57" t="s">
        <v>549</v>
      </c>
      <c r="F188" s="57" t="s">
        <v>550</v>
      </c>
    </row>
    <row r="189" spans="4:6" hidden="1">
      <c r="D189" s="57" t="s">
        <v>551</v>
      </c>
      <c r="E189" s="57" t="s">
        <v>552</v>
      </c>
      <c r="F189" s="57" t="s">
        <v>553</v>
      </c>
    </row>
    <row r="190" spans="4:6" hidden="1">
      <c r="D190" s="57" t="s">
        <v>554</v>
      </c>
      <c r="E190" s="57" t="s">
        <v>555</v>
      </c>
      <c r="F190" s="57" t="s">
        <v>556</v>
      </c>
    </row>
    <row r="191" spans="4:6" hidden="1">
      <c r="D191" s="57" t="s">
        <v>557</v>
      </c>
      <c r="E191" s="57" t="s">
        <v>558</v>
      </c>
      <c r="F191" s="57" t="s">
        <v>559</v>
      </c>
    </row>
    <row r="192" spans="4:6" hidden="1">
      <c r="D192" s="57" t="s">
        <v>560</v>
      </c>
      <c r="E192" s="57" t="s">
        <v>561</v>
      </c>
      <c r="F192" s="57" t="s">
        <v>562</v>
      </c>
    </row>
    <row r="193" spans="4:6" hidden="1">
      <c r="D193" s="57" t="s">
        <v>563</v>
      </c>
      <c r="E193" s="57" t="s">
        <v>564</v>
      </c>
      <c r="F193" s="57" t="s">
        <v>565</v>
      </c>
    </row>
    <row r="194" spans="4:6" hidden="1">
      <c r="D194" s="57" t="s">
        <v>566</v>
      </c>
      <c r="E194" s="57" t="s">
        <v>567</v>
      </c>
      <c r="F194" s="57" t="s">
        <v>568</v>
      </c>
    </row>
    <row r="195" spans="4:6" hidden="1">
      <c r="D195" s="57" t="s">
        <v>569</v>
      </c>
      <c r="E195" s="57" t="s">
        <v>570</v>
      </c>
      <c r="F195" s="57" t="s">
        <v>571</v>
      </c>
    </row>
    <row r="196" spans="4:6" hidden="1">
      <c r="D196" s="57" t="s">
        <v>572</v>
      </c>
      <c r="E196" s="57" t="s">
        <v>573</v>
      </c>
      <c r="F196" s="57" t="s">
        <v>574</v>
      </c>
    </row>
    <row r="197" spans="4:6" hidden="1">
      <c r="D197" s="57" t="s">
        <v>575</v>
      </c>
      <c r="E197" s="57" t="s">
        <v>576</v>
      </c>
      <c r="F197" s="57" t="s">
        <v>577</v>
      </c>
    </row>
    <row r="198" spans="4:6" hidden="1">
      <c r="D198" s="57" t="s">
        <v>578</v>
      </c>
      <c r="E198" s="57" t="s">
        <v>579</v>
      </c>
      <c r="F198" s="57" t="s">
        <v>580</v>
      </c>
    </row>
    <row r="199" spans="4:6" hidden="1">
      <c r="D199" s="57" t="s">
        <v>581</v>
      </c>
      <c r="E199" s="57" t="s">
        <v>582</v>
      </c>
      <c r="F199" s="57" t="s">
        <v>583</v>
      </c>
    </row>
    <row r="200" spans="4:6" hidden="1">
      <c r="D200" s="57" t="s">
        <v>584</v>
      </c>
      <c r="E200" s="57" t="s">
        <v>585</v>
      </c>
      <c r="F200" s="57" t="s">
        <v>586</v>
      </c>
    </row>
    <row r="201" spans="4:6" hidden="1">
      <c r="D201" s="57" t="s">
        <v>587</v>
      </c>
      <c r="E201" s="57" t="s">
        <v>588</v>
      </c>
      <c r="F201" s="57" t="s">
        <v>589</v>
      </c>
    </row>
    <row r="202" spans="4:6" hidden="1">
      <c r="D202" s="57" t="s">
        <v>590</v>
      </c>
      <c r="E202" s="57" t="s">
        <v>591</v>
      </c>
      <c r="F202" s="57" t="s">
        <v>592</v>
      </c>
    </row>
    <row r="203" spans="4:6" hidden="1">
      <c r="D203" s="57" t="s">
        <v>593</v>
      </c>
      <c r="E203" s="57" t="s">
        <v>594</v>
      </c>
      <c r="F203" s="57" t="s">
        <v>595</v>
      </c>
    </row>
    <row r="204" spans="4:6" hidden="1">
      <c r="D204" s="225" t="str">
        <f>E7</f>
        <v>Tanzania (TZA)</v>
      </c>
      <c r="E204" s="226" t="str">
        <f>VLOOKUP(D204,$D$29:$F$203,2,FALSE)</f>
        <v>Tanzania</v>
      </c>
      <c r="F204" s="227" t="str">
        <f>VLOOKUP(D204,$D$29:$F$203,3,FALSE)</f>
        <v>TZA</v>
      </c>
    </row>
    <row r="205" spans="4:6" hidden="1"/>
  </sheetData>
  <sheetProtection sheet="1" formatCells="0"/>
  <mergeCells count="10">
    <mergeCell ref="D11:E11"/>
    <mergeCell ref="D12:E12"/>
    <mergeCell ref="D13:E13"/>
    <mergeCell ref="D14:E14"/>
    <mergeCell ref="D15:E15"/>
    <mergeCell ref="E5:F5"/>
    <mergeCell ref="E6:F6"/>
    <mergeCell ref="E7:F7"/>
    <mergeCell ref="E8:F8"/>
    <mergeCell ref="E9:F9"/>
  </mergeCells>
  <dataValidations count="4">
    <dataValidation type="list" allowBlank="1" showInputMessage="1" showErrorMessage="1" sqref="E7" xr:uid="{00000000-0002-0000-0000-000000000000}">
      <formula1>$D$29:$D$203</formula1>
    </dataValidation>
    <dataValidation type="whole" operator="greaterThan" allowBlank="1" showInputMessage="1" showErrorMessage="1" sqref="E9 J22:J25" xr:uid="{00000000-0002-0000-0000-000001000000}">
      <formula1>1</formula1>
    </dataValidation>
    <dataValidation type="list" allowBlank="1" showInputMessage="1" showErrorMessage="1" sqref="I22:I25" xr:uid="{00000000-0002-0000-0000-000002000000}">
      <formula1>O$20:O$26</formula1>
    </dataValidation>
    <dataValidation type="list" allowBlank="1" showInputMessage="1" showErrorMessage="1" sqref="G22:H25" xr:uid="{00000000-0002-0000-0000-000003000000}">
      <formula1>"...,Yes,No,Partially/Mixed/Other"</formula1>
    </dataValidation>
  </dataValidations>
  <pageMargins left="0.7" right="0.7" top="0.75" bottom="0.75" header="0.3" footer="0.3"/>
  <pageSetup scale="52" orientation="landscape" horizontalDpi="200" verticalDpi="2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V79"/>
  <sheetViews>
    <sheetView zoomScale="75" zoomScaleNormal="75" workbookViewId="0">
      <selection activeCell="E8" sqref="E8"/>
    </sheetView>
  </sheetViews>
  <sheetFormatPr defaultColWidth="9" defaultRowHeight="14.4"/>
  <cols>
    <col min="1" max="2" width="2.47265625" customWidth="1"/>
    <col min="3" max="3" width="7.47265625" style="73" customWidth="1"/>
    <col min="4" max="4" width="93.47265625" customWidth="1"/>
    <col min="5" max="8" width="8.47265625" style="73" customWidth="1"/>
    <col min="9" max="9" width="6.734375" customWidth="1"/>
    <col min="10" max="13" width="44.26171875" customWidth="1"/>
    <col min="14" max="14" width="4.1015625" customWidth="1"/>
    <col min="15" max="21" width="8.734375" hidden="1" customWidth="1"/>
    <col min="22" max="22" width="12.47265625" hidden="1" customWidth="1"/>
  </cols>
  <sheetData>
    <row r="1" spans="3:22" s="57" customFormat="1"/>
    <row r="2" spans="3:22" s="57" customFormat="1" ht="18.3">
      <c r="C2" s="63"/>
      <c r="D2" s="63" t="s">
        <v>596</v>
      </c>
    </row>
    <row r="3" spans="3:22" s="62" customFormat="1" ht="15" customHeight="1"/>
    <row r="4" spans="3:22">
      <c r="C4" s="99"/>
      <c r="D4" s="58"/>
      <c r="E4" s="99"/>
      <c r="F4" s="99"/>
      <c r="G4" s="99"/>
      <c r="H4" s="99"/>
    </row>
    <row r="5" spans="3:22" ht="113.25" customHeight="1">
      <c r="C5" s="100"/>
      <c r="D5" s="100" t="s">
        <v>597</v>
      </c>
      <c r="E5" s="101" t="str">
        <f>'IGP1 Structure'!$E$22</f>
        <v>Regional Administration</v>
      </c>
      <c r="F5" s="101" t="str">
        <f>'IGP1 Structure'!$E$23</f>
        <v>Local Government Authorities</v>
      </c>
      <c r="G5" s="101" t="str">
        <f>'IGP1 Structure'!$E$24</f>
        <v>Village Governments</v>
      </c>
      <c r="H5" s="101" t="str">
        <f>'IGP1 Structure'!$E$25</f>
        <v>-</v>
      </c>
      <c r="J5" s="137" t="str">
        <f>"Comments / Clarification: "&amp;CHAR(10)&amp;E5</f>
        <v>Comments / Clarification: 
Regional Administration</v>
      </c>
      <c r="K5" s="137" t="str">
        <f t="shared" ref="K5:M5" si="0">"Comments / Clarification: "&amp;CHAR(10)&amp;F5</f>
        <v>Comments / Clarification: 
Local Government Authorities</v>
      </c>
      <c r="L5" s="137" t="str">
        <f t="shared" si="0"/>
        <v>Comments / Clarification: 
Village Governments</v>
      </c>
      <c r="M5" s="137" t="str">
        <f t="shared" si="0"/>
        <v>Comments / Clarification: 
-</v>
      </c>
      <c r="N5" s="138"/>
    </row>
    <row r="7" spans="3:22">
      <c r="C7" s="102" t="s">
        <v>598</v>
      </c>
      <c r="D7" s="103" t="s">
        <v>599</v>
      </c>
      <c r="E7" s="104"/>
      <c r="F7" s="104"/>
      <c r="G7" s="105"/>
      <c r="H7" s="106"/>
      <c r="J7" s="139"/>
      <c r="K7" s="139"/>
      <c r="L7" s="139"/>
      <c r="M7" s="139"/>
    </row>
    <row r="8" spans="3:22">
      <c r="C8" s="107" t="s">
        <v>600</v>
      </c>
      <c r="D8" s="108" t="s">
        <v>601</v>
      </c>
      <c r="E8" s="109" t="s">
        <v>51</v>
      </c>
      <c r="F8" s="109" t="s">
        <v>44</v>
      </c>
      <c r="G8" s="109" t="s">
        <v>44</v>
      </c>
      <c r="H8" s="110" t="s">
        <v>34</v>
      </c>
      <c r="J8" s="92" t="s">
        <v>602</v>
      </c>
      <c r="K8" s="92"/>
      <c r="L8" s="92"/>
      <c r="M8" s="92"/>
      <c r="O8" s="57" t="s">
        <v>34</v>
      </c>
      <c r="P8" s="57" t="s">
        <v>44</v>
      </c>
      <c r="Q8" s="57" t="s">
        <v>51</v>
      </c>
      <c r="R8" s="57" t="s">
        <v>603</v>
      </c>
      <c r="S8" s="57"/>
      <c r="T8" s="57"/>
      <c r="U8" s="57"/>
      <c r="V8" s="57"/>
    </row>
    <row r="9" spans="3:22">
      <c r="C9" s="107" t="s">
        <v>604</v>
      </c>
      <c r="D9" s="108" t="s">
        <v>605</v>
      </c>
      <c r="E9" s="109" t="s">
        <v>44</v>
      </c>
      <c r="F9" s="109" t="s">
        <v>44</v>
      </c>
      <c r="G9" s="109" t="s">
        <v>44</v>
      </c>
      <c r="H9" s="110" t="s">
        <v>34</v>
      </c>
      <c r="J9" s="92"/>
      <c r="K9" s="92"/>
      <c r="L9" s="92"/>
      <c r="M9" s="92"/>
      <c r="O9" s="57" t="s">
        <v>34</v>
      </c>
      <c r="P9" s="57" t="s">
        <v>44</v>
      </c>
      <c r="Q9" s="57" t="s">
        <v>51</v>
      </c>
      <c r="R9" s="57" t="s">
        <v>603</v>
      </c>
      <c r="S9" s="57"/>
      <c r="T9" s="57"/>
      <c r="U9" s="57"/>
      <c r="V9" s="57"/>
    </row>
    <row r="10" spans="3:22">
      <c r="C10" s="107" t="s">
        <v>606</v>
      </c>
      <c r="D10" s="108" t="s">
        <v>840</v>
      </c>
      <c r="E10" s="109" t="s">
        <v>51</v>
      </c>
      <c r="F10" s="109" t="s">
        <v>44</v>
      </c>
      <c r="G10" s="109" t="s">
        <v>51</v>
      </c>
      <c r="H10" s="110" t="s">
        <v>34</v>
      </c>
      <c r="J10" s="92"/>
      <c r="K10" s="92"/>
      <c r="L10" s="92" t="s">
        <v>607</v>
      </c>
      <c r="M10" s="92"/>
      <c r="O10" s="57" t="s">
        <v>34</v>
      </c>
      <c r="P10" s="57" t="s">
        <v>44</v>
      </c>
      <c r="Q10" s="57" t="s">
        <v>51</v>
      </c>
      <c r="R10" s="57" t="s">
        <v>603</v>
      </c>
      <c r="S10" s="57"/>
      <c r="T10" s="57"/>
      <c r="U10" s="57"/>
      <c r="V10" s="57"/>
    </row>
    <row r="11" spans="3:22">
      <c r="C11" s="111" t="s">
        <v>608</v>
      </c>
      <c r="D11" s="112" t="s">
        <v>841</v>
      </c>
      <c r="E11" s="113" t="s">
        <v>51</v>
      </c>
      <c r="F11" s="113" t="s">
        <v>51</v>
      </c>
      <c r="G11" s="113" t="s">
        <v>51</v>
      </c>
      <c r="H11" s="114" t="s">
        <v>34</v>
      </c>
      <c r="J11" s="98"/>
      <c r="K11" s="98" t="s">
        <v>609</v>
      </c>
      <c r="L11" s="98" t="s">
        <v>610</v>
      </c>
      <c r="M11" s="98"/>
      <c r="O11" s="57" t="s">
        <v>34</v>
      </c>
      <c r="P11" s="57" t="s">
        <v>44</v>
      </c>
      <c r="Q11" s="57" t="s">
        <v>51</v>
      </c>
      <c r="R11" s="57" t="s">
        <v>603</v>
      </c>
      <c r="S11" s="57"/>
      <c r="T11" s="57"/>
      <c r="U11" s="57"/>
      <c r="V11" s="57"/>
    </row>
    <row r="13" spans="3:22">
      <c r="C13" s="102" t="s">
        <v>611</v>
      </c>
      <c r="D13" s="103" t="s">
        <v>612</v>
      </c>
      <c r="E13" s="115"/>
      <c r="F13" s="115"/>
      <c r="G13" s="115"/>
      <c r="H13" s="116"/>
      <c r="J13" s="139"/>
      <c r="K13" s="139"/>
      <c r="L13" s="139"/>
      <c r="M13" s="139"/>
    </row>
    <row r="14" spans="3:22">
      <c r="C14" s="107" t="s">
        <v>613</v>
      </c>
      <c r="D14" s="108" t="s">
        <v>614</v>
      </c>
      <c r="E14" s="109" t="s">
        <v>51</v>
      </c>
      <c r="F14" s="109" t="s">
        <v>44</v>
      </c>
      <c r="G14" s="109" t="s">
        <v>44</v>
      </c>
      <c r="H14" s="110" t="s">
        <v>34</v>
      </c>
      <c r="J14" s="92" t="s">
        <v>615</v>
      </c>
      <c r="K14" s="92"/>
      <c r="L14" s="92"/>
      <c r="M14" s="92"/>
      <c r="O14" s="57" t="s">
        <v>34</v>
      </c>
      <c r="P14" s="57" t="s">
        <v>44</v>
      </c>
      <c r="Q14" s="57" t="s">
        <v>51</v>
      </c>
      <c r="R14" s="57" t="s">
        <v>603</v>
      </c>
      <c r="S14" s="57"/>
      <c r="T14" s="57"/>
      <c r="U14" s="57"/>
      <c r="V14" s="57"/>
    </row>
    <row r="15" spans="3:22">
      <c r="C15" s="107" t="s">
        <v>616</v>
      </c>
      <c r="D15" s="108" t="s">
        <v>617</v>
      </c>
      <c r="E15" s="109" t="s">
        <v>51</v>
      </c>
      <c r="F15" s="109" t="s">
        <v>44</v>
      </c>
      <c r="G15" s="109" t="s">
        <v>44</v>
      </c>
      <c r="H15" s="110" t="s">
        <v>34</v>
      </c>
      <c r="J15" s="92" t="s">
        <v>618</v>
      </c>
      <c r="K15" s="92"/>
      <c r="L15" s="92"/>
      <c r="M15" s="92"/>
      <c r="O15" s="57" t="s">
        <v>34</v>
      </c>
      <c r="P15" s="57" t="s">
        <v>44</v>
      </c>
      <c r="Q15" s="57" t="s">
        <v>51</v>
      </c>
      <c r="R15" s="57" t="s">
        <v>603</v>
      </c>
      <c r="S15" s="57"/>
      <c r="T15" s="57"/>
      <c r="U15" s="57"/>
      <c r="V15" s="57"/>
    </row>
    <row r="16" spans="3:22">
      <c r="C16" s="107" t="s">
        <v>619</v>
      </c>
      <c r="D16" s="108" t="s">
        <v>620</v>
      </c>
      <c r="E16" s="109" t="s">
        <v>51</v>
      </c>
      <c r="F16" s="109" t="s">
        <v>44</v>
      </c>
      <c r="G16" s="109" t="s">
        <v>44</v>
      </c>
      <c r="H16" s="110" t="s">
        <v>34</v>
      </c>
      <c r="J16" s="92"/>
      <c r="K16" s="92"/>
      <c r="L16" s="92"/>
      <c r="M16" s="92"/>
      <c r="O16" s="57" t="s">
        <v>34</v>
      </c>
      <c r="P16" s="57" t="s">
        <v>44</v>
      </c>
      <c r="Q16" s="57" t="s">
        <v>51</v>
      </c>
      <c r="R16" s="57" t="s">
        <v>603</v>
      </c>
      <c r="S16" s="57"/>
      <c r="T16" s="57"/>
      <c r="U16" s="57"/>
      <c r="V16" s="57"/>
    </row>
    <row r="17" spans="3:22">
      <c r="C17" s="107" t="s">
        <v>621</v>
      </c>
      <c r="D17" s="108" t="s">
        <v>622</v>
      </c>
      <c r="E17" s="109" t="s">
        <v>51</v>
      </c>
      <c r="F17" s="109" t="s">
        <v>51</v>
      </c>
      <c r="G17" s="109" t="s">
        <v>51</v>
      </c>
      <c r="H17" s="110" t="s">
        <v>34</v>
      </c>
      <c r="J17" s="92"/>
      <c r="K17" s="92" t="s">
        <v>623</v>
      </c>
      <c r="L17" s="92" t="s">
        <v>624</v>
      </c>
      <c r="M17" s="92"/>
      <c r="O17" s="57" t="s">
        <v>34</v>
      </c>
      <c r="P17" s="57" t="s">
        <v>44</v>
      </c>
      <c r="Q17" s="57" t="s">
        <v>51</v>
      </c>
      <c r="R17" s="57" t="s">
        <v>603</v>
      </c>
      <c r="S17" s="57"/>
      <c r="T17" s="57"/>
      <c r="U17" s="57"/>
      <c r="V17" s="57"/>
    </row>
    <row r="18" spans="3:22">
      <c r="C18" s="107" t="s">
        <v>625</v>
      </c>
      <c r="D18" s="108" t="s">
        <v>626</v>
      </c>
      <c r="E18" s="109" t="s">
        <v>51</v>
      </c>
      <c r="F18" s="109" t="s">
        <v>44</v>
      </c>
      <c r="G18" s="109" t="s">
        <v>44</v>
      </c>
      <c r="H18" s="110" t="s">
        <v>34</v>
      </c>
      <c r="J18" s="92"/>
      <c r="K18" s="92"/>
      <c r="L18" s="92"/>
      <c r="M18" s="92"/>
      <c r="O18" s="57" t="s">
        <v>34</v>
      </c>
      <c r="P18" s="57" t="s">
        <v>44</v>
      </c>
      <c r="Q18" s="57" t="s">
        <v>51</v>
      </c>
      <c r="R18" s="57" t="s">
        <v>603</v>
      </c>
      <c r="S18" s="57"/>
      <c r="T18" s="57"/>
      <c r="U18" s="57"/>
      <c r="V18" s="57"/>
    </row>
    <row r="19" spans="3:22">
      <c r="C19" s="111" t="s">
        <v>627</v>
      </c>
      <c r="D19" s="112" t="s">
        <v>628</v>
      </c>
      <c r="E19" s="113" t="s">
        <v>51</v>
      </c>
      <c r="F19" s="113" t="s">
        <v>51</v>
      </c>
      <c r="G19" s="113" t="s">
        <v>51</v>
      </c>
      <c r="H19" s="114" t="s">
        <v>34</v>
      </c>
      <c r="J19" s="98"/>
      <c r="K19" s="98"/>
      <c r="L19" s="98"/>
      <c r="M19" s="98"/>
      <c r="O19" s="57" t="s">
        <v>34</v>
      </c>
      <c r="P19" s="57" t="s">
        <v>44</v>
      </c>
      <c r="Q19" s="57" t="s">
        <v>51</v>
      </c>
      <c r="R19" s="57" t="s">
        <v>603</v>
      </c>
      <c r="S19" s="57"/>
      <c r="T19" s="57"/>
      <c r="U19" s="57"/>
      <c r="V19" s="57"/>
    </row>
    <row r="21" spans="3:22">
      <c r="C21" s="102" t="s">
        <v>629</v>
      </c>
      <c r="D21" s="103" t="s">
        <v>630</v>
      </c>
      <c r="E21" s="115"/>
      <c r="F21" s="115"/>
      <c r="G21" s="115"/>
      <c r="H21" s="116"/>
      <c r="J21" s="139"/>
      <c r="K21" s="139"/>
      <c r="L21" s="139"/>
      <c r="M21" s="139"/>
    </row>
    <row r="22" spans="3:22">
      <c r="C22" s="107" t="s">
        <v>631</v>
      </c>
      <c r="D22" s="108" t="s">
        <v>632</v>
      </c>
      <c r="E22" s="109" t="s">
        <v>51</v>
      </c>
      <c r="F22" s="117" t="s">
        <v>44</v>
      </c>
      <c r="G22" s="117" t="s">
        <v>51</v>
      </c>
      <c r="H22" s="110" t="s">
        <v>34</v>
      </c>
      <c r="J22" s="140"/>
      <c r="K22" s="92"/>
      <c r="L22" s="92"/>
      <c r="M22" s="92"/>
      <c r="O22" s="57" t="s">
        <v>34</v>
      </c>
      <c r="P22" s="57" t="s">
        <v>44</v>
      </c>
      <c r="Q22" s="57" t="s">
        <v>51</v>
      </c>
      <c r="R22" s="57" t="s">
        <v>603</v>
      </c>
      <c r="S22" s="57"/>
      <c r="T22" s="57"/>
      <c r="U22" s="57"/>
      <c r="V22" s="57"/>
    </row>
    <row r="23" spans="3:22">
      <c r="C23" s="107" t="s">
        <v>633</v>
      </c>
      <c r="D23" s="108" t="s">
        <v>634</v>
      </c>
      <c r="E23" s="109" t="s">
        <v>51</v>
      </c>
      <c r="F23" s="117" t="s">
        <v>51</v>
      </c>
      <c r="G23" s="117" t="s">
        <v>51</v>
      </c>
      <c r="H23" s="110" t="s">
        <v>34</v>
      </c>
      <c r="J23" s="141"/>
      <c r="K23" s="141" t="s">
        <v>635</v>
      </c>
      <c r="L23" s="141" t="s">
        <v>636</v>
      </c>
      <c r="M23" s="92"/>
      <c r="O23" s="57" t="s">
        <v>34</v>
      </c>
      <c r="P23" s="57" t="s">
        <v>44</v>
      </c>
      <c r="Q23" s="57" t="s">
        <v>51</v>
      </c>
      <c r="R23" s="57" t="s">
        <v>603</v>
      </c>
      <c r="S23" s="57"/>
      <c r="T23" s="57"/>
      <c r="U23" s="57"/>
      <c r="V23" s="57"/>
    </row>
    <row r="24" spans="3:22">
      <c r="C24" s="107" t="s">
        <v>637</v>
      </c>
      <c r="D24" s="108" t="s">
        <v>638</v>
      </c>
      <c r="E24" s="109" t="s">
        <v>51</v>
      </c>
      <c r="F24" s="117" t="s">
        <v>51</v>
      </c>
      <c r="G24" s="117" t="s">
        <v>51</v>
      </c>
      <c r="H24" s="110" t="s">
        <v>34</v>
      </c>
      <c r="J24" s="92"/>
      <c r="K24" s="92" t="s">
        <v>639</v>
      </c>
      <c r="L24" s="92"/>
      <c r="M24" s="92"/>
      <c r="O24" s="57" t="s">
        <v>34</v>
      </c>
      <c r="P24" s="57" t="s">
        <v>44</v>
      </c>
      <c r="Q24" s="57" t="s">
        <v>51</v>
      </c>
      <c r="R24" s="57" t="s">
        <v>603</v>
      </c>
      <c r="S24" s="57"/>
      <c r="T24" s="57"/>
      <c r="U24" s="57"/>
      <c r="V24" s="57"/>
    </row>
    <row r="25" spans="3:22">
      <c r="C25" s="107" t="s">
        <v>640</v>
      </c>
      <c r="D25" s="108" t="s">
        <v>641</v>
      </c>
      <c r="E25" s="109" t="s">
        <v>51</v>
      </c>
      <c r="F25" s="109" t="s">
        <v>51</v>
      </c>
      <c r="G25" s="109" t="s">
        <v>51</v>
      </c>
      <c r="H25" s="110" t="s">
        <v>34</v>
      </c>
      <c r="J25" s="92"/>
      <c r="K25" s="92" t="s">
        <v>642</v>
      </c>
      <c r="L25" s="92"/>
      <c r="M25" s="92"/>
      <c r="O25" s="57" t="s">
        <v>34</v>
      </c>
      <c r="P25" s="57" t="s">
        <v>44</v>
      </c>
      <c r="Q25" s="57" t="s">
        <v>51</v>
      </c>
      <c r="R25" s="57" t="s">
        <v>603</v>
      </c>
      <c r="S25" s="57"/>
      <c r="T25" s="57"/>
      <c r="U25" s="57"/>
      <c r="V25" s="57"/>
    </row>
    <row r="26" spans="3:22">
      <c r="C26" s="107" t="s">
        <v>643</v>
      </c>
      <c r="D26" s="108" t="s">
        <v>644</v>
      </c>
      <c r="E26" s="109" t="s">
        <v>51</v>
      </c>
      <c r="F26" s="109" t="s">
        <v>51</v>
      </c>
      <c r="G26" s="109" t="s">
        <v>51</v>
      </c>
      <c r="H26" s="110" t="s">
        <v>34</v>
      </c>
      <c r="J26" s="92"/>
      <c r="K26" s="92"/>
      <c r="L26" s="92"/>
      <c r="M26" s="92"/>
      <c r="O26" s="57" t="s">
        <v>34</v>
      </c>
      <c r="P26" s="57" t="s">
        <v>44</v>
      </c>
      <c r="Q26" s="57" t="s">
        <v>51</v>
      </c>
      <c r="R26" s="57" t="s">
        <v>603</v>
      </c>
      <c r="S26" s="57"/>
      <c r="T26" s="57"/>
      <c r="U26" s="57"/>
      <c r="V26" s="57"/>
    </row>
    <row r="27" spans="3:22">
      <c r="C27" s="107" t="s">
        <v>645</v>
      </c>
      <c r="D27" s="108" t="s">
        <v>646</v>
      </c>
      <c r="E27" s="109" t="s">
        <v>51</v>
      </c>
      <c r="F27" s="109" t="s">
        <v>51</v>
      </c>
      <c r="G27" s="109" t="s">
        <v>51</v>
      </c>
      <c r="H27" s="110" t="s">
        <v>34</v>
      </c>
      <c r="J27" s="92"/>
      <c r="K27" s="92"/>
      <c r="L27" s="92"/>
      <c r="M27" s="92"/>
      <c r="O27" s="57" t="s">
        <v>34</v>
      </c>
      <c r="P27" s="57" t="s">
        <v>44</v>
      </c>
      <c r="Q27" s="57" t="s">
        <v>51</v>
      </c>
      <c r="R27" s="57" t="s">
        <v>603</v>
      </c>
      <c r="S27" s="57"/>
      <c r="T27" s="57"/>
      <c r="U27" s="57"/>
      <c r="V27" s="57"/>
    </row>
    <row r="28" spans="3:22">
      <c r="C28" s="111" t="s">
        <v>647</v>
      </c>
      <c r="D28" s="112" t="s">
        <v>648</v>
      </c>
      <c r="E28" s="113" t="s">
        <v>51</v>
      </c>
      <c r="F28" s="113" t="s">
        <v>51</v>
      </c>
      <c r="G28" s="113" t="s">
        <v>51</v>
      </c>
      <c r="H28" s="114" t="s">
        <v>34</v>
      </c>
      <c r="J28" s="98"/>
      <c r="K28" s="98"/>
      <c r="L28" s="98"/>
      <c r="M28" s="98"/>
      <c r="O28" s="57" t="s">
        <v>34</v>
      </c>
      <c r="P28" s="57" t="s">
        <v>44</v>
      </c>
      <c r="Q28" s="57" t="s">
        <v>51</v>
      </c>
      <c r="R28" s="57" t="s">
        <v>603</v>
      </c>
      <c r="S28" s="57"/>
      <c r="T28" s="57"/>
      <c r="U28" s="57"/>
      <c r="V28" s="57"/>
    </row>
    <row r="30" spans="3:22">
      <c r="C30" s="102" t="s">
        <v>649</v>
      </c>
      <c r="D30" s="103" t="s">
        <v>650</v>
      </c>
      <c r="E30" s="115"/>
      <c r="F30" s="115"/>
      <c r="G30" s="115"/>
      <c r="H30" s="116"/>
      <c r="J30" s="139"/>
      <c r="K30" s="139"/>
      <c r="L30" s="139"/>
      <c r="M30" s="139"/>
    </row>
    <row r="31" spans="3:22">
      <c r="C31" s="107" t="s">
        <v>651</v>
      </c>
      <c r="D31" s="108" t="s">
        <v>652</v>
      </c>
      <c r="E31" s="109" t="s">
        <v>51</v>
      </c>
      <c r="F31" s="109" t="s">
        <v>44</v>
      </c>
      <c r="G31" s="109" t="s">
        <v>44</v>
      </c>
      <c r="H31" s="110" t="s">
        <v>34</v>
      </c>
      <c r="J31" s="92"/>
      <c r="K31" s="92" t="s">
        <v>653</v>
      </c>
      <c r="L31" s="92"/>
      <c r="M31" s="92"/>
      <c r="O31" s="57" t="s">
        <v>34</v>
      </c>
      <c r="P31" s="57" t="s">
        <v>44</v>
      </c>
      <c r="Q31" s="57" t="s">
        <v>51</v>
      </c>
      <c r="R31" s="57" t="s">
        <v>603</v>
      </c>
      <c r="S31" s="57"/>
      <c r="T31" s="57"/>
      <c r="U31" s="57"/>
      <c r="V31" s="57"/>
    </row>
    <row r="32" spans="3:22">
      <c r="C32" s="107" t="s">
        <v>654</v>
      </c>
      <c r="D32" s="108" t="s">
        <v>655</v>
      </c>
      <c r="E32" s="109" t="s">
        <v>44</v>
      </c>
      <c r="F32" s="109" t="s">
        <v>44</v>
      </c>
      <c r="G32" s="109" t="s">
        <v>44</v>
      </c>
      <c r="H32" s="110" t="s">
        <v>34</v>
      </c>
      <c r="J32" s="92" t="s">
        <v>656</v>
      </c>
      <c r="K32" s="92" t="s">
        <v>657</v>
      </c>
      <c r="L32" s="92"/>
      <c r="M32" s="92"/>
      <c r="O32" s="57" t="s">
        <v>34</v>
      </c>
      <c r="P32" s="57" t="s">
        <v>44</v>
      </c>
      <c r="Q32" s="57" t="s">
        <v>51</v>
      </c>
      <c r="R32" s="57" t="s">
        <v>603</v>
      </c>
      <c r="S32" s="57"/>
      <c r="T32" s="57"/>
      <c r="U32" s="57"/>
      <c r="V32" s="57"/>
    </row>
    <row r="33" spans="3:22">
      <c r="C33" s="107" t="s">
        <v>658</v>
      </c>
      <c r="D33" s="108" t="s">
        <v>659</v>
      </c>
      <c r="E33" s="109" t="s">
        <v>51</v>
      </c>
      <c r="F33" s="109" t="s">
        <v>44</v>
      </c>
      <c r="G33" s="117" t="s">
        <v>44</v>
      </c>
      <c r="H33" s="110" t="s">
        <v>34</v>
      </c>
      <c r="J33" s="92"/>
      <c r="K33" s="92" t="s">
        <v>660</v>
      </c>
      <c r="L33" s="141" t="s">
        <v>661</v>
      </c>
      <c r="M33" s="92"/>
      <c r="O33" s="57" t="s">
        <v>34</v>
      </c>
      <c r="P33" s="57" t="s">
        <v>44</v>
      </c>
      <c r="Q33" s="57" t="s">
        <v>51</v>
      </c>
      <c r="R33" s="57" t="s">
        <v>603</v>
      </c>
      <c r="S33" s="57"/>
      <c r="T33" s="57"/>
      <c r="U33" s="57"/>
      <c r="V33" s="57"/>
    </row>
    <row r="34" spans="3:22">
      <c r="C34" s="107" t="s">
        <v>662</v>
      </c>
      <c r="D34" s="108" t="s">
        <v>663</v>
      </c>
      <c r="E34" s="109" t="s">
        <v>51</v>
      </c>
      <c r="F34" s="109" t="s">
        <v>44</v>
      </c>
      <c r="G34" s="109" t="s">
        <v>44</v>
      </c>
      <c r="H34" s="110" t="s">
        <v>34</v>
      </c>
      <c r="J34" s="92"/>
      <c r="K34" s="92"/>
      <c r="L34" s="92"/>
      <c r="M34" s="92"/>
      <c r="O34" s="57" t="s">
        <v>34</v>
      </c>
      <c r="P34" s="57" t="s">
        <v>44</v>
      </c>
      <c r="Q34" s="57" t="s">
        <v>51</v>
      </c>
      <c r="R34" s="57" t="s">
        <v>603</v>
      </c>
      <c r="S34" s="57"/>
      <c r="T34" s="57"/>
      <c r="U34" s="57"/>
      <c r="V34" s="57"/>
    </row>
    <row r="35" spans="3:22">
      <c r="C35" s="107" t="s">
        <v>664</v>
      </c>
      <c r="D35" s="108" t="s">
        <v>665</v>
      </c>
      <c r="E35" s="109" t="s">
        <v>51</v>
      </c>
      <c r="F35" s="109" t="s">
        <v>51</v>
      </c>
      <c r="G35" s="109" t="s">
        <v>51</v>
      </c>
      <c r="H35" s="110" t="s">
        <v>34</v>
      </c>
      <c r="J35" s="92"/>
      <c r="K35" s="92" t="s">
        <v>666</v>
      </c>
      <c r="L35" s="92" t="s">
        <v>667</v>
      </c>
      <c r="M35" s="92"/>
      <c r="O35" s="57" t="s">
        <v>34</v>
      </c>
      <c r="P35" s="57" t="s">
        <v>44</v>
      </c>
      <c r="Q35" s="57" t="s">
        <v>51</v>
      </c>
      <c r="R35" s="57" t="s">
        <v>603</v>
      </c>
      <c r="S35" s="57"/>
      <c r="T35" s="57"/>
      <c r="U35" s="57"/>
      <c r="V35" s="57"/>
    </row>
    <row r="36" spans="3:22">
      <c r="C36" s="118" t="s">
        <v>668</v>
      </c>
      <c r="D36" s="112" t="s">
        <v>669</v>
      </c>
      <c r="E36" s="113" t="s">
        <v>51</v>
      </c>
      <c r="F36" s="113" t="s">
        <v>51</v>
      </c>
      <c r="G36" s="113" t="s">
        <v>51</v>
      </c>
      <c r="H36" s="114" t="s">
        <v>34</v>
      </c>
      <c r="J36" s="98"/>
      <c r="K36" s="98" t="s">
        <v>670</v>
      </c>
      <c r="L36" s="98"/>
      <c r="M36" s="98"/>
      <c r="O36" s="57" t="s">
        <v>34</v>
      </c>
      <c r="P36" s="57" t="s">
        <v>44</v>
      </c>
      <c r="Q36" s="57" t="s">
        <v>51</v>
      </c>
      <c r="R36" s="57" t="s">
        <v>603</v>
      </c>
      <c r="S36" s="57"/>
      <c r="T36" s="57"/>
      <c r="U36" s="57"/>
      <c r="V36" s="57"/>
    </row>
    <row r="38" spans="3:22" hidden="1">
      <c r="C38" s="102"/>
      <c r="D38" s="103" t="s">
        <v>671</v>
      </c>
      <c r="E38" s="115"/>
      <c r="F38" s="115"/>
      <c r="G38" s="115"/>
      <c r="H38" s="116"/>
      <c r="J38" s="142"/>
      <c r="K38" s="142"/>
      <c r="L38" s="142"/>
      <c r="M38" s="142"/>
    </row>
    <row r="39" spans="3:22" hidden="1">
      <c r="C39" s="107"/>
      <c r="D39" s="108" t="s">
        <v>672</v>
      </c>
      <c r="E39" s="119" t="s">
        <v>34</v>
      </c>
      <c r="F39" s="119" t="s">
        <v>34</v>
      </c>
      <c r="G39" s="119" t="s">
        <v>34</v>
      </c>
      <c r="H39" s="120" t="s">
        <v>34</v>
      </c>
      <c r="J39" s="143"/>
      <c r="K39" s="143"/>
      <c r="L39" s="143"/>
      <c r="M39" s="143"/>
      <c r="O39" s="57" t="s">
        <v>34</v>
      </c>
      <c r="P39" s="57" t="s">
        <v>44</v>
      </c>
      <c r="Q39" s="57" t="s">
        <v>51</v>
      </c>
      <c r="R39" s="57" t="s">
        <v>603</v>
      </c>
      <c r="S39" s="57"/>
      <c r="T39" s="57"/>
      <c r="U39" s="57"/>
      <c r="V39" s="57"/>
    </row>
    <row r="40" spans="3:22" hidden="1">
      <c r="C40" s="107"/>
      <c r="D40" s="108" t="s">
        <v>673</v>
      </c>
      <c r="E40" s="119" t="s">
        <v>34</v>
      </c>
      <c r="F40" s="119" t="s">
        <v>34</v>
      </c>
      <c r="G40" s="119" t="s">
        <v>34</v>
      </c>
      <c r="H40" s="120" t="s">
        <v>34</v>
      </c>
      <c r="J40" s="143"/>
      <c r="K40" s="143"/>
      <c r="L40" s="143"/>
      <c r="M40" s="143"/>
      <c r="O40" s="57" t="s">
        <v>34</v>
      </c>
      <c r="P40" s="57" t="s">
        <v>44</v>
      </c>
      <c r="Q40" s="57" t="s">
        <v>51</v>
      </c>
      <c r="R40" s="57" t="s">
        <v>603</v>
      </c>
      <c r="S40" s="57"/>
      <c r="T40" s="57"/>
      <c r="U40" s="57"/>
      <c r="V40" s="57"/>
    </row>
    <row r="41" spans="3:22" hidden="1">
      <c r="C41" s="107"/>
      <c r="D41" s="108" t="s">
        <v>674</v>
      </c>
      <c r="E41" s="119" t="s">
        <v>34</v>
      </c>
      <c r="F41" s="119" t="s">
        <v>34</v>
      </c>
      <c r="G41" s="119" t="s">
        <v>34</v>
      </c>
      <c r="H41" s="120" t="s">
        <v>34</v>
      </c>
      <c r="J41" s="144"/>
      <c r="K41" s="144"/>
      <c r="L41" s="144"/>
      <c r="M41" s="144"/>
      <c r="O41" s="57" t="s">
        <v>34</v>
      </c>
      <c r="P41" s="57" t="s">
        <v>44</v>
      </c>
      <c r="Q41" s="57" t="s">
        <v>51</v>
      </c>
      <c r="R41" s="57" t="s">
        <v>603</v>
      </c>
      <c r="S41" s="57"/>
      <c r="T41" s="57"/>
      <c r="U41" s="57"/>
      <c r="V41" s="57"/>
    </row>
    <row r="42" spans="3:22" hidden="1">
      <c r="C42" s="107"/>
      <c r="D42" s="108" t="s">
        <v>675</v>
      </c>
      <c r="E42" s="119" t="s">
        <v>34</v>
      </c>
      <c r="F42" s="119" t="s">
        <v>34</v>
      </c>
      <c r="G42" s="119" t="s">
        <v>34</v>
      </c>
      <c r="H42" s="120" t="s">
        <v>34</v>
      </c>
      <c r="J42" s="143"/>
      <c r="K42" s="143"/>
      <c r="L42" s="143"/>
      <c r="M42" s="143"/>
      <c r="O42" s="57" t="s">
        <v>34</v>
      </c>
      <c r="P42" s="57" t="s">
        <v>676</v>
      </c>
      <c r="Q42" s="57" t="s">
        <v>677</v>
      </c>
      <c r="R42" s="57" t="s">
        <v>603</v>
      </c>
      <c r="S42" s="57"/>
      <c r="T42" s="57"/>
      <c r="U42" s="57"/>
      <c r="V42" s="57"/>
    </row>
    <row r="43" spans="3:22" hidden="1">
      <c r="C43" s="121"/>
      <c r="D43" s="108" t="s">
        <v>678</v>
      </c>
      <c r="E43" s="119" t="s">
        <v>34</v>
      </c>
      <c r="F43" s="119" t="s">
        <v>34</v>
      </c>
      <c r="G43" s="119" t="s">
        <v>34</v>
      </c>
      <c r="H43" s="120" t="s">
        <v>34</v>
      </c>
      <c r="J43" s="144"/>
      <c r="K43" s="144"/>
      <c r="L43" s="144"/>
      <c r="M43" s="144"/>
      <c r="O43" s="57" t="s">
        <v>34</v>
      </c>
      <c r="P43" s="57" t="s">
        <v>44</v>
      </c>
      <c r="Q43" s="57" t="s">
        <v>51</v>
      </c>
      <c r="R43" s="57" t="s">
        <v>603</v>
      </c>
      <c r="S43" s="57"/>
      <c r="T43" s="57"/>
      <c r="U43" s="57"/>
      <c r="V43" s="57"/>
    </row>
    <row r="44" spans="3:22" hidden="1">
      <c r="C44" s="121"/>
      <c r="D44" s="108" t="s">
        <v>679</v>
      </c>
      <c r="E44" s="119" t="s">
        <v>34</v>
      </c>
      <c r="F44" s="119" t="s">
        <v>34</v>
      </c>
      <c r="G44" s="119" t="s">
        <v>34</v>
      </c>
      <c r="H44" s="120" t="s">
        <v>34</v>
      </c>
      <c r="J44" s="143"/>
      <c r="K44" s="143"/>
      <c r="L44" s="143"/>
      <c r="M44" s="143"/>
      <c r="O44" s="57" t="s">
        <v>34</v>
      </c>
      <c r="P44" s="57" t="s">
        <v>44</v>
      </c>
      <c r="Q44" s="57" t="s">
        <v>51</v>
      </c>
      <c r="R44" s="57" t="s">
        <v>603</v>
      </c>
      <c r="S44" s="57"/>
      <c r="T44" s="57"/>
      <c r="U44" s="57"/>
      <c r="V44" s="57"/>
    </row>
    <row r="45" spans="3:22" hidden="1">
      <c r="C45" s="111"/>
      <c r="D45" s="112" t="s">
        <v>680</v>
      </c>
      <c r="E45" s="122" t="s">
        <v>34</v>
      </c>
      <c r="F45" s="122" t="s">
        <v>34</v>
      </c>
      <c r="G45" s="122" t="s">
        <v>34</v>
      </c>
      <c r="H45" s="123" t="s">
        <v>34</v>
      </c>
      <c r="J45" s="145"/>
      <c r="K45" s="145"/>
      <c r="L45" s="145"/>
      <c r="M45" s="145"/>
      <c r="O45" s="57" t="s">
        <v>34</v>
      </c>
      <c r="P45" s="57" t="s">
        <v>44</v>
      </c>
      <c r="Q45" s="57" t="s">
        <v>51</v>
      </c>
      <c r="R45" s="57" t="s">
        <v>603</v>
      </c>
      <c r="S45" s="57"/>
      <c r="T45" s="57"/>
      <c r="U45" s="57"/>
      <c r="V45" s="57"/>
    </row>
    <row r="46" spans="3:22" hidden="1">
      <c r="D46" s="124"/>
    </row>
    <row r="47" spans="3:22">
      <c r="C47" s="102" t="s">
        <v>681</v>
      </c>
      <c r="D47" s="103" t="s">
        <v>682</v>
      </c>
      <c r="E47" s="125"/>
      <c r="F47" s="125"/>
      <c r="G47" s="125"/>
      <c r="H47" s="126"/>
      <c r="J47" s="139"/>
      <c r="K47" s="139"/>
      <c r="L47" s="139"/>
      <c r="M47" s="139"/>
    </row>
    <row r="48" spans="3:22">
      <c r="C48" s="107" t="s">
        <v>683</v>
      </c>
      <c r="D48" s="108" t="s">
        <v>684</v>
      </c>
      <c r="E48" s="109" t="s">
        <v>685</v>
      </c>
      <c r="F48" s="117" t="s">
        <v>686</v>
      </c>
      <c r="G48" s="117" t="s">
        <v>685</v>
      </c>
      <c r="H48" s="110" t="s">
        <v>34</v>
      </c>
      <c r="J48" s="92"/>
      <c r="K48" s="92"/>
      <c r="L48" s="92"/>
      <c r="M48" s="92"/>
      <c r="O48" s="57" t="s">
        <v>34</v>
      </c>
      <c r="P48" s="57" t="s">
        <v>687</v>
      </c>
      <c r="Q48" s="57" t="s">
        <v>688</v>
      </c>
      <c r="R48" s="57" t="s">
        <v>686</v>
      </c>
      <c r="S48" s="57" t="s">
        <v>685</v>
      </c>
      <c r="T48" s="57" t="s">
        <v>689</v>
      </c>
      <c r="U48" s="57"/>
      <c r="V48" s="57"/>
    </row>
    <row r="49" spans="3:22">
      <c r="C49" s="107" t="s">
        <v>690</v>
      </c>
      <c r="D49" s="108" t="s">
        <v>691</v>
      </c>
      <c r="E49" s="109" t="s">
        <v>34</v>
      </c>
      <c r="F49" s="109" t="s">
        <v>34</v>
      </c>
      <c r="G49" s="109" t="s">
        <v>34</v>
      </c>
      <c r="H49" s="110" t="s">
        <v>34</v>
      </c>
      <c r="J49" s="92"/>
      <c r="K49" s="92"/>
      <c r="L49" s="92"/>
      <c r="M49" s="92"/>
      <c r="O49" s="57" t="s">
        <v>34</v>
      </c>
      <c r="P49" s="57" t="s">
        <v>692</v>
      </c>
      <c r="Q49" s="57" t="s">
        <v>693</v>
      </c>
      <c r="R49" s="57" t="s">
        <v>694</v>
      </c>
      <c r="S49" s="57" t="s">
        <v>695</v>
      </c>
      <c r="T49" s="57" t="s">
        <v>696</v>
      </c>
      <c r="U49" s="57" t="s">
        <v>697</v>
      </c>
      <c r="V49" s="57" t="s">
        <v>698</v>
      </c>
    </row>
    <row r="50" spans="3:22">
      <c r="C50" s="111" t="s">
        <v>699</v>
      </c>
      <c r="D50" s="112" t="s">
        <v>700</v>
      </c>
      <c r="E50" s="127" t="s">
        <v>51</v>
      </c>
      <c r="F50" s="113" t="s">
        <v>34</v>
      </c>
      <c r="G50" s="113" t="s">
        <v>34</v>
      </c>
      <c r="H50" s="114" t="s">
        <v>34</v>
      </c>
      <c r="J50" s="98"/>
      <c r="K50" s="98"/>
      <c r="L50" s="98"/>
      <c r="M50" s="98"/>
      <c r="O50" s="57" t="s">
        <v>34</v>
      </c>
      <c r="P50" s="57" t="s">
        <v>44</v>
      </c>
      <c r="Q50" s="57" t="s">
        <v>51</v>
      </c>
      <c r="R50" s="57" t="s">
        <v>603</v>
      </c>
      <c r="S50" s="57"/>
      <c r="T50" s="57"/>
      <c r="U50" s="57"/>
      <c r="V50" s="57"/>
    </row>
    <row r="51" spans="3:22" s="67" customFormat="1">
      <c r="C51" s="128"/>
      <c r="E51" s="128"/>
      <c r="F51" s="128"/>
      <c r="G51" s="128"/>
      <c r="H51" s="128"/>
    </row>
    <row r="53" spans="3:22" hidden="1">
      <c r="D53" s="129"/>
      <c r="E53" s="130" t="str">
        <f>E5</f>
        <v>Regional Administration</v>
      </c>
      <c r="F53" s="130" t="str">
        <f>F5</f>
        <v>Local Government Authorities</v>
      </c>
      <c r="G53" s="130" t="str">
        <f>G5</f>
        <v>Village Governments</v>
      </c>
      <c r="H53" s="131" t="str">
        <f>H5</f>
        <v>-</v>
      </c>
      <c r="J53" s="146" t="str">
        <f>E53</f>
        <v>Regional Administration</v>
      </c>
      <c r="K53" s="147" t="str">
        <f t="shared" ref="K53:M53" si="1">F53</f>
        <v>Local Government Authorities</v>
      </c>
      <c r="L53" s="147" t="str">
        <f t="shared" si="1"/>
        <v>Village Governments</v>
      </c>
      <c r="M53" s="148" t="str">
        <f t="shared" si="1"/>
        <v>-</v>
      </c>
    </row>
    <row r="54" spans="3:22" hidden="1">
      <c r="D54" s="132" t="s">
        <v>701</v>
      </c>
      <c r="E54" s="57">
        <f>IF(E8&amp;E9="YesYes",1,0)</f>
        <v>0</v>
      </c>
      <c r="F54" s="57">
        <f>IF(F8&amp;F9="YesYes",1,0)</f>
        <v>1</v>
      </c>
      <c r="G54" s="57">
        <f>IF(G8&amp;G9="YesYes",1,0)</f>
        <v>1</v>
      </c>
      <c r="H54" s="133">
        <f>IF(H8&amp;H9="YesYes",1,0)</f>
        <v>0</v>
      </c>
      <c r="J54" s="149"/>
      <c r="M54" s="150"/>
    </row>
    <row r="55" spans="3:22" hidden="1">
      <c r="D55" s="132" t="s">
        <v>702</v>
      </c>
      <c r="E55" s="57">
        <f t="shared" ref="E55:H56" si="2">IF(E10="Yes",1,0)</f>
        <v>0</v>
      </c>
      <c r="F55" s="57">
        <f t="shared" si="2"/>
        <v>1</v>
      </c>
      <c r="G55" s="57">
        <f t="shared" si="2"/>
        <v>0</v>
      </c>
      <c r="H55" s="133">
        <f t="shared" si="2"/>
        <v>0</v>
      </c>
      <c r="J55" s="149"/>
      <c r="M55" s="150"/>
    </row>
    <row r="56" spans="3:22" hidden="1">
      <c r="D56" s="132" t="s">
        <v>703</v>
      </c>
      <c r="E56" s="57">
        <f t="shared" si="2"/>
        <v>0</v>
      </c>
      <c r="F56" s="57">
        <f t="shared" si="2"/>
        <v>0</v>
      </c>
      <c r="G56" s="57">
        <f t="shared" si="2"/>
        <v>0</v>
      </c>
      <c r="H56" s="133">
        <f t="shared" si="2"/>
        <v>0</v>
      </c>
      <c r="J56" s="149"/>
      <c r="M56" s="150"/>
    </row>
    <row r="57" spans="3:22" hidden="1">
      <c r="D57" s="134" t="s">
        <v>704</v>
      </c>
      <c r="E57" s="135">
        <f>IF(E14&amp;E15="YesYes",1,0)</f>
        <v>0</v>
      </c>
      <c r="F57" s="135">
        <f>IF(F14&amp;F15="YesYes",1,0)</f>
        <v>1</v>
      </c>
      <c r="G57" s="135">
        <f>IF(G14&amp;G15="YesYes",1,0)</f>
        <v>1</v>
      </c>
      <c r="H57" s="136">
        <f>IF(H14&amp;H15="YesYes",1,0)</f>
        <v>0</v>
      </c>
      <c r="J57" s="149"/>
      <c r="M57" s="150"/>
    </row>
    <row r="58" spans="3:22" hidden="1">
      <c r="D58" s="134" t="s">
        <v>705</v>
      </c>
      <c r="E58" s="135">
        <f>IF(E16&amp;E17="YesYes",1,0)</f>
        <v>0</v>
      </c>
      <c r="F58" s="135">
        <f>IF(F16&amp;F17="YesYes",1,0)</f>
        <v>0</v>
      </c>
      <c r="G58" s="135">
        <f>IF(G16&amp;G17="YesYes",1,0)</f>
        <v>0</v>
      </c>
      <c r="H58" s="136">
        <f>IF(H16&amp;H17="YesYes",1,0)</f>
        <v>0</v>
      </c>
      <c r="J58" s="149"/>
      <c r="M58" s="150"/>
    </row>
    <row r="59" spans="3:22" hidden="1">
      <c r="D59" s="134" t="s">
        <v>706</v>
      </c>
      <c r="E59" s="135">
        <f>IF(E18&amp;E19="YesYes",1,0)</f>
        <v>0</v>
      </c>
      <c r="F59" s="135">
        <f>IF(F18&amp;F19="YesYes",1,0)</f>
        <v>0</v>
      </c>
      <c r="G59" s="135">
        <f>IF(G18&amp;G19="YesYes",1,0)</f>
        <v>0</v>
      </c>
      <c r="H59" s="136">
        <f>IF(H18&amp;H19="YesYes",1,0)</f>
        <v>0</v>
      </c>
      <c r="J59" s="149"/>
      <c r="M59" s="150"/>
    </row>
    <row r="60" spans="3:22" hidden="1">
      <c r="D60" s="132" t="s">
        <v>707</v>
      </c>
      <c r="E60" s="57">
        <f>IF(E22="Yes",1,0)</f>
        <v>0</v>
      </c>
      <c r="F60" s="57">
        <f>IF(F22="Yes",1,0)</f>
        <v>1</v>
      </c>
      <c r="G60" s="57">
        <f>IF(G22="Yes",1,0)</f>
        <v>0</v>
      </c>
      <c r="H60" s="133">
        <f>IF(H22="Yes",1,0)</f>
        <v>0</v>
      </c>
      <c r="J60" s="149"/>
      <c r="M60" s="150"/>
    </row>
    <row r="61" spans="3:22" hidden="1">
      <c r="D61" s="132" t="s">
        <v>708</v>
      </c>
      <c r="E61" s="57">
        <f>IF(E23&amp;E24&amp;E25="YesYesYes",1,0)</f>
        <v>0</v>
      </c>
      <c r="F61" s="57">
        <f>IF(F23&amp;F24&amp;F25="YesYesYes",1,0)</f>
        <v>0</v>
      </c>
      <c r="G61" s="57">
        <f>IF(G23&amp;G24&amp;G25="YesYesYes",1,0)</f>
        <v>0</v>
      </c>
      <c r="H61" s="133">
        <f>IF(H23&amp;H24&amp;H25="YesYesYes",1,0)</f>
        <v>0</v>
      </c>
      <c r="J61" s="149"/>
      <c r="M61" s="150"/>
    </row>
    <row r="62" spans="3:22" hidden="1">
      <c r="D62" s="132" t="s">
        <v>709</v>
      </c>
      <c r="E62" s="57">
        <f>IF(E26&amp;E27&amp;E28="YesYesYes",1,0)</f>
        <v>0</v>
      </c>
      <c r="F62" s="57">
        <f>IF(F26&amp;F27&amp;F28="YesYesYes",1,0)</f>
        <v>0</v>
      </c>
      <c r="G62" s="57">
        <f>IF(G26&amp;G27&amp;G28="YesYesYes",1,0)</f>
        <v>0</v>
      </c>
      <c r="H62" s="133">
        <f>IF(H26&amp;H27&amp;H28="YesYesYes",1,0)</f>
        <v>0</v>
      </c>
      <c r="J62" s="149"/>
      <c r="M62" s="150"/>
    </row>
    <row r="63" spans="3:22" hidden="1">
      <c r="D63" s="134" t="s">
        <v>710</v>
      </c>
      <c r="E63" s="135">
        <f>IF(E31&amp;E32&amp;E33="YesYesYes",1,0)</f>
        <v>0</v>
      </c>
      <c r="F63" s="135">
        <f>IF(F31&amp;F32&amp;F33="YesYesYes",1,0)</f>
        <v>1</v>
      </c>
      <c r="G63" s="135">
        <f>IF(G31&amp;G32&amp;G33="YesYesYes",1,0)</f>
        <v>1</v>
      </c>
      <c r="H63" s="136">
        <f>IF(H31&amp;H32&amp;H33="YesYesYes",1,0)</f>
        <v>0</v>
      </c>
      <c r="J63" s="149"/>
      <c r="M63" s="150"/>
    </row>
    <row r="64" spans="3:22" hidden="1">
      <c r="D64" s="134" t="s">
        <v>711</v>
      </c>
      <c r="E64" s="135">
        <f>IF(E34&amp;E35="YesYes",1,0)</f>
        <v>0</v>
      </c>
      <c r="F64" s="135">
        <f>IF(F34&amp;F35="YesYes",1,0)</f>
        <v>0</v>
      </c>
      <c r="G64" s="135">
        <f>IF(G34&amp;G35="YesYes",1,0)</f>
        <v>0</v>
      </c>
      <c r="H64" s="136">
        <f>IF(H34&amp;H35="YesYes",1,0)</f>
        <v>0</v>
      </c>
      <c r="J64" s="149"/>
      <c r="M64" s="150"/>
    </row>
    <row r="65" spans="4:13" hidden="1">
      <c r="D65" s="134" t="s">
        <v>712</v>
      </c>
      <c r="E65" s="135">
        <f>IF(E36="Yes",1,0)</f>
        <v>0</v>
      </c>
      <c r="F65" s="135">
        <f>IF(F36="Yes",1,0)</f>
        <v>0</v>
      </c>
      <c r="G65" s="135">
        <f>IF(G36="Yes",1,0)</f>
        <v>0</v>
      </c>
      <c r="H65" s="136">
        <f>IF(H36="Yes",1,0)</f>
        <v>0</v>
      </c>
      <c r="J65" s="149"/>
      <c r="M65" s="150"/>
    </row>
    <row r="66" spans="4:13" hidden="1">
      <c r="D66" s="151" t="s">
        <v>713</v>
      </c>
      <c r="E66" s="152">
        <f>IF(E54+E55+E56=3,3,IF(E54+E55=2,2,IF(E54=1,1,0)))</f>
        <v>0</v>
      </c>
      <c r="F66" s="152">
        <f t="shared" ref="F66:H66" si="3">IF(F54+F55+F56=3,3,IF(F54+F55=2,2,IF(F54=1,1,0)))</f>
        <v>2</v>
      </c>
      <c r="G66" s="152">
        <f t="shared" si="3"/>
        <v>1</v>
      </c>
      <c r="H66" s="153">
        <f t="shared" si="3"/>
        <v>0</v>
      </c>
      <c r="J66" s="151" t="str">
        <f>IF(E66=3,E$5&amp;" meet all the institutional/functional conditions of devolved subnational governments with extensive powers/functions.",IF(E66=2,E$5&amp;" meet all the institutional/functional conditions of devolved subnational governments, albeit with limited powers/functions.",IF(E66=1,E$5&amp;" do not meet the institutional/functional conditions of devolved subnational governments (although preconditions are met).",IF(E66=0,E$5&amp;" do not meet the institutional/functional preconditions of devolved subnational governments.",""))))</f>
        <v>Regional Administration do not meet the institutional/functional preconditions of devolved subnational governments.</v>
      </c>
      <c r="K66" s="152" t="str">
        <f t="shared" ref="K66:M66" si="4">IF(F66=3,F$5&amp;" meet all the institutional/functional conditions of devolved subnational governments with extensive powers/functions.",IF(F66=2,F$5&amp;" meet all the institutional/functional conditions of devolved subnational governments, albeit with limited powers/functions.",IF(F66=1,F$5&amp;" do not meet the institutional/functional conditions of devolved subnational governments (although preconditions are met).",IF(F66=0,F$5&amp;" do not meet the institutional/functional preconditions of devolved subnational governments.",""))))</f>
        <v>Local Government Authorities meet all the institutional/functional conditions of devolved subnational governments, albeit with limited powers/functions.</v>
      </c>
      <c r="L66" s="152" t="str">
        <f t="shared" si="4"/>
        <v>Village Governments do not meet the institutional/functional conditions of devolved subnational governments (although preconditions are met).</v>
      </c>
      <c r="M66" s="153" t="str">
        <f t="shared" si="4"/>
        <v>- do not meet the institutional/functional preconditions of devolved subnational governments.</v>
      </c>
    </row>
    <row r="67" spans="4:13" hidden="1">
      <c r="D67" s="151" t="s">
        <v>714</v>
      </c>
      <c r="E67" s="152">
        <f>IF(E57+E58+E59=3,3,IF(E57+E58=2,2,IF(E57=1,1,0)))</f>
        <v>0</v>
      </c>
      <c r="F67" s="152">
        <f t="shared" ref="F67:H67" si="5">IF(F57+F58+F59=3,3,IF(F57+F58=2,2,IF(F57=1,1,0)))</f>
        <v>1</v>
      </c>
      <c r="G67" s="152">
        <f t="shared" si="5"/>
        <v>1</v>
      </c>
      <c r="H67" s="153">
        <f t="shared" si="5"/>
        <v>0</v>
      </c>
      <c r="J67" s="151" t="str">
        <f>IF(E67=3,E$5&amp;" meet all the political conditions of devolved subnational governments with extensive powers/functions.",IF(E67=2,E$5&amp;" meet all the political conditions of devolved subnational governments, albeit with limited powers/functions.",IF(E67=1,E$5&amp;" do not meet the political conditions of devolved subnational governments (although preconditions are met).",IF(E67=0,E$5&amp;" do not meet the political preconditions of devolved subnational governments.",""))))</f>
        <v>Regional Administration do not meet the political preconditions of devolved subnational governments.</v>
      </c>
      <c r="K67" s="152" t="str">
        <f t="shared" ref="K67:M67" si="6">IF(F67=3,F$5&amp;" meet all the political conditions of devolved subnational governments with extensive powers/functions.",IF(F67=2,F$5&amp;" meet all the political conditions of devolved subnational governments, albeit with limited powers/functions.",IF(F67=1,F$5&amp;" do not meet the political conditions of devolved subnational governments (although preconditions are met).",IF(F67=0,F$5&amp;" do not meet the political preconditions of devolved subnational governments.",""))))</f>
        <v>Local Government Authorities do not meet the political conditions of devolved subnational governments (although preconditions are met).</v>
      </c>
      <c r="L67" s="152" t="str">
        <f t="shared" si="6"/>
        <v>Village Governments do not meet the political conditions of devolved subnational governments (although preconditions are met).</v>
      </c>
      <c r="M67" s="153" t="str">
        <f t="shared" si="6"/>
        <v>- do not meet the political preconditions of devolved subnational governments.</v>
      </c>
    </row>
    <row r="68" spans="4:13" hidden="1">
      <c r="D68" s="151" t="s">
        <v>715</v>
      </c>
      <c r="E68" s="152">
        <f>IF(E60+E61+E62=3,3,IF(E60+E61=2,2,IF(E60=1,1,0)))</f>
        <v>0</v>
      </c>
      <c r="F68" s="152">
        <f t="shared" ref="F68:H68" si="7">IF(F60+F61+F62=3,3,IF(F60+F61=2,2,IF(F60=1,1,0)))</f>
        <v>1</v>
      </c>
      <c r="G68" s="152">
        <f t="shared" si="7"/>
        <v>0</v>
      </c>
      <c r="H68" s="153">
        <f t="shared" si="7"/>
        <v>0</v>
      </c>
      <c r="J68" s="151" t="str">
        <f>IF(E68=3,E$5&amp;" meet all the administrative conditions of devolved subnational governments with extensive powers/functions.",IF(E68=2,E$5&amp;" meet all the administrative conditions of devolved subnational governments, albeit with limited powers/functions.",IF(E68=1,E$5&amp;" do not meet the administrative conditions of devolved subnational governments (although preconditions are met).",IF(E68=0,E$5&amp;" do not meet the administrative preconditions of devolved subnational governments.",""))))</f>
        <v>Regional Administration do not meet the administrative preconditions of devolved subnational governments.</v>
      </c>
      <c r="K68" s="152" t="str">
        <f t="shared" ref="K68:M68" si="8">IF(F68=3,F$5&amp;" meet all the administrative conditions of devolved subnational governments with extensive powers/functions.",IF(F68=2,F$5&amp;" meet all the administrative conditions of devolved subnational governments, albeit with limited powers/functions.",IF(F68=1,F$5&amp;" do not meet the administrative conditions of devolved subnational governments (although preconditions are met).",IF(F68=0,F$5&amp;" do not meet the administrative preconditions of devolved subnational governments.",""))))</f>
        <v>Local Government Authorities do not meet the administrative conditions of devolved subnational governments (although preconditions are met).</v>
      </c>
      <c r="L68" s="152" t="str">
        <f t="shared" si="8"/>
        <v>Village Governments do not meet the administrative preconditions of devolved subnational governments.</v>
      </c>
      <c r="M68" s="153" t="str">
        <f t="shared" si="8"/>
        <v>- do not meet the administrative preconditions of devolved subnational governments.</v>
      </c>
    </row>
    <row r="69" spans="4:13" hidden="1">
      <c r="D69" s="151" t="s">
        <v>716</v>
      </c>
      <c r="E69" s="152">
        <f>IF(E63+E64+E65=3,3,IF(E63+E64=2,2,IF(E63=1,1,0)))</f>
        <v>0</v>
      </c>
      <c r="F69" s="152">
        <f t="shared" ref="F69:H69" si="9">IF(F63+F64+F65=3,3,IF(F63+F64=2,2,IF(F63=1,1,0)))</f>
        <v>1</v>
      </c>
      <c r="G69" s="152">
        <f t="shared" si="9"/>
        <v>1</v>
      </c>
      <c r="H69" s="153">
        <f t="shared" si="9"/>
        <v>0</v>
      </c>
      <c r="J69" s="151" t="str">
        <f>IF(E69=3,E$5&amp;" meet all the fiscal/budgetary conditions of devolved subnational governments with extensive powers/functions.",IF(E69=2,E$5&amp;" meet all the fiscal/budgetary conditions of devolved subnational governments, albeit with limited powers/functions.",IF(E69=1,E$5&amp;" do not meet the fiscal/budgetary conditions of devolved subnational governments (although preconditions are met).",IF(E69=0,E$5&amp;" do not meet the fiscal/budgetary preconditions of devolved subnational governments.",""))))</f>
        <v>Regional Administration do not meet the fiscal/budgetary preconditions of devolved subnational governments.</v>
      </c>
      <c r="K69" s="152" t="str">
        <f t="shared" ref="K69:M69" si="10">IF(F69=3,F$5&amp;" meet all the fiscal/budgetary conditions of devolved subnational governments with extensive powers/functions.",IF(F69=2,F$5&amp;" meet all the fiscal/budgetary conditions of devolved subnational governments, albeit with limited powers/functions.",IF(F69=1,F$5&amp;" do not meet the fiscal/budgetary conditions of devolved subnational governments (although preconditions are met).",IF(F69=0,F$5&amp;" do not meet the fiscal/budgetary preconditions of devolved subnational governments.",""))))</f>
        <v>Local Government Authorities do not meet the fiscal/budgetary conditions of devolved subnational governments (although preconditions are met).</v>
      </c>
      <c r="L69" s="152" t="str">
        <f t="shared" si="10"/>
        <v>Village Governments do not meet the fiscal/budgetary conditions of devolved subnational governments (although preconditions are met).</v>
      </c>
      <c r="M69" s="153" t="str">
        <f t="shared" si="10"/>
        <v>- do not meet the fiscal/budgetary preconditions of devolved subnational governments.</v>
      </c>
    </row>
    <row r="70" spans="4:13" hidden="1">
      <c r="D70" s="154"/>
      <c r="E70" s="155">
        <f>MIN(E66:E69)</f>
        <v>0</v>
      </c>
      <c r="F70" s="155">
        <f t="shared" ref="F70:H70" si="11">MIN(F66:F69)</f>
        <v>1</v>
      </c>
      <c r="G70" s="155">
        <f t="shared" si="11"/>
        <v>0</v>
      </c>
      <c r="H70" s="156">
        <f t="shared" si="11"/>
        <v>0</v>
      </c>
      <c r="J70" s="149"/>
      <c r="M70" s="150"/>
    </row>
    <row r="71" spans="4:13" hidden="1">
      <c r="E71" s="157" t="str">
        <f>IF(E72="",E48,E48&amp;E72)</f>
        <v>Non-devolved institution</v>
      </c>
      <c r="F71" s="158" t="str">
        <f t="shared" ref="F71:H71" si="12">IF(F72="",F48,F48&amp;F72)</f>
        <v>Hybrid institution</v>
      </c>
      <c r="G71" s="158" t="str">
        <f t="shared" si="12"/>
        <v>Non-devolved institution</v>
      </c>
      <c r="H71" s="159" t="str">
        <f t="shared" si="12"/>
        <v>…</v>
      </c>
      <c r="J71" s="132" t="str">
        <f>J7&amp;J8&amp;J9&amp;J10&amp;J11</f>
        <v>Regions are part of central government, rather than separate legal entities.</v>
      </c>
      <c r="K71" s="57" t="str">
        <f>K7&amp;K8&amp;K9&amp;K10&amp;K11</f>
        <v>LGAs are "general purpose" government institutions and have various responsibilities.</v>
      </c>
      <c r="L71" s="57" t="str">
        <f>L7&amp;L8&amp;L9&amp;L10&amp;L11</f>
        <v>Village governments do not employ their own officers (WEOs and VEOs are employed by their respective districts).Village governments have limited service delivery responsibilities and are mostly focused on community activities</v>
      </c>
      <c r="M71" s="133" t="str">
        <f>M7&amp;M8&amp;M9&amp;M10&amp;M11</f>
        <v/>
      </c>
    </row>
    <row r="72" spans="4:13" hidden="1">
      <c r="E72" s="160" t="str">
        <f>IF(E48="Non-devolved institution",IF(E50="Yes"," (with elected council)",""),"")</f>
        <v/>
      </c>
      <c r="F72" s="130" t="str">
        <f>IF(F48="Non-devolved institution",IF(F50="Yes"," (with elected council)",""),"")</f>
        <v/>
      </c>
      <c r="G72" s="130" t="str">
        <f>IF(G48="Non-devolved institution",IF(G50="Yes"," (with elected council)",""),"")</f>
        <v/>
      </c>
      <c r="H72" s="131" t="str">
        <f>IF(H48="Non-devolved institution",IF(H50="Yes"," (with elected council)",""),"")</f>
        <v/>
      </c>
      <c r="J72" s="132" t="str">
        <f>J13&amp;J14&amp;J15&amp;J16&amp;J17&amp;J18&amp;J19</f>
        <v xml:space="preserve">Regions are deconcentrated entities; they do not have their own political leadership, while regional adminisrative leadership is appointed by the central government.The Regional Commissioner acts as the CG representative in the Region and performs the executive functions of the CG in the Region </v>
      </c>
      <c r="K72" s="57" t="str">
        <f>K13&amp;K14&amp;K15&amp;K16&amp;K17&amp;K18&amp;K19</f>
        <v>LGAs have limited authority and are heavily controlled by CG. For example, when the Minister responsible for Local Government determines that local government plans or spending are in contravention of national policies, he may issue binding directives to ensure that national priorities shall be complied with.</v>
      </c>
      <c r="L72" s="57" t="str">
        <f>L13&amp;L14&amp;L15&amp;L16&amp;L17&amp;L18&amp;L19</f>
        <v>VGs are heavily reliant on LGAs which ultimately influence/determine political decision-making</v>
      </c>
      <c r="M72" s="133" t="str">
        <f>M13&amp;M14&amp;M15&amp;M16&amp;M17&amp;M18&amp;M19</f>
        <v/>
      </c>
    </row>
    <row r="73" spans="4:13" hidden="1">
      <c r="E73" s="161" t="str">
        <f>HLOOKUP(E48,$D$77:$I$78,2,FALSE)&amp;E72</f>
        <v>non-devolved subnational govenance institutions.</v>
      </c>
      <c r="F73" s="162" t="str">
        <f t="shared" ref="F73:H73" si="13">HLOOKUP(F48,$D$77:$I$78,2,FALSE)&amp;F72</f>
        <v>hybrid local governance institutions, with features of both devolution and deconcentration.</v>
      </c>
      <c r="G73" s="162" t="str">
        <f t="shared" si="13"/>
        <v>non-devolved subnational govenance institutions.</v>
      </c>
      <c r="H73" s="163" t="str">
        <f t="shared" si="13"/>
        <v>…</v>
      </c>
      <c r="J73" s="132" t="str">
        <f>J21&amp;J22&amp;J23&amp;J24&amp;J25&amp;J26&amp;J27&amp;J28</f>
        <v/>
      </c>
      <c r="K73" s="57" t="str">
        <f>K21&amp;K22&amp;K23&amp;K24&amp;K25&amp;K26&amp;K27&amp;K28</f>
        <v>Local executive directors are appointed by central government. LGA officers are technically employed by the LGA but in practice are appointed by the central government. A recruitment secretariat performs this function based on LGAs requests. However, even this is not the case for all staff cadres.Local government staff are managed under the authority of the President's Office of Public Service Management and Good Governance. As such, central government officials approve local staff positins, and can employ, hire, and transfer LGA staff. Some (generally lower level) positions are directly hired by the LGA including the drivers, secretaries, records management officers, etc. However, the LGA can only recruit certificate holders (not diploma or degree holders).LGAs are not able to determine their own organizational structure and are subject to dual subordination</v>
      </c>
      <c r="L73" s="57" t="str">
        <f>L21&amp;L22&amp;L23&amp;L24&amp;L25&amp;L26&amp;L27&amp;L28</f>
        <v>Village executive officers (VEOs) are appointed and employed by the LGA.</v>
      </c>
      <c r="M73" s="133" t="str">
        <f>M21&amp;M22&amp;M23&amp;M24&amp;M25&amp;M26&amp;M27&amp;M28</f>
        <v/>
      </c>
    </row>
    <row r="74" spans="4:13" hidden="1">
      <c r="E74" s="4"/>
      <c r="J74" s="169" t="str">
        <f>J30&amp;J31&amp;J32&amp;J33&amp;J34&amp;J35&amp;J36</f>
        <v>Regions have a budget vote (but do not control their budget)</v>
      </c>
      <c r="K74" s="61" t="str">
        <f>K30&amp;K31&amp;K32&amp;K33&amp;K34&amp;K35&amp;K36</f>
        <v>LGAs can borrow only with central government approvalLGAs develop their own spending plans based on their specific needs and prioritiesLGA budgets are approved by the councilLGA budgets are submitted to the MoF for review and approval to ensure they are aligned to national policies and priorities. Changes can occur due to changes in national priorities.Most LGAs rely heavily on IGFTs from CG and have very limited own resources.</v>
      </c>
      <c r="L74" s="61" t="str">
        <f>L30&amp;L31&amp;L32&amp;L33&amp;L34&amp;L35&amp;L36</f>
        <v>Village budgets are prepared by community members using a participatory planning and budgeting approach (known as Improved Opportunities and Obstacles to Development).  Community members  identify and prioritize projects that  can be implemented using locally available resources. However, the approach has not been rolled out in all villages so in most cases the LGAs still decide on their behalf. Alternatively, communities identify and prioritize a list of projects and submit to the LGA in expectation of receiving financial support from the LGA or CG.Uncertainty over LGA budgets until execution stages feeds into corresponding uncertainty at village level</v>
      </c>
      <c r="M74" s="170" t="str">
        <f>M30&amp;M31&amp;M32&amp;M33&amp;M34&amp;M35&amp;M36</f>
        <v/>
      </c>
    </row>
    <row r="75" spans="4:13" hidden="1">
      <c r="E75" s="4"/>
    </row>
    <row r="76" spans="4:13" hidden="1">
      <c r="E76" s="4"/>
    </row>
    <row r="77" spans="4:13" hidden="1">
      <c r="D77" s="164" t="s">
        <v>34</v>
      </c>
      <c r="E77" s="165" t="s">
        <v>687</v>
      </c>
      <c r="F77" s="166" t="s">
        <v>688</v>
      </c>
      <c r="G77" s="166" t="s">
        <v>686</v>
      </c>
      <c r="H77" s="166" t="s">
        <v>685</v>
      </c>
      <c r="I77" s="171" t="s">
        <v>689</v>
      </c>
    </row>
    <row r="78" spans="4:13" hidden="1">
      <c r="D78" s="167" t="s">
        <v>34</v>
      </c>
      <c r="E78" s="168" t="s">
        <v>717</v>
      </c>
      <c r="F78" s="62" t="s">
        <v>718</v>
      </c>
      <c r="G78" s="62" t="s">
        <v>719</v>
      </c>
      <c r="H78" s="62" t="s">
        <v>720</v>
      </c>
      <c r="I78" s="172" t="s">
        <v>721</v>
      </c>
    </row>
    <row r="79" spans="4:13" hidden="1"/>
  </sheetData>
  <sheetProtection sheet="1" objects="1" scenarios="1"/>
  <dataValidations count="5">
    <dataValidation type="list" allowBlank="1" showInputMessage="1" showErrorMessage="1" sqref="G7" xr:uid="{00000000-0002-0000-0100-000000000000}">
      <formula1>"...,Yes,No,Other"</formula1>
    </dataValidation>
    <dataValidation type="list" allowBlank="1" showInputMessage="1" showErrorMessage="1" sqref="H7" xr:uid="{00000000-0002-0000-0100-000001000000}">
      <formula1>"...,GP,SP,DECON,Other"</formula1>
    </dataValidation>
    <dataValidation type="list" allowBlank="1" showInputMessage="1" showErrorMessage="1" sqref="E50:H50" xr:uid="{00000000-0002-0000-0100-000002000000}">
      <formula1>$O$50:$V$50</formula1>
    </dataValidation>
    <dataValidation type="list" allowBlank="1" showInputMessage="1" showErrorMessage="1" sqref="E31:H36 E39:H45 E8:H11 E14:H19 E22:H28" xr:uid="{00000000-0002-0000-0100-000003000000}">
      <formula1>$O8:$R8</formula1>
    </dataValidation>
    <dataValidation type="list" allowBlank="1" showInputMessage="1" showErrorMessage="1" sqref="E48:H49" xr:uid="{00000000-0002-0000-0100-000004000000}">
      <formula1>$O$48:$T$48</formula1>
    </dataValidation>
  </dataValidations>
  <pageMargins left="0.7" right="0.7" top="0.75" bottom="0.75" header="0.3" footer="0.3"/>
  <pageSetup scale="58" fitToWidth="3" orientation="portrait" horizontalDpi="200" verticalDpi="2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N27"/>
  <sheetViews>
    <sheetView zoomScale="75" zoomScaleNormal="75" workbookViewId="0">
      <pane ySplit="3" topLeftCell="A4" activePane="bottomLeft" state="frozen"/>
      <selection pane="bottomLeft" activeCell="D22" sqref="D22"/>
    </sheetView>
  </sheetViews>
  <sheetFormatPr defaultColWidth="9.1015625" defaultRowHeight="14.4"/>
  <cols>
    <col min="1" max="2" width="2.47265625" customWidth="1"/>
    <col min="3" max="3" width="7.47265625" customWidth="1"/>
    <col min="4" max="4" width="54.62890625" customWidth="1"/>
    <col min="5" max="5" width="3.47265625" customWidth="1"/>
    <col min="6" max="7" width="12.62890625" customWidth="1"/>
    <col min="8" max="8" width="3.3671875" customWidth="1"/>
    <col min="9" max="9" width="12.62890625" customWidth="1"/>
    <col min="10" max="10" width="3.47265625" customWidth="1"/>
    <col min="11" max="11" width="52.26171875" customWidth="1"/>
    <col min="12" max="12" width="3.26171875" customWidth="1"/>
    <col min="13" max="13" width="23.89453125" hidden="1" customWidth="1"/>
    <col min="14" max="14" width="27.1015625" customWidth="1"/>
  </cols>
  <sheetData>
    <row r="1" spans="3:14" s="57" customFormat="1"/>
    <row r="2" spans="3:14" s="57" customFormat="1" ht="18.3">
      <c r="D2" s="63" t="s">
        <v>722</v>
      </c>
    </row>
    <row r="3" spans="3:14" s="62" customFormat="1" ht="15" customHeight="1"/>
    <row r="4" spans="3:14" ht="15" customHeight="1"/>
    <row r="5" spans="3:14" ht="13.5" customHeight="1">
      <c r="C5" s="246" t="s">
        <v>723</v>
      </c>
      <c r="D5" s="248" t="s">
        <v>724</v>
      </c>
      <c r="F5" s="244" t="s">
        <v>725</v>
      </c>
      <c r="G5" s="245"/>
      <c r="I5" s="250" t="s">
        <v>726</v>
      </c>
      <c r="K5" s="252" t="s">
        <v>2</v>
      </c>
    </row>
    <row r="6" spans="3:14" ht="13.5" customHeight="1">
      <c r="C6" s="247"/>
      <c r="D6" s="249"/>
      <c r="E6" s="58"/>
      <c r="F6" s="68" t="s">
        <v>727</v>
      </c>
      <c r="G6" s="68" t="s">
        <v>728</v>
      </c>
      <c r="H6" s="58"/>
      <c r="I6" s="251"/>
      <c r="J6" s="58"/>
      <c r="K6" s="253"/>
    </row>
    <row r="7" spans="3:14" ht="14.25" customHeight="1"/>
    <row r="8" spans="3:14">
      <c r="C8" s="69"/>
      <c r="D8" s="70" t="s">
        <v>729</v>
      </c>
      <c r="F8" s="71"/>
      <c r="G8" s="72"/>
      <c r="H8" s="73"/>
      <c r="I8" s="87"/>
      <c r="K8" s="88"/>
      <c r="M8" s="89" t="s">
        <v>34</v>
      </c>
      <c r="N8" s="90" t="s">
        <v>730</v>
      </c>
    </row>
    <row r="9" spans="3:14">
      <c r="C9" s="74" t="s">
        <v>731</v>
      </c>
      <c r="D9" s="75" t="s">
        <v>732</v>
      </c>
      <c r="F9" s="76" t="s">
        <v>34</v>
      </c>
      <c r="G9" s="77" t="s">
        <v>733</v>
      </c>
      <c r="H9" s="73"/>
      <c r="I9" s="91" t="s">
        <v>34</v>
      </c>
      <c r="K9" s="92"/>
      <c r="M9" s="89" t="str">
        <f>'IGP1 Structure'!C21</f>
        <v>C</v>
      </c>
      <c r="N9" s="93" t="str">
        <f>'IGP1 Structure'!C21&amp;" = "&amp;'IGP1 Structure'!E21</f>
        <v>C = Central Government</v>
      </c>
    </row>
    <row r="10" spans="3:14">
      <c r="C10" s="74" t="s">
        <v>734</v>
      </c>
      <c r="D10" s="75" t="s">
        <v>735</v>
      </c>
      <c r="F10" s="76" t="s">
        <v>34</v>
      </c>
      <c r="G10" s="77" t="s">
        <v>733</v>
      </c>
      <c r="H10" s="73"/>
      <c r="I10" s="91" t="s">
        <v>34</v>
      </c>
      <c r="K10" s="92"/>
      <c r="M10" s="89" t="str">
        <f>'IGP1 Structure'!C22</f>
        <v>S1</v>
      </c>
      <c r="N10" s="93" t="str">
        <f>'IGP1 Structure'!C22&amp;" = "&amp;'IGP1 Structure'!E22</f>
        <v>S1 = Regional Administration</v>
      </c>
    </row>
    <row r="11" spans="3:14">
      <c r="C11" s="78"/>
      <c r="D11" s="79" t="s">
        <v>736</v>
      </c>
      <c r="F11" s="80"/>
      <c r="G11" s="81"/>
      <c r="H11" s="73"/>
      <c r="I11" s="94"/>
      <c r="K11" s="95"/>
      <c r="M11" s="89" t="str">
        <f>'IGP1 Structure'!C23</f>
        <v>S2</v>
      </c>
      <c r="N11" s="93" t="str">
        <f>'IGP1 Structure'!C23&amp;" = "&amp;'IGP1 Structure'!E23</f>
        <v>S2 = Local Government Authorities</v>
      </c>
    </row>
    <row r="12" spans="3:14">
      <c r="C12" s="74" t="s">
        <v>737</v>
      </c>
      <c r="D12" s="75" t="s">
        <v>738</v>
      </c>
      <c r="F12" s="76" t="s">
        <v>34</v>
      </c>
      <c r="G12" s="82" t="s">
        <v>34</v>
      </c>
      <c r="H12" s="73"/>
      <c r="I12" s="91" t="s">
        <v>34</v>
      </c>
      <c r="K12" s="92"/>
      <c r="M12" s="89" t="str">
        <f>'IGP1 Structure'!C24</f>
        <v>S3</v>
      </c>
      <c r="N12" s="93" t="str">
        <f>'IGP1 Structure'!C24&amp;" = "&amp;'IGP1 Structure'!E24</f>
        <v>S3 = Village Governments</v>
      </c>
    </row>
    <row r="13" spans="3:14">
      <c r="C13" s="74" t="s">
        <v>739</v>
      </c>
      <c r="D13" s="75" t="s">
        <v>740</v>
      </c>
      <c r="F13" s="76" t="s">
        <v>34</v>
      </c>
      <c r="G13" s="82" t="s">
        <v>34</v>
      </c>
      <c r="H13" s="73"/>
      <c r="I13" s="91" t="s">
        <v>34</v>
      </c>
      <c r="K13" s="92"/>
      <c r="M13" s="89" t="str">
        <f>'IGP1 Structure'!C25</f>
        <v>S4</v>
      </c>
      <c r="N13" s="93" t="str">
        <f>'IGP1 Structure'!C25&amp;" = "&amp;'IGP1 Structure'!E25</f>
        <v>S4 = -</v>
      </c>
    </row>
    <row r="14" spans="3:14">
      <c r="C14" s="78"/>
      <c r="D14" s="79" t="s">
        <v>741</v>
      </c>
      <c r="F14" s="80"/>
      <c r="G14" s="81"/>
      <c r="H14" s="73"/>
      <c r="I14" s="94"/>
      <c r="K14" s="95"/>
      <c r="M14" s="89" t="s">
        <v>742</v>
      </c>
      <c r="N14" s="93" t="s">
        <v>743</v>
      </c>
    </row>
    <row r="15" spans="3:14">
      <c r="C15" s="74" t="s">
        <v>744</v>
      </c>
      <c r="D15" s="75" t="s">
        <v>745</v>
      </c>
      <c r="F15" s="76" t="s">
        <v>34</v>
      </c>
      <c r="G15" s="82" t="s">
        <v>34</v>
      </c>
      <c r="H15" s="73"/>
      <c r="I15" s="91" t="s">
        <v>34</v>
      </c>
      <c r="K15" s="92"/>
      <c r="M15" s="89" t="s">
        <v>746</v>
      </c>
      <c r="N15" s="96" t="s">
        <v>747</v>
      </c>
    </row>
    <row r="16" spans="3:14">
      <c r="C16" s="78"/>
      <c r="D16" s="79" t="s">
        <v>748</v>
      </c>
      <c r="F16" s="80"/>
      <c r="G16" s="81"/>
      <c r="H16" s="73"/>
      <c r="I16" s="94"/>
      <c r="K16" s="95"/>
    </row>
    <row r="17" spans="3:11">
      <c r="C17" s="74" t="s">
        <v>749</v>
      </c>
      <c r="D17" s="75" t="s">
        <v>750</v>
      </c>
      <c r="F17" s="76" t="s">
        <v>34</v>
      </c>
      <c r="G17" s="77" t="s">
        <v>733</v>
      </c>
      <c r="H17" s="73"/>
      <c r="I17" s="91" t="s">
        <v>34</v>
      </c>
      <c r="K17" s="92"/>
    </row>
    <row r="18" spans="3:11">
      <c r="C18" s="74" t="s">
        <v>751</v>
      </c>
      <c r="D18" s="75" t="s">
        <v>752</v>
      </c>
      <c r="F18" s="76" t="s">
        <v>34</v>
      </c>
      <c r="G18" s="77" t="s">
        <v>733</v>
      </c>
      <c r="H18" s="73"/>
      <c r="I18" s="91" t="s">
        <v>34</v>
      </c>
      <c r="K18" s="92"/>
    </row>
    <row r="19" spans="3:11">
      <c r="C19" s="74" t="s">
        <v>753</v>
      </c>
      <c r="D19" s="75" t="s">
        <v>754</v>
      </c>
      <c r="F19" s="76" t="s">
        <v>34</v>
      </c>
      <c r="G19" s="82" t="s">
        <v>34</v>
      </c>
      <c r="H19" s="73"/>
      <c r="I19" s="91" t="s">
        <v>34</v>
      </c>
      <c r="K19" s="92"/>
    </row>
    <row r="20" spans="3:11">
      <c r="C20" s="74" t="s">
        <v>755</v>
      </c>
      <c r="D20" s="75" t="s">
        <v>756</v>
      </c>
      <c r="F20" s="76" t="s">
        <v>34</v>
      </c>
      <c r="G20" s="82" t="s">
        <v>34</v>
      </c>
      <c r="H20" s="73"/>
      <c r="I20" s="91" t="s">
        <v>34</v>
      </c>
      <c r="K20" s="92"/>
    </row>
    <row r="21" spans="3:11">
      <c r="C21" s="78"/>
      <c r="D21" s="79" t="s">
        <v>757</v>
      </c>
      <c r="F21" s="80"/>
      <c r="G21" s="81"/>
      <c r="H21" s="73"/>
      <c r="I21" s="94"/>
      <c r="K21" s="95"/>
    </row>
    <row r="22" spans="3:11">
      <c r="C22" s="74" t="s">
        <v>758</v>
      </c>
      <c r="D22" s="75" t="s">
        <v>759</v>
      </c>
      <c r="F22" s="76" t="s">
        <v>34</v>
      </c>
      <c r="G22" s="82" t="s">
        <v>34</v>
      </c>
      <c r="H22" s="73"/>
      <c r="I22" s="91" t="s">
        <v>34</v>
      </c>
      <c r="K22" s="92"/>
    </row>
    <row r="23" spans="3:11">
      <c r="C23" s="78"/>
      <c r="D23" s="79" t="s">
        <v>760</v>
      </c>
      <c r="F23" s="80"/>
      <c r="G23" s="81"/>
      <c r="H23" s="73"/>
      <c r="I23" s="94"/>
      <c r="K23" s="95"/>
    </row>
    <row r="24" spans="3:11">
      <c r="C24" s="74" t="s">
        <v>761</v>
      </c>
      <c r="D24" s="75" t="s">
        <v>762</v>
      </c>
      <c r="F24" s="76" t="s">
        <v>34</v>
      </c>
      <c r="G24" s="82" t="s">
        <v>34</v>
      </c>
      <c r="H24" s="73"/>
      <c r="I24" s="91" t="s">
        <v>34</v>
      </c>
      <c r="K24" s="92"/>
    </row>
    <row r="25" spans="3:11">
      <c r="C25" s="78"/>
      <c r="D25" s="79" t="s">
        <v>763</v>
      </c>
      <c r="F25" s="80"/>
      <c r="G25" s="81"/>
      <c r="H25" s="73"/>
      <c r="I25" s="94"/>
      <c r="K25" s="95"/>
    </row>
    <row r="26" spans="3:11">
      <c r="C26" s="83" t="s">
        <v>764</v>
      </c>
      <c r="D26" s="84" t="s">
        <v>765</v>
      </c>
      <c r="F26" s="85" t="s">
        <v>34</v>
      </c>
      <c r="G26" s="86" t="s">
        <v>34</v>
      </c>
      <c r="H26" s="73"/>
      <c r="I26" s="97" t="s">
        <v>34</v>
      </c>
      <c r="K26" s="98"/>
    </row>
    <row r="27" spans="3:11" s="67" customFormat="1"/>
  </sheetData>
  <sheetProtection sheet="1" formatCells="0"/>
  <mergeCells count="5">
    <mergeCell ref="F5:G5"/>
    <mergeCell ref="C5:C6"/>
    <mergeCell ref="D5:D6"/>
    <mergeCell ref="I5:I6"/>
    <mergeCell ref="K5:K6"/>
  </mergeCells>
  <dataValidations count="2">
    <dataValidation type="list" allowBlank="1" showInputMessage="1" showErrorMessage="1" sqref="F15:G15 F22:G22 F24:G24 F26:G26 F9:F10 F17:F20 G19:G20 F12:G13" xr:uid="{00000000-0002-0000-0200-000000000000}">
      <formula1>$M$8:$M$15</formula1>
    </dataValidation>
    <dataValidation type="list" allowBlank="1" showInputMessage="1" showErrorMessage="1" sqref="I15 I22 I24 I26 I9:I10 I12:I13 I17:I20" xr:uid="{00000000-0002-0000-0200-000001000000}">
      <formula1>"…,Yes,No,Partially/Mixed/Other"</formula1>
    </dataValidation>
  </dataValidations>
  <pageMargins left="0.7" right="0.7" top="0.75" bottom="0.75" header="0.3" footer="0.3"/>
  <pageSetup scale="65" fitToHeight="2" orientation="landscape" horizontalDpi="200" verticalDpi="200"/>
  <rowBreaks count="1" manualBreakCount="1">
    <brk id="27" max="20"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N32"/>
  <sheetViews>
    <sheetView zoomScale="75" zoomScaleNormal="75" workbookViewId="0">
      <pane ySplit="3" topLeftCell="A4" activePane="bottomLeft" state="frozen"/>
      <selection pane="bottomLeft" activeCell="E6" sqref="E6"/>
    </sheetView>
  </sheetViews>
  <sheetFormatPr defaultColWidth="9.1015625" defaultRowHeight="14.4"/>
  <cols>
    <col min="1" max="2" width="3.47265625" customWidth="1"/>
    <col min="4" max="4" width="59.89453125" customWidth="1"/>
    <col min="5" max="5" width="43.47265625" customWidth="1"/>
    <col min="9" max="14" width="9.1015625" hidden="1" customWidth="1"/>
  </cols>
  <sheetData>
    <row r="1" spans="3:14" s="57" customFormat="1"/>
    <row r="2" spans="3:14" s="57" customFormat="1" ht="18.3">
      <c r="C2" s="63"/>
      <c r="D2" s="63" t="s">
        <v>766</v>
      </c>
    </row>
    <row r="3" spans="3:14" s="62" customFormat="1" ht="15" customHeight="1"/>
    <row r="5" spans="3:14">
      <c r="C5" s="58" t="s">
        <v>767</v>
      </c>
      <c r="D5" s="58" t="s">
        <v>768</v>
      </c>
    </row>
    <row r="6" spans="3:14">
      <c r="C6" t="s">
        <v>769</v>
      </c>
      <c r="D6" t="s">
        <v>770</v>
      </c>
      <c r="E6" s="64" t="s">
        <v>771</v>
      </c>
    </row>
    <row r="7" spans="3:14">
      <c r="C7" t="s">
        <v>772</v>
      </c>
      <c r="D7" t="s">
        <v>773</v>
      </c>
      <c r="E7" s="64"/>
    </row>
    <row r="8" spans="3:14">
      <c r="C8" t="s">
        <v>774</v>
      </c>
      <c r="D8" t="s">
        <v>775</v>
      </c>
      <c r="E8" s="64" t="s">
        <v>776</v>
      </c>
    </row>
    <row r="9" spans="3:14">
      <c r="I9" s="57"/>
      <c r="J9" s="57"/>
      <c r="K9" s="57"/>
      <c r="L9" s="57"/>
      <c r="M9" s="57"/>
      <c r="N9" s="57"/>
    </row>
    <row r="10" spans="3:14">
      <c r="C10" s="58" t="s">
        <v>777</v>
      </c>
      <c r="D10" s="58" t="s">
        <v>778</v>
      </c>
      <c r="I10" s="57"/>
      <c r="J10" s="57"/>
      <c r="K10" s="57"/>
      <c r="L10" s="57"/>
      <c r="M10" s="57"/>
      <c r="N10" s="57"/>
    </row>
    <row r="11" spans="3:14">
      <c r="C11" s="58"/>
      <c r="I11" s="57"/>
      <c r="J11" s="57"/>
      <c r="K11" s="57"/>
      <c r="L11" s="57"/>
      <c r="M11" s="57"/>
      <c r="N11" s="57"/>
    </row>
    <row r="12" spans="3:14">
      <c r="C12" s="58" t="s">
        <v>779</v>
      </c>
      <c r="D12" s="254" t="s">
        <v>780</v>
      </c>
      <c r="E12" s="254"/>
    </row>
    <row r="13" spans="3:14" ht="46" customHeight="1">
      <c r="D13" s="255" t="s">
        <v>781</v>
      </c>
      <c r="E13" s="255"/>
    </row>
    <row r="14" spans="3:14">
      <c r="D14" s="65"/>
      <c r="E14" s="66"/>
    </row>
    <row r="15" spans="3:14">
      <c r="C15" s="58" t="s">
        <v>782</v>
      </c>
      <c r="D15" s="256" t="s">
        <v>783</v>
      </c>
      <c r="E15" s="256"/>
    </row>
    <row r="16" spans="3:14" ht="46" customHeight="1">
      <c r="D16" s="255" t="s">
        <v>784</v>
      </c>
      <c r="E16" s="255"/>
    </row>
    <row r="17" spans="3:5">
      <c r="D17" s="65"/>
      <c r="E17" s="66"/>
    </row>
    <row r="18" spans="3:5">
      <c r="C18" s="58" t="s">
        <v>785</v>
      </c>
      <c r="D18" s="256" t="s">
        <v>786</v>
      </c>
      <c r="E18" s="256"/>
    </row>
    <row r="19" spans="3:5" ht="46" customHeight="1">
      <c r="D19" s="255" t="s">
        <v>787</v>
      </c>
      <c r="E19" s="255"/>
    </row>
    <row r="20" spans="3:5">
      <c r="D20" s="65"/>
      <c r="E20" s="66"/>
    </row>
    <row r="21" spans="3:5">
      <c r="C21" s="58" t="s">
        <v>788</v>
      </c>
      <c r="D21" s="256" t="s">
        <v>789</v>
      </c>
      <c r="E21" s="256"/>
    </row>
    <row r="22" spans="3:5" ht="46" customHeight="1">
      <c r="D22" s="255" t="s">
        <v>790</v>
      </c>
      <c r="E22" s="255"/>
    </row>
    <row r="23" spans="3:5" ht="15" customHeight="1">
      <c r="D23" s="65"/>
      <c r="E23" s="66"/>
    </row>
    <row r="24" spans="3:5" ht="15" customHeight="1">
      <c r="C24" s="58" t="s">
        <v>791</v>
      </c>
      <c r="D24" s="256" t="s">
        <v>792</v>
      </c>
      <c r="E24" s="256"/>
    </row>
    <row r="25" spans="3:5" ht="13.5" customHeight="1">
      <c r="D25" s="255" t="s">
        <v>793</v>
      </c>
      <c r="E25" s="255"/>
    </row>
    <row r="26" spans="3:5" ht="13.5" customHeight="1">
      <c r="D26" s="255" t="s">
        <v>794</v>
      </c>
      <c r="E26" s="255"/>
    </row>
    <row r="27" spans="3:5" ht="13.5" customHeight="1">
      <c r="D27" s="255" t="s">
        <v>795</v>
      </c>
      <c r="E27" s="255"/>
    </row>
    <row r="28" spans="3:5" ht="13.5" customHeight="1">
      <c r="D28" s="255"/>
      <c r="E28" s="255"/>
    </row>
    <row r="29" spans="3:5" ht="13.5" customHeight="1">
      <c r="D29" s="255"/>
      <c r="E29" s="255"/>
    </row>
    <row r="30" spans="3:5" ht="13.5" customHeight="1">
      <c r="D30" s="255"/>
      <c r="E30" s="255"/>
    </row>
    <row r="31" spans="3:5" ht="15" customHeight="1">
      <c r="D31" s="65"/>
      <c r="E31" s="66"/>
    </row>
    <row r="32" spans="3:5" s="56" customFormat="1"/>
  </sheetData>
  <sheetProtection sheet="1" formatCells="0"/>
  <mergeCells count="15">
    <mergeCell ref="D26:E26"/>
    <mergeCell ref="D27:E27"/>
    <mergeCell ref="D28:E28"/>
    <mergeCell ref="D29:E29"/>
    <mergeCell ref="D30:E30"/>
    <mergeCell ref="D19:E19"/>
    <mergeCell ref="D21:E21"/>
    <mergeCell ref="D22:E22"/>
    <mergeCell ref="D24:E24"/>
    <mergeCell ref="D25:E25"/>
    <mergeCell ref="D12:E12"/>
    <mergeCell ref="D13:E13"/>
    <mergeCell ref="D15:E15"/>
    <mergeCell ref="D16:E16"/>
    <mergeCell ref="D18:E18"/>
  </mergeCells>
  <dataValidations count="1">
    <dataValidation type="list" allowBlank="1" showInputMessage="1" showErrorMessage="1" sqref="E14 E17 E20 E23 E31:E32" xr:uid="{00000000-0002-0000-0300-000000000000}">
      <formula1>$I14:$L14</formula1>
    </dataValidation>
  </dataValidations>
  <pageMargins left="0.7" right="0.7" top="0.75" bottom="0.75" header="0.3" footer="0.3"/>
  <pageSetup scale="64" fitToHeight="2" orientation="portrait" horizontalDpi="200" verticalDpi="200"/>
  <rowBreaks count="1" manualBreakCount="1">
    <brk id="9" max="16383"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78"/>
  <sheetViews>
    <sheetView zoomScale="75" zoomScaleNormal="75" workbookViewId="0">
      <selection activeCell="C2" sqref="C2"/>
    </sheetView>
  </sheetViews>
  <sheetFormatPr defaultColWidth="9" defaultRowHeight="14.4"/>
  <cols>
    <col min="1" max="2" width="4.1015625" style="57" customWidth="1"/>
    <col min="3" max="3" width="34.734375" customWidth="1"/>
    <col min="4" max="9" width="13.62890625" customWidth="1"/>
  </cols>
  <sheetData>
    <row r="2" spans="2:4">
      <c r="C2" s="58" t="str">
        <f>"IGP Country Notes for "&amp;'IGP1 Structure'!E7&amp;" ,"&amp;'IGP1 Structure'!E8</f>
        <v>IGP Country Notes for Tanzania (TZA) ,2023</v>
      </c>
    </row>
    <row r="3" spans="2:4">
      <c r="C3" t="str">
        <f>"These Country Notes for this LoGICA Intergovernmental Profile (IGP) describe the structure and nature of local governance institutions for "&amp;'IGP1 Structure'!E204&amp;" for the year "&amp;'IGP1 Structure'!E8&amp;"."</f>
        <v>These Country Notes for this LoGICA Intergovernmental Profile (IGP) describe the structure and nature of local governance institutions for Tanzania for the year 2023.</v>
      </c>
    </row>
    <row r="4" spans="2:4">
      <c r="C4" t="str">
        <f>IF(COUNTIF('IGP3 Functions'!$F$9:$G$26,"…")&lt;10,"The IGP also assessed the de facto functional assignments for "&amp;'IGP1 Structure'!E204&amp;".","The IGP did not assess the de facto functional assignments for "&amp;'IGP1 Structure'!E204&amp;".")</f>
        <v>The IGP did not assess the de facto functional assignments for Tanzania.</v>
      </c>
    </row>
    <row r="5" spans="2:4">
      <c r="C5" t="str">
        <f>"This IGP was prepared by "&amp;'IGP Info'!E6&amp;"."</f>
        <v>This IGP was prepared by Nazar Joseph Sola.</v>
      </c>
    </row>
    <row r="6" spans="2:4">
      <c r="B6" s="57" t="str">
        <f>IF('IGP1 Structure'!D9="","XX","&gt;")</f>
        <v>&gt;</v>
      </c>
      <c r="C6" s="59" t="str">
        <f>IF(B6="&gt;","The total population of "&amp;'IGP1 Structure'!E204&amp;" is "&amp;FIXED('IGP1 Structure'!E9,0,FALSE)&amp;" residents.","The total population of "&amp;'IGP1 Structure'!E204&amp;" is not reported in the profile.")</f>
        <v>The total population of Tanzania is 59,851,347 residents.</v>
      </c>
    </row>
    <row r="7" spans="2:4">
      <c r="B7" s="57" t="str">
        <f>IF('IGP1 Structure'!L6&amp;'IGP1 Structure'!L7&amp;'IGP1 Structure'!L8&amp;'IGP1 Structure'!L9="","XX","&gt;")</f>
        <v>&gt;</v>
      </c>
      <c r="C7" t="str">
        <f>IF(B7="&gt;",'IGP1 Structure'!L6&amp;'IGP1 Structure'!L7&amp;'IGP1 Structure'!L8&amp;'IGP1 Structure'!L9,"")</f>
        <v>Population Census  (2022), Tanzania Mainland.</v>
      </c>
    </row>
    <row r="9" spans="2:4">
      <c r="C9" s="58" t="s">
        <v>796</v>
      </c>
    </row>
    <row r="10" spans="2:4">
      <c r="C10" t="str">
        <f>"The main legal/policy context for decentralization, subnational governance and intergovernmental relations in "&amp;'IGP1 Structure'!E204&amp;" is provided by:"</f>
        <v>The main legal/policy context for decentralization, subnational governance and intergovernmental relations in Tanzania is provided by:</v>
      </c>
      <c r="D10" s="58"/>
    </row>
    <row r="11" spans="2:4">
      <c r="B11" s="57" t="str">
        <f>IF('IGP1 Structure'!D12="","XX","&gt;")</f>
        <v>&gt;</v>
      </c>
      <c r="C11" t="str">
        <f>IF(B11="&gt;",'IGP1 Structure'!D12&amp;" ("&amp;'IGP1 Structure'!F12&amp;")","")</f>
        <v>Constitution (1977 (amended in 1984 &amp; 1992))</v>
      </c>
    </row>
    <row r="12" spans="2:4">
      <c r="B12" s="57" t="str">
        <f>IF('IGP1 Structure'!D13="","XX","&gt;")</f>
        <v>&gt;</v>
      </c>
      <c r="C12" t="str">
        <f>IF(B12="&gt;",'IGP1 Structure'!D13&amp;" ("&amp;'IGP1 Structure'!F13&amp;")","")</f>
        <v>LG Acts No. 7, 8, 9, 10 and 12 (rural and urban &amp; finance) (1982 (amended in 1999 &amp; 2006))</v>
      </c>
    </row>
    <row r="13" spans="2:4">
      <c r="B13" s="57" t="str">
        <f>IF('IGP1 Structure'!D14="","XX","&gt;")</f>
        <v>&gt;</v>
      </c>
      <c r="C13" t="str">
        <f>IF(B13="&gt;",'IGP1 Structure'!D14&amp;" ("&amp;'IGP1 Structure'!F14&amp;")","")</f>
        <v>The Regional Administration Act (No. 19)  (1997)</v>
      </c>
    </row>
    <row r="14" spans="2:4">
      <c r="B14" s="57" t="str">
        <f>IF('IGP1 Structure'!D15="","XX","&gt;")</f>
        <v>XX</v>
      </c>
      <c r="C14" t="str">
        <f>IF(B14="&gt;",'IGP1 Structure'!D15&amp;" ("&amp;'IGP1 Structure'!F15&amp;")","")</f>
        <v/>
      </c>
    </row>
    <row r="15" spans="2:4">
      <c r="B15" s="57" t="str">
        <f>IF('IGP1 Structure'!L11&amp;'IGP1 Structure'!L12&amp;'IGP1 Structure'!L13&amp;'IGP1 Structure'!L14&amp;'IGP1 Structure'!L15="","XX","&gt;")</f>
        <v>&gt;</v>
      </c>
      <c r="C15" t="str">
        <f>IF(B15="&gt;",'IGP1 Structure'!L11&amp;'IGP1 Structure'!L12&amp;'IGP1 Structure'!L13&amp;'IGP1 Structure'!L14&amp;'IGP1 Structure'!L15,"")</f>
        <v>The Constitution was amended in 1984 to reinstate power to the people through sound Local Governments (Clauses 8, 145 and 146). Another ammendment was in 1998 after the declaration of the multi-party system in 1992.These Acts provided for the re-establishment of LGs in mainland Tanzania.The re-establishment emphasised both political and administrative decentralization.Enacted to restructure the Regional Administration with a view to strength and promote the LG system.</v>
      </c>
    </row>
    <row r="17" spans="2:3">
      <c r="C17" t="s">
        <v>797</v>
      </c>
    </row>
    <row r="18" spans="2:3" ht="14.5" customHeight="1"/>
    <row r="19" spans="2:3">
      <c r="C19" s="58" t="s">
        <v>798</v>
      </c>
    </row>
    <row r="20" spans="2:3">
      <c r="C20" t="str">
        <f>"The Intergovernmental Profile considers "&amp;'IGP1 Structure'!Q26&amp;" different levels, tiers or types of subnational governance institutions, including:"</f>
        <v>The Intergovernmental Profile considers 3 different levels, tiers or types of subnational governance institutions, including:</v>
      </c>
    </row>
    <row r="21" spans="2:3">
      <c r="B21" s="57" t="str">
        <f>IF('IGP1 Structure'!Q22="YES","&gt;","XX")</f>
        <v>&gt;</v>
      </c>
      <c r="C21" t="str">
        <f>IF('IGP1 Structure'!Q22="YES",'IGP1 Structure'!S22&amp;", which are a "&amp;VLOOKUP('IGP1 Structure'!$R22,'IGP1 Structure'!$N$21:$P$26,3,FALSE)&amp;". "&amp;'IGP1 Structure'!L21,"")</f>
        <v xml:space="preserve">Regional Administration, which are a main level/tier/type of regional governance institutions. </v>
      </c>
    </row>
    <row r="22" spans="2:3">
      <c r="B22" s="57" t="str">
        <f>IF('IGP1 Structure'!Q23="YES","&gt;","XX")</f>
        <v>&gt;</v>
      </c>
      <c r="C22" t="str">
        <f>IF('IGP1 Structure'!Q23="YES",'IGP1 Structure'!S23&amp;", which are a "&amp;VLOOKUP('IGP1 Structure'!$R23,'IGP1 Structure'!$N$21:$P$26,3,FALSE)&amp;". "&amp;'IGP1 Structure'!L22,"")</f>
        <v xml:space="preserve">Local Government Authorities, which are a main level/tier/type of local governance institutions. </v>
      </c>
    </row>
    <row r="23" spans="2:3">
      <c r="B23" s="57" t="str">
        <f>IF('IGP1 Structure'!Q24="YES","&gt;","XX")</f>
        <v>&gt;</v>
      </c>
      <c r="C23" t="str">
        <f>IF('IGP1 Structure'!Q24="YES",'IGP1 Structure'!S24&amp;", which are a "&amp;VLOOKUP('IGP1 Structure'!$R24,'IGP1 Structure'!$N$21:$P$26,3,FALSE)&amp;". "&amp;'IGP1 Structure'!L23,"")</f>
        <v>Village Governments, which are a level/tier/type of lower-level local governance institutions. Two separate laws for urban entities (6 city councils,  21 municipal councils and 24 town councils) and rural entities but almost exactly the same (main difference lies at the lower local level).</v>
      </c>
    </row>
    <row r="24" spans="2:3">
      <c r="B24" s="57" t="str">
        <f>IF('IGP1 Structure'!Q25="YES","&gt;","XX")</f>
        <v>XX</v>
      </c>
      <c r="C24" t="str">
        <f>IF('IGP1 Structure'!Q25="YES",'IGP1 Structure'!S25&amp;", which are a "&amp;VLOOKUP('IGP1 Structure'!$R25,'IGP1 Structure'!$N$21:$P$26,3,FALSE)&amp;". "&amp;'IGP1 Structure'!L24,"")</f>
        <v/>
      </c>
    </row>
    <row r="25" spans="2:3">
      <c r="B25" s="57" t="str">
        <f>IF('IGP1 Structure'!L21&amp;'IGP1 Structure'!L22&amp;'IGP1 Structure'!L23&amp;'IGP1 Structure'!L24&amp;'IGP1 Structure'!L25="","XX","&gt;")</f>
        <v>&gt;</v>
      </c>
      <c r="C25" t="str">
        <f>IF(B25="&gt;",'IGP1 Structure'!L21&amp;""&amp;'IGP1 Structure'!L22&amp;""&amp;'IGP1 Structure'!L23&amp;""&amp;'IGP1 Structure'!L24&amp;""&amp;'IGP1 Structure'!L25,"")</f>
        <v>Two separate laws for urban entities (6 city councils,  21 municipal councils and 24 town councils) and rural entities but almost exactly the same (main difference lies at the lower local level).Urban LGAs do not have a (lower) local level government (Mitaa are part of the urban LGA administration). Rural population of Mainland Tanzania is based on Census (2022) and may not correspond exactly to the total population of rural villages.</v>
      </c>
    </row>
    <row r="27" spans="2:3">
      <c r="C27" s="58" t="s">
        <v>799</v>
      </c>
    </row>
    <row r="28" spans="2:3">
      <c r="C28" t="s">
        <v>800</v>
      </c>
    </row>
    <row r="29" spans="2:3">
      <c r="B29" s="57" t="str">
        <f>B21</f>
        <v>&gt;</v>
      </c>
      <c r="C29" t="str">
        <f>IF(B29="&gt;","Based on the LoGICA typology, "&amp;'IGP1 Structure'!$E$22&amp;" are classified as "&amp;'IGP2 Governance'!$E$73,"")</f>
        <v>Based on the LoGICA typology, Regional Administration are classified as non-devolved subnational govenance institutions.</v>
      </c>
    </row>
    <row r="30" spans="2:3">
      <c r="B30" s="57" t="str">
        <f>B22</f>
        <v>&gt;</v>
      </c>
      <c r="C30" t="str">
        <f>IF(B30="&gt;","Based on the LoGICA typology, "&amp;'IGP1 Structure'!$E$23&amp;" are classified as "&amp;'IGP2 Governance'!$F$73,"")</f>
        <v>Based on the LoGICA typology, Local Government Authorities are classified as hybrid local governance institutions, with features of both devolution and deconcentration.</v>
      </c>
    </row>
    <row r="31" spans="2:3">
      <c r="B31" s="57" t="str">
        <f>B23</f>
        <v>&gt;</v>
      </c>
      <c r="C31" t="str">
        <f>IF(B31="&gt;","Based on the LoGICA typology, "&amp;'IGP1 Structure'!$E$24&amp;" are classified as "&amp;'IGP2 Governance'!$G$73,"")</f>
        <v>Based on the LoGICA typology, Village Governments are classified as non-devolved subnational govenance institutions.</v>
      </c>
    </row>
    <row r="32" spans="2:3">
      <c r="B32" s="57" t="str">
        <f>B24</f>
        <v>XX</v>
      </c>
      <c r="C32" t="str">
        <f>IF(B32="&gt;","Based on the LoGICA typology, "&amp;'IGP1 Structure'!$E$25&amp;" are classified as "&amp;'IGP2 Governance'!$H$73,"")</f>
        <v/>
      </c>
    </row>
    <row r="34" spans="2:8">
      <c r="B34" s="57" t="str">
        <f>IF('IGP1 Structure'!$Q$22="YES","&gt;","XX")</f>
        <v>&gt;</v>
      </c>
      <c r="C34" s="58" t="str">
        <f>"Nature of Subnational Governance Institutions: "&amp;'IGP2 Governance'!E5</f>
        <v>Nature of Subnational Governance Institutions: Regional Administration</v>
      </c>
    </row>
    <row r="35" spans="2:8">
      <c r="B35" s="57" t="str">
        <f>IF('IGP1 Structure'!$Q$22="YES","&gt;","XX")</f>
        <v>&gt;</v>
      </c>
      <c r="C35" t="str">
        <f>IF($B35="&gt;",'IGP2 Governance'!$J$66&amp;'IGP2 Governance'!$J$71,"")</f>
        <v>Regional Administration do not meet the institutional/functional preconditions of devolved subnational governments.Regions are part of central government, rather than separate legal entities.</v>
      </c>
    </row>
    <row r="36" spans="2:8">
      <c r="B36" s="57" t="str">
        <f>IF('IGP1 Structure'!$Q$22="YES","&gt;","XX")</f>
        <v>&gt;</v>
      </c>
      <c r="C36" t="str">
        <f>IF($B36="&gt;",'IGP2 Governance'!$J$67&amp;'IGP2 Governance'!$J$72,"")</f>
        <v xml:space="preserve">Regional Administration do not meet the political preconditions of devolved subnational governments.Regions are deconcentrated entities; they do not have their own political leadership, while regional adminisrative leadership is appointed by the central government.The Regional Commissioner acts as the CG representative in the Region and performs the executive functions of the CG in the Region </v>
      </c>
    </row>
    <row r="37" spans="2:8">
      <c r="B37" s="57" t="str">
        <f>IF('IGP1 Structure'!$Q$22="YES","&gt;","XX")</f>
        <v>&gt;</v>
      </c>
      <c r="C37" t="str">
        <f>IF($B37="&gt;",'IGP2 Governance'!$J$68&amp;'IGP2 Governance'!$J$73,"")</f>
        <v>Regional Administration do not meet the administrative preconditions of devolved subnational governments.</v>
      </c>
    </row>
    <row r="38" spans="2:8">
      <c r="B38" s="57" t="str">
        <f>IF('IGP1 Structure'!$Q$22="YES","&gt;","XX")</f>
        <v>&gt;</v>
      </c>
      <c r="C38" t="str">
        <f>IF($B38="&gt;",'IGP2 Governance'!$J$69&amp;'IGP2 Governance'!$J$74,"")</f>
        <v>Regional Administration do not meet the fiscal/budgetary preconditions of devolved subnational governments.Regions have a budget vote (but do not control their budget)</v>
      </c>
    </row>
    <row r="39" spans="2:8">
      <c r="B39" s="57" t="str">
        <f>IF('IGP1 Structure'!$Q$22="YES","&gt;","XX")</f>
        <v>&gt;</v>
      </c>
      <c r="C39" t="str">
        <f>IF(B39="&gt;",$C$29,"")</f>
        <v>Based on the LoGICA typology, Regional Administration are classified as non-devolved subnational govenance institutions.</v>
      </c>
    </row>
    <row r="41" spans="2:8">
      <c r="B41" s="57" t="str">
        <f>IF('IGP1 Structure'!$Q$23="YES","&gt;","XX")</f>
        <v>&gt;</v>
      </c>
      <c r="C41" s="58" t="str">
        <f>"Nature of Subnational Governance Institutions: "&amp;'IGP2 Governance'!F5</f>
        <v>Nature of Subnational Governance Institutions: Local Government Authorities</v>
      </c>
    </row>
    <row r="42" spans="2:8">
      <c r="B42" s="57" t="str">
        <f>IF('IGP1 Structure'!$Q$23="YES","&gt;","XX")</f>
        <v>&gt;</v>
      </c>
      <c r="C42" t="str">
        <f>IF($B42="&gt;",'IGP2 Governance'!$K$66&amp;'IGP2 Governance'!$K$71,"")</f>
        <v>Local Government Authorities meet all the institutional/functional conditions of devolved subnational governments, albeit with limited powers/functions.LGAs are "general purpose" government institutions and have various responsibilities.</v>
      </c>
    </row>
    <row r="43" spans="2:8">
      <c r="B43" s="57" t="str">
        <f>IF('IGP1 Structure'!$Q$23="YES","&gt;","XX")</f>
        <v>&gt;</v>
      </c>
      <c r="C43" t="str">
        <f>IF($B43="&gt;",'IGP2 Governance'!$K$67&amp;'IGP2 Governance'!$K$72,"")</f>
        <v>Local Government Authorities do not meet the political conditions of devolved subnational governments (although preconditions are met).LGAs have limited authority and are heavily controlled by CG. For example, when the Minister responsible for Local Government determines that local government plans or spending are in contravention of national policies, he may issue binding directives to ensure that national priorities shall be complied with.</v>
      </c>
    </row>
    <row r="44" spans="2:8">
      <c r="B44" s="57" t="str">
        <f>IF('IGP1 Structure'!$Q$23="YES","&gt;","XX")</f>
        <v>&gt;</v>
      </c>
      <c r="C44" t="str">
        <f>IF($B44="&gt;",'IGP2 Governance'!$K$68&amp;'IGP2 Governance'!$K$73,"")</f>
        <v>Local Government Authorities do not meet the administrative conditions of devolved subnational governments (although preconditions are met).Local executive directors are appointed by central government. LGA officers are technically employed by the LGA but in practice are appointed by the central government. A recruitment secretariat performs this function based on LGAs requests. However, even this is not the case for all staff cadres.Local government staff are managed under the authority of the President's Office of Public Service Management and Good Governance. As such, central government officials approve local staff positins, and can employ, hire, and transfer LGA staff. Some (generally lower level) positions are directly hired by the LGA including the drivers, secretaries, records management officers, etc. However, the LGA can only recruit certificate holders (not diploma or degree holders).LGAs are not able to determine their own organizational structure and are subject to dual subordination</v>
      </c>
    </row>
    <row r="45" spans="2:8">
      <c r="B45" s="57" t="str">
        <f>IF('IGP1 Structure'!$Q$23="YES","&gt;","XX")</f>
        <v>&gt;</v>
      </c>
      <c r="C45" t="str">
        <f>IF($B45="&gt;",'IGP2 Governance'!$K$69&amp;'IGP2 Governance'!$K$74,"")</f>
        <v>Local Government Authorities do not meet the fiscal/budgetary conditions of devolved subnational governments (although preconditions are met).LGAs can borrow only with central government approvalLGAs develop their own spending plans based on their specific needs and prioritiesLGA budgets are approved by the councilLGA budgets are submitted to the MoF for review and approval to ensure they are aligned to national policies and priorities. Changes can occur due to changes in national priorities.Most LGAs rely heavily on IGFTs from CG and have very limited own resources.</v>
      </c>
    </row>
    <row r="46" spans="2:8">
      <c r="B46" s="57" t="str">
        <f>IF('IGP1 Structure'!$Q$23="YES","&gt;","XX")</f>
        <v>&gt;</v>
      </c>
      <c r="C46" t="str">
        <f>IF(B46="&gt;",$C$30,"")</f>
        <v>Based on the LoGICA typology, Local Government Authorities are classified as hybrid local governance institutions, with features of both devolution and deconcentration.</v>
      </c>
    </row>
    <row r="47" spans="2:8">
      <c r="D47" s="60"/>
      <c r="E47" s="60"/>
      <c r="F47" s="60"/>
      <c r="G47" s="60"/>
      <c r="H47" s="60"/>
    </row>
    <row r="48" spans="2:8">
      <c r="B48" s="57" t="str">
        <f>IF('IGP1 Structure'!$Q$24="YES","&gt;","XX")</f>
        <v>&gt;</v>
      </c>
      <c r="C48" s="58" t="str">
        <f>"Nature of Subnational Governance Institutions: "&amp;'IGP2 Governance'!G5</f>
        <v>Nature of Subnational Governance Institutions: Village Governments</v>
      </c>
      <c r="D48" s="60"/>
      <c r="E48" s="60"/>
      <c r="F48" s="60"/>
      <c r="G48" s="60"/>
      <c r="H48" s="60"/>
    </row>
    <row r="49" spans="2:8">
      <c r="B49" s="57" t="str">
        <f>IF('IGP1 Structure'!$Q$24="YES","&gt;","XX")</f>
        <v>&gt;</v>
      </c>
      <c r="C49" t="str">
        <f>IF($B49="&gt;",'IGP2 Governance'!$L$66&amp;'IGP2 Governance'!$L$71,"")</f>
        <v>Village Governments do not meet the institutional/functional conditions of devolved subnational governments (although preconditions are met).Village governments do not employ their own officers (WEOs and VEOs are employed by their respective districts).Village governments have limited service delivery responsibilities and are mostly focused on community activities</v>
      </c>
      <c r="D49" s="60"/>
      <c r="E49" s="60"/>
      <c r="F49" s="60"/>
      <c r="G49" s="60"/>
      <c r="H49" s="60"/>
    </row>
    <row r="50" spans="2:8">
      <c r="B50" s="57" t="str">
        <f>IF('IGP1 Structure'!$Q$24="YES","&gt;","XX")</f>
        <v>&gt;</v>
      </c>
      <c r="C50" t="str">
        <f>IF($B50="&gt;",'IGP2 Governance'!$L$67&amp;'IGP2 Governance'!$L$72,"")</f>
        <v>Village Governments do not meet the political conditions of devolved subnational governments (although preconditions are met).VGs are heavily reliant on LGAs which ultimately influence/determine political decision-making</v>
      </c>
      <c r="D50" s="60"/>
      <c r="E50" s="60"/>
      <c r="F50" s="60"/>
      <c r="G50" s="60"/>
      <c r="H50" s="60"/>
    </row>
    <row r="51" spans="2:8">
      <c r="B51" s="57" t="str">
        <f>IF('IGP1 Structure'!$Q$24="YES","&gt;","XX")</f>
        <v>&gt;</v>
      </c>
      <c r="C51" t="str">
        <f>IF($B51="&gt;",'IGP2 Governance'!$L$68&amp;'IGP2 Governance'!$L$73,"")</f>
        <v>Village Governments do not meet the administrative preconditions of devolved subnational governments.Village executive officers (VEOs) are appointed and employed by the LGA.</v>
      </c>
      <c r="D51" s="60"/>
      <c r="E51" s="60"/>
      <c r="F51" s="60"/>
      <c r="G51" s="60"/>
      <c r="H51" s="60"/>
    </row>
    <row r="52" spans="2:8">
      <c r="B52" s="57" t="str">
        <f>IF('IGP1 Structure'!$Q$24="YES","&gt;","XX")</f>
        <v>&gt;</v>
      </c>
      <c r="C52" t="str">
        <f>IF($B52="&gt;",'IGP2 Governance'!$L$69&amp;'IGP2 Governance'!$L$74,"")</f>
        <v>Village Governments do not meet the fiscal/budgetary conditions of devolved subnational governments (although preconditions are met).Village budgets are prepared by community members using a participatory planning and budgeting approach (known as Improved Opportunities and Obstacles to Development).  Community members  identify and prioritize projects that  can be implemented using locally available resources. However, the approach has not been rolled out in all villages so in most cases the LGAs still decide on their behalf. Alternatively, communities identify and prioritize a list of projects and submit to the LGA in expectation of receiving financial support from the LGA or CG.Uncertainty over LGA budgets until execution stages feeds into corresponding uncertainty at village level</v>
      </c>
      <c r="D52" s="60"/>
      <c r="E52" s="60"/>
      <c r="F52" s="60"/>
      <c r="G52" s="60"/>
      <c r="H52" s="60"/>
    </row>
    <row r="53" spans="2:8">
      <c r="B53" s="57" t="str">
        <f>IF('IGP1 Structure'!$Q$24="YES","&gt;","XX")</f>
        <v>&gt;</v>
      </c>
      <c r="C53" t="str">
        <f>IF(B53="&gt;",$C$31,"")</f>
        <v>Based on the LoGICA typology, Village Governments are classified as non-devolved subnational govenance institutions.</v>
      </c>
    </row>
    <row r="55" spans="2:8">
      <c r="B55" s="57" t="str">
        <f>IF('IGP1 Structure'!$Q$25="YES","&gt;","XX")</f>
        <v>XX</v>
      </c>
      <c r="C55" s="58" t="str">
        <f>"Nature of Subnational Governance Institutions: "&amp;'IGP2 Governance'!H5</f>
        <v>Nature of Subnational Governance Institutions: -</v>
      </c>
    </row>
    <row r="56" spans="2:8">
      <c r="B56" s="57" t="str">
        <f>IF('IGP1 Structure'!$Q$25="YES","&gt;","XX")</f>
        <v>XX</v>
      </c>
      <c r="C56" t="str">
        <f>IF($B56="&gt;",'IGP2 Governance'!$M$66&amp;'IGP2 Governance'!$M$71,"")</f>
        <v/>
      </c>
    </row>
    <row r="57" spans="2:8">
      <c r="B57" s="57" t="str">
        <f>IF('IGP1 Structure'!$Q$25="YES","&gt;","XX")</f>
        <v>XX</v>
      </c>
      <c r="C57" t="str">
        <f>IF($B57="&gt;",'IGP2 Governance'!$M$67&amp;'IGP2 Governance'!$M$72,"")</f>
        <v/>
      </c>
    </row>
    <row r="58" spans="2:8">
      <c r="B58" s="57" t="str">
        <f>IF('IGP1 Structure'!$Q$25="YES","&gt;","XX")</f>
        <v>XX</v>
      </c>
      <c r="C58" t="str">
        <f>IF($B58="&gt;",'IGP2 Governance'!$M$68&amp;'IGP2 Governance'!$M$73,"")</f>
        <v/>
      </c>
    </row>
    <row r="59" spans="2:8">
      <c r="B59" s="57" t="str">
        <f>IF('IGP1 Structure'!$Q$25="YES","&gt;","XX")</f>
        <v>XX</v>
      </c>
      <c r="C59" t="str">
        <f>IF($B59="&gt;",'IGP2 Governance'!$M$69&amp;'IGP2 Governance'!$M$74,"")</f>
        <v/>
      </c>
    </row>
    <row r="60" spans="2:8">
      <c r="B60" s="57" t="str">
        <f>IF('IGP1 Structure'!$Q$25="YES","&gt;","XX")</f>
        <v>XX</v>
      </c>
      <c r="C60" t="str">
        <f>IF(B60="&gt;",$C$32,"")</f>
        <v/>
      </c>
    </row>
    <row r="62" spans="2:8">
      <c r="C62" s="58" t="s">
        <v>801</v>
      </c>
    </row>
    <row r="63" spans="2:8">
      <c r="C63" t="str">
        <f>C4</f>
        <v>The IGP did not assess the de facto functional assignments for Tanzania.</v>
      </c>
    </row>
    <row r="64" spans="2:8">
      <c r="B64" s="57" t="str">
        <f>IF(COUNTIF('IGP3 Functions'!$F$9:$G$26,"…")&lt;10,"&gt;","XX")</f>
        <v>XX</v>
      </c>
      <c r="C64" t="str">
        <f>IF(B64="XX","",IF(COUNTIF('IGP3 Functions'!$F$9:$G$26,"…")=0,"A complete IGP functional assessment was performed based on 12 localized functions, resulting in the assignment of 20 points to different governance levels or institutions.","An incomplete IGP functional assessment was performed. A complete assessment would be based on 12 localized functions, resulting in the assignment of 20 points to different governance levels or institutions."))</f>
        <v/>
      </c>
    </row>
    <row r="65" spans="1:3">
      <c r="B65" s="57" t="str">
        <f>IF(COUNTIF('IGP3 Functions'!$F$9:$G$26,"…")&lt;10,IF(COUNTIF('IGP3 Functions'!$F$9:$G$26,"…")&gt;0,"&gt;","XX"),"XX")</f>
        <v>XX</v>
      </c>
      <c r="C65" t="str">
        <f>IF(B65="XX","",IF(COUNTIF('IGP3 Functions'!$F$9:$G$26,"…")&gt;0,"The current IGP functional assessment assigned "&amp;(20-COUNTIF('IGP3 Functions'!$F$9:$G$26,"…"))&amp;" points to different governance levels or institutions (out a maximum of 20 points for a complete functional assessment)."))</f>
        <v/>
      </c>
    </row>
    <row r="66" spans="1:3">
      <c r="B66" s="57" t="str">
        <f>B64</f>
        <v>XX</v>
      </c>
      <c r="C66" t="str">
        <f>IF(B66="&gt;","The functional scores were assigned as follows: "&amp;'IGP Extract'!E30&amp;" ("&amp;'IGP Extract'!R30&amp;" points); "&amp;'IGP Extract'!E31&amp;" ("&amp;'IGP Extract'!R31&amp;" points); "&amp;'IGP Extract'!E32&amp;" ("&amp;'IGP Extract'!R32&amp;" points); "&amp;'IGP Extract'!E33&amp;" ("&amp;'IGP Extract'!R33&amp;" points); "&amp;'IGP Extract'!E34&amp;" ("&amp;'IGP Extract'!R34&amp;" points), out of a total of "&amp;'IGP Extract'!R40&amp;" assigned points.","")</f>
        <v/>
      </c>
    </row>
    <row r="67" spans="1:3">
      <c r="B67" s="57" t="str">
        <f>B64</f>
        <v>XX</v>
      </c>
      <c r="C67" t="str">
        <f>IF(B67="XX","",'IGP3 Functions'!K9&amp;'IGP3 Functions'!K10&amp;'IGP3 Functions'!K12&amp;'IGP3 Functions'!K13&amp;'IGP3 Functions'!K15&amp;'IGP3 Functions'!K17&amp;'IGP3 Functions'!K18&amp;'IGP3 Functions'!K19&amp;'IGP3 Functions'!K20&amp;'IGP3 Functions'!K22&amp;'IGP3 Functions'!K24&amp;'IGP3 Functions'!K26)</f>
        <v/>
      </c>
    </row>
    <row r="69" spans="1:3">
      <c r="B69" s="57" t="str">
        <f>B67</f>
        <v>XX</v>
      </c>
      <c r="C69" t="s">
        <v>802</v>
      </c>
    </row>
    <row r="71" spans="1:3">
      <c r="C71" s="58" t="s">
        <v>803</v>
      </c>
    </row>
    <row r="72" spans="1:3">
      <c r="B72" s="57" t="str">
        <f>IF('IGP Info'!D25="","XX","&gt;")</f>
        <v>&gt;</v>
      </c>
      <c r="C72" t="str">
        <f>IF(B72="&gt;",'IGP Info'!D25,"")</f>
        <v>https://www.sng-wofi.org/country-profiles/tanzania.html</v>
      </c>
    </row>
    <row r="73" spans="1:3">
      <c r="B73" s="57" t="str">
        <f>IF('IGP Info'!D26="","XX","&gt;")</f>
        <v>&gt;</v>
      </c>
      <c r="C73" t="str">
        <f>IF(B73="&gt;",'IGP Info'!D26,"")</f>
        <v>https://www.clgf.org.uk/regions/clgf-east-africa/tanzania/</v>
      </c>
    </row>
    <row r="74" spans="1:3">
      <c r="B74" s="57" t="str">
        <f>IF('IGP Info'!D27="","XX","&gt;")</f>
        <v>&gt;</v>
      </c>
      <c r="C74" t="str">
        <f>IF(B74="&gt;",'IGP Info'!D27,"")</f>
        <v>https://localgov.unwomen.org/country/TZA</v>
      </c>
    </row>
    <row r="75" spans="1:3">
      <c r="B75" s="57" t="str">
        <f>IF('IGP Info'!D28="","XX","&gt;")</f>
        <v>XX</v>
      </c>
      <c r="C75" t="str">
        <f>IF(B75="&gt;",'IGP Info'!D28,"")</f>
        <v/>
      </c>
    </row>
    <row r="76" spans="1:3">
      <c r="B76" s="57" t="str">
        <f>IF('IGP Info'!D29="","XX","&gt;")</f>
        <v>XX</v>
      </c>
      <c r="C76" t="str">
        <f>IF(B76="&gt;",'IGP Info'!D29,"")</f>
        <v/>
      </c>
    </row>
    <row r="77" spans="1:3">
      <c r="B77" s="57" t="str">
        <f>IF('IGP Info'!D30="","XX","&gt;")</f>
        <v>XX</v>
      </c>
      <c r="C77" t="str">
        <f>IF(B77="&gt;",'IGP Info'!D30,"")</f>
        <v/>
      </c>
    </row>
    <row r="78" spans="1:3" s="56" customFormat="1">
      <c r="A78" s="61"/>
      <c r="B78" s="61"/>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83"/>
  <sheetViews>
    <sheetView zoomScale="75" zoomScaleNormal="75" workbookViewId="0">
      <selection activeCell="I8" sqref="I8"/>
    </sheetView>
  </sheetViews>
  <sheetFormatPr defaultColWidth="8.734375" defaultRowHeight="11.7"/>
  <cols>
    <col min="1" max="2" width="1.26171875" style="2" customWidth="1"/>
    <col min="3" max="3" width="5.26171875" style="3" customWidth="1"/>
    <col min="4" max="4" width="15.734375" style="2" customWidth="1"/>
    <col min="5" max="5" width="29.1015625" style="4" customWidth="1"/>
    <col min="6" max="6" width="10.26171875" style="5" customWidth="1"/>
    <col min="7" max="7" width="10.26171875" style="6" customWidth="1"/>
    <col min="8" max="8" width="10.26171875" style="2" customWidth="1"/>
    <col min="9" max="12" width="10.26171875" style="3" customWidth="1"/>
    <col min="13" max="13" width="10.26171875" style="2" customWidth="1"/>
    <col min="14" max="17" width="10.26171875" style="4" customWidth="1"/>
    <col min="18" max="19" width="8.734375" style="2"/>
    <col min="20" max="21" width="8.734375" style="2" hidden="1" customWidth="1"/>
    <col min="22" max="16384" width="8.734375" style="2"/>
  </cols>
  <sheetData>
    <row r="1" spans="1:20">
      <c r="A1" s="7"/>
      <c r="B1" s="7"/>
      <c r="C1" s="8"/>
      <c r="D1" s="7"/>
      <c r="E1" s="9"/>
      <c r="F1" s="10"/>
      <c r="G1" s="11"/>
      <c r="H1" s="7"/>
      <c r="I1" s="8"/>
      <c r="J1" s="8"/>
      <c r="K1" s="8"/>
      <c r="L1" s="8"/>
      <c r="M1" s="7"/>
      <c r="N1" s="9"/>
      <c r="O1" s="9"/>
      <c r="P1" s="9"/>
      <c r="Q1" s="9"/>
    </row>
    <row r="2" spans="1:20">
      <c r="A2" s="7"/>
      <c r="B2" s="7"/>
      <c r="C2" s="257" t="str">
        <f>"Table. Structure and nature of subnational governance institutions: "&amp;'IGP1 Structure'!E7</f>
        <v>Table. Structure and nature of subnational governance institutions: Tanzania (TZA)</v>
      </c>
      <c r="D2" s="257"/>
      <c r="E2" s="257"/>
      <c r="F2" s="257"/>
      <c r="G2" s="257"/>
      <c r="H2" s="257"/>
      <c r="I2" s="257"/>
      <c r="J2" s="257"/>
      <c r="K2" s="257"/>
      <c r="L2" s="257"/>
      <c r="M2" s="257"/>
      <c r="N2" s="257"/>
      <c r="O2" s="257"/>
      <c r="P2" s="257"/>
      <c r="Q2" s="257"/>
    </row>
    <row r="3" spans="1:20" ht="5.5" customHeight="1">
      <c r="A3" s="7"/>
      <c r="B3" s="7"/>
      <c r="C3" s="12"/>
      <c r="D3" s="13"/>
      <c r="E3" s="14"/>
      <c r="F3" s="15"/>
      <c r="G3" s="16"/>
      <c r="H3" s="13"/>
      <c r="I3" s="12"/>
      <c r="J3" s="12"/>
      <c r="K3" s="12"/>
      <c r="L3" s="12"/>
      <c r="M3" s="13"/>
      <c r="N3" s="14"/>
      <c r="O3" s="14"/>
      <c r="P3" s="14"/>
      <c r="Q3" s="14"/>
    </row>
    <row r="4" spans="1:20">
      <c r="A4" s="7"/>
      <c r="B4" s="7"/>
      <c r="C4" s="8"/>
      <c r="D4" s="17"/>
      <c r="E4" s="258" t="s">
        <v>804</v>
      </c>
      <c r="F4" s="258"/>
      <c r="G4" s="258"/>
      <c r="H4" s="7"/>
      <c r="I4" s="258" t="s">
        <v>805</v>
      </c>
      <c r="J4" s="258"/>
      <c r="K4" s="258"/>
      <c r="L4" s="258"/>
      <c r="M4" s="7"/>
      <c r="N4" s="9"/>
      <c r="O4" s="7"/>
      <c r="P4" s="7"/>
      <c r="Q4" s="7"/>
    </row>
    <row r="5" spans="1:20">
      <c r="A5" s="7"/>
      <c r="B5" s="7"/>
      <c r="C5" s="18" t="s">
        <v>806</v>
      </c>
      <c r="D5" s="19" t="s">
        <v>807</v>
      </c>
      <c r="E5" s="20" t="s">
        <v>808</v>
      </c>
      <c r="F5" s="21" t="s">
        <v>809</v>
      </c>
      <c r="G5" s="21" t="s">
        <v>810</v>
      </c>
      <c r="H5" s="19"/>
      <c r="I5" s="18" t="s">
        <v>811</v>
      </c>
      <c r="J5" s="18" t="s">
        <v>812</v>
      </c>
      <c r="K5" s="18" t="s">
        <v>813</v>
      </c>
      <c r="L5" s="18" t="s">
        <v>814</v>
      </c>
      <c r="M5" s="19"/>
      <c r="N5" s="20" t="s">
        <v>815</v>
      </c>
      <c r="O5" s="19"/>
      <c r="P5" s="19"/>
      <c r="Q5" s="19"/>
    </row>
    <row r="6" spans="1:20">
      <c r="A6" s="7"/>
      <c r="B6" s="7"/>
      <c r="C6" s="8"/>
      <c r="D6" s="7"/>
      <c r="E6" s="9"/>
      <c r="F6" s="22"/>
      <c r="G6" s="22"/>
      <c r="H6" s="7"/>
      <c r="I6" s="8"/>
      <c r="J6" s="8"/>
      <c r="K6" s="8"/>
      <c r="L6" s="8"/>
      <c r="M6" s="7"/>
      <c r="N6" s="9"/>
      <c r="O6" s="9"/>
      <c r="P6" s="9"/>
      <c r="Q6" s="9"/>
      <c r="T6" s="44"/>
    </row>
    <row r="7" spans="1:20">
      <c r="D7" s="23" t="s">
        <v>816</v>
      </c>
      <c r="F7" s="24"/>
      <c r="G7" s="24"/>
      <c r="T7" s="45"/>
    </row>
    <row r="8" spans="1:20">
      <c r="C8" s="3" t="str">
        <f>_xlfn.IFNA(VLOOKUP('IGP1 Structure'!$E$7,'IGP1 Structure'!$D$30:$F$203,3,FALSE),"-")</f>
        <v>TZA</v>
      </c>
      <c r="D8" s="4" t="str">
        <f>_xlfn.IFNA(VLOOKUP('IGP1 Structure'!$E$7,'IGP1 Structure'!$D$30:$F$203,2,FALSE),"-")</f>
        <v>Tanzania</v>
      </c>
      <c r="E8" s="4" t="str">
        <f>_xlfn.IFNA(VLOOKUP($T8,'IGP1 Structure'!$R$22:$U$25,2,FALSE),"")</f>
        <v>Regional Administration</v>
      </c>
      <c r="F8" s="24">
        <f>_xlfn.IFNA(VLOOKUP($T8,'IGP1 Structure'!$R$22:$U$25,3,FALSE),"")</f>
        <v>26</v>
      </c>
      <c r="G8" s="24">
        <f>_xlfn.IFNA(VLOOKUP($T8,'IGP1 Structure'!$R$22:$U$25,4,FALSE),"")</f>
        <v>2301974.8846153845</v>
      </c>
      <c r="I8" s="3">
        <f>IFERROR(HLOOKUP($E8,'IGP2 Governance'!$E$53:$H$70,14,FALSE),"")</f>
        <v>0</v>
      </c>
      <c r="J8" s="3">
        <f>IFERROR(HLOOKUP($E8,'IGP2 Governance'!$E$53:$H$70,15,FALSE),"")</f>
        <v>0</v>
      </c>
      <c r="K8" s="3">
        <f>IFERROR(HLOOKUP($E8,'IGP2 Governance'!$E$53:$H$70,16,FALSE),"")</f>
        <v>0</v>
      </c>
      <c r="L8" s="3">
        <f>IFERROR(HLOOKUP($E8,'IGP2 Governance'!$E$53:$H$70,17,FALSE),"")</f>
        <v>0</v>
      </c>
      <c r="N8" s="4" t="str">
        <f>IFERROR(HLOOKUP($E8,'IGP2 Governance'!$E$53:$H$71,19,FALSE),"")</f>
        <v>Non-devolved institution</v>
      </c>
      <c r="T8" s="230" t="s">
        <v>38</v>
      </c>
    </row>
    <row r="9" spans="1:20">
      <c r="F9" s="24"/>
      <c r="G9" s="24"/>
      <c r="T9" s="46"/>
    </row>
    <row r="10" spans="1:20">
      <c r="D10" s="23" t="s">
        <v>817</v>
      </c>
      <c r="F10" s="24"/>
      <c r="G10" s="24"/>
      <c r="T10" s="46"/>
    </row>
    <row r="11" spans="1:20">
      <c r="C11" s="3" t="str">
        <f>C8</f>
        <v>TZA</v>
      </c>
      <c r="D11" s="2" t="str">
        <f>D8</f>
        <v>Tanzania</v>
      </c>
      <c r="E11" s="4" t="str">
        <f>_xlfn.IFNA(VLOOKUP($T11,'IGP1 Structure'!$R$22:$U$25,2,FALSE),"")</f>
        <v>Local Government Authorities</v>
      </c>
      <c r="F11" s="24">
        <f>_xlfn.IFNA(VLOOKUP($T11,'IGP1 Structure'!$R$22:$U$25,3,FALSE),"")</f>
        <v>184</v>
      </c>
      <c r="G11" s="24">
        <f>_xlfn.IFNA(VLOOKUP($T11,'IGP1 Structure'!$R$22:$U$25,4,FALSE),"")</f>
        <v>325279.0597826087</v>
      </c>
      <c r="I11" s="3">
        <f>IFERROR(HLOOKUP($E11,'IGP2 Governance'!$E$53:$H$70,14,FALSE),"")</f>
        <v>2</v>
      </c>
      <c r="J11" s="3">
        <f>IFERROR(HLOOKUP($E11,'IGP2 Governance'!$E$53:$H$70,15,FALSE),"")</f>
        <v>1</v>
      </c>
      <c r="K11" s="3">
        <f>IFERROR(HLOOKUP($E11,'IGP2 Governance'!$E$53:$H$70,16,FALSE),"")</f>
        <v>1</v>
      </c>
      <c r="L11" s="3">
        <f>IFERROR(HLOOKUP($E11,'IGP2 Governance'!$E$53:$H$70,17,FALSE),"")</f>
        <v>1</v>
      </c>
      <c r="N11" s="4" t="str">
        <f>IFERROR(HLOOKUP($E11,'IGP2 Governance'!$E$53:$H$71,19,FALSE),"")</f>
        <v>Hybrid institution</v>
      </c>
      <c r="T11" s="230" t="s">
        <v>45</v>
      </c>
    </row>
    <row r="12" spans="1:20">
      <c r="F12" s="24"/>
      <c r="G12" s="24"/>
      <c r="T12" s="46"/>
    </row>
    <row r="13" spans="1:20">
      <c r="D13" s="23" t="s">
        <v>818</v>
      </c>
      <c r="F13" s="24"/>
      <c r="G13" s="24"/>
      <c r="T13" s="46"/>
    </row>
    <row r="14" spans="1:20">
      <c r="C14" s="3" t="str">
        <f>C11</f>
        <v>TZA</v>
      </c>
      <c r="D14" s="2" t="str">
        <f>D11</f>
        <v>Tanzania</v>
      </c>
      <c r="E14" s="4" t="str">
        <f>_xlfn.IFNA(VLOOKUP($T14,'IGP1 Structure'!$R$22:$U$25,2,FALSE),"")</f>
        <v>Village Governments</v>
      </c>
      <c r="F14" s="24">
        <f>_xlfn.IFNA(VLOOKUP($T14,'IGP1 Structure'!$R$22:$U$25,3,FALSE),"")</f>
        <v>12454</v>
      </c>
      <c r="G14" s="24">
        <f>_xlfn.IFNA(VLOOKUP($T14,'IGP1 Structure'!$R$22:$U$25,4,FALSE),"")</f>
        <v>3150.2327766179542</v>
      </c>
      <c r="I14" s="3">
        <f>IFERROR(HLOOKUP($E14,'IGP2 Governance'!$E$53:$H$70,14,FALSE),"")</f>
        <v>1</v>
      </c>
      <c r="J14" s="3">
        <f>IFERROR(HLOOKUP($E14,'IGP2 Governance'!$E$53:$H$70,15,FALSE),"")</f>
        <v>1</v>
      </c>
      <c r="K14" s="3">
        <f>IFERROR(HLOOKUP($E14,'IGP2 Governance'!$E$53:$H$70,16,FALSE),"")</f>
        <v>0</v>
      </c>
      <c r="L14" s="3">
        <f>IFERROR(HLOOKUP($E14,'IGP2 Governance'!$E$53:$H$70,17,FALSE),"")</f>
        <v>1</v>
      </c>
      <c r="N14" s="4" t="str">
        <f>IFERROR(HLOOKUP($E14,'IGP2 Governance'!$E$53:$H$71,19,FALSE),"")</f>
        <v>Non-devolved institution</v>
      </c>
      <c r="T14" s="230" t="s">
        <v>53</v>
      </c>
    </row>
    <row r="15" spans="1:20">
      <c r="F15" s="24"/>
      <c r="G15" s="24"/>
      <c r="N15" s="2"/>
      <c r="O15" s="2"/>
      <c r="P15" s="2"/>
      <c r="Q15" s="2"/>
      <c r="T15" s="46"/>
    </row>
    <row r="16" spans="1:20">
      <c r="D16" s="23" t="s">
        <v>819</v>
      </c>
      <c r="F16" s="24"/>
      <c r="G16" s="24"/>
      <c r="N16" s="2"/>
      <c r="O16" s="2"/>
      <c r="P16" s="2"/>
      <c r="Q16" s="2"/>
      <c r="T16" s="46"/>
    </row>
    <row r="17" spans="3:21">
      <c r="C17" s="3" t="str">
        <f>C14</f>
        <v>TZA</v>
      </c>
      <c r="D17" s="2" t="str">
        <f>D14</f>
        <v>Tanzania</v>
      </c>
      <c r="E17" s="4" t="str">
        <f>_xlfn.IFNA(VLOOKUP($T17,'IGP1 Structure'!$R$22:$U$25,2,FALSE),"")</f>
        <v/>
      </c>
      <c r="F17" s="24" t="str">
        <f>_xlfn.IFNA(VLOOKUP($T17,'IGP1 Structure'!$R$22:$U$25,3,FALSE),"")</f>
        <v/>
      </c>
      <c r="G17" s="24" t="str">
        <f>_xlfn.IFNA(VLOOKUP($T17,'IGP1 Structure'!$R$22:$U$25,4,FALSE),"")</f>
        <v/>
      </c>
      <c r="I17" s="3" t="str">
        <f>IFERROR(HLOOKUP($E17,'IGP2 Governance'!$E$53:$H$70,14,FALSE),"")</f>
        <v/>
      </c>
      <c r="J17" s="3" t="str">
        <f>IFERROR(HLOOKUP($E17,'IGP2 Governance'!$E$53:$H$70,15,FALSE),"")</f>
        <v/>
      </c>
      <c r="K17" s="3" t="str">
        <f>IFERROR(HLOOKUP($E17,'IGP2 Governance'!$E$53:$H$70,16,FALSE),"")</f>
        <v/>
      </c>
      <c r="L17" s="3" t="str">
        <f>IFERROR(HLOOKUP($E17,'IGP2 Governance'!$E$53:$H$70,17,FALSE),"")</f>
        <v/>
      </c>
      <c r="N17" s="4" t="str">
        <f>IFERROR(HLOOKUP($E17,'IGP2 Governance'!$E$53:$H$71,19,FALSE),"")</f>
        <v/>
      </c>
      <c r="T17" s="230" t="s">
        <v>60</v>
      </c>
    </row>
    <row r="18" spans="3:21">
      <c r="C18" s="25"/>
      <c r="D18" s="26"/>
      <c r="E18" s="27"/>
      <c r="F18" s="28"/>
      <c r="G18" s="28"/>
      <c r="H18" s="26"/>
      <c r="I18" s="25"/>
      <c r="J18" s="25"/>
      <c r="K18" s="25"/>
      <c r="L18" s="25"/>
      <c r="M18" s="26"/>
      <c r="N18" s="27"/>
      <c r="O18" s="27"/>
      <c r="P18" s="27"/>
      <c r="Q18" s="27"/>
      <c r="T18" s="47"/>
    </row>
    <row r="19" spans="3:21">
      <c r="F19" s="6"/>
    </row>
    <row r="20" spans="3:21">
      <c r="C20" s="2"/>
      <c r="E20" s="27"/>
      <c r="F20" s="28"/>
      <c r="G20" s="28"/>
      <c r="H20" s="26"/>
      <c r="I20" s="25"/>
      <c r="J20" s="25"/>
      <c r="K20" s="25"/>
      <c r="L20" s="25"/>
      <c r="M20" s="26"/>
      <c r="N20" s="27"/>
      <c r="O20" s="27"/>
      <c r="P20" s="27"/>
      <c r="Q20" s="27"/>
    </row>
    <row r="21" spans="3:21">
      <c r="C21" s="2"/>
      <c r="E21" s="4" t="str">
        <f>IF('IGP1 Structure'!$Q22="YES",'IGP1 Structure'!S22,"")</f>
        <v>Regional Administration</v>
      </c>
      <c r="F21" s="24">
        <f>IF('IGP1 Structure'!$Q22="YES",'IGP1 Structure'!T22,"")</f>
        <v>26</v>
      </c>
      <c r="G21" s="24">
        <f>IF('IGP1 Structure'!$Q22="YES",'IGP1 Structure'!U22,"")</f>
        <v>2301974.8846153845</v>
      </c>
      <c r="H21" s="4"/>
      <c r="I21" s="3">
        <f>IFERROR(HLOOKUP($E21,'IGP2 Governance'!$E$53:$H$70,14,FALSE),"")</f>
        <v>0</v>
      </c>
      <c r="J21" s="3">
        <f>IFERROR(HLOOKUP($E21,'IGP2 Governance'!$E$53:$H$70,15,FALSE),"")</f>
        <v>0</v>
      </c>
      <c r="K21" s="3">
        <f>IFERROR(HLOOKUP($E21,'IGP2 Governance'!$E$53:$H$70,16,FALSE),"")</f>
        <v>0</v>
      </c>
      <c r="L21" s="3">
        <f>IFERROR(HLOOKUP($E21,'IGP2 Governance'!$E$53:$H$70,17,FALSE),"")</f>
        <v>0</v>
      </c>
      <c r="N21" s="4" t="str">
        <f>IFERROR(HLOOKUP($E21,'IGP2 Governance'!$E$53:$H$71,19,FALSE),"")</f>
        <v>Non-devolved institution</v>
      </c>
      <c r="T21" s="48"/>
    </row>
    <row r="22" spans="3:21">
      <c r="E22" s="4" t="str">
        <f>IF('IGP1 Structure'!$Q23="YES",'IGP1 Structure'!S23,"")</f>
        <v>Local Government Authorities</v>
      </c>
      <c r="F22" s="24">
        <f>IF('IGP1 Structure'!$Q23="YES",'IGP1 Structure'!T23,"")</f>
        <v>184</v>
      </c>
      <c r="G22" s="24">
        <f>IF('IGP1 Structure'!$Q23="YES",'IGP1 Structure'!U23,"")</f>
        <v>325279.0597826087</v>
      </c>
      <c r="H22" s="4"/>
      <c r="I22" s="3">
        <f>IFERROR(HLOOKUP($E22,'IGP2 Governance'!$E$53:$H$70,14,FALSE),"")</f>
        <v>2</v>
      </c>
      <c r="J22" s="3">
        <f>IFERROR(HLOOKUP($E22,'IGP2 Governance'!$E$53:$H$70,15,FALSE),"")</f>
        <v>1</v>
      </c>
      <c r="K22" s="3">
        <f>IFERROR(HLOOKUP($E22,'IGP2 Governance'!$E$53:$H$70,16,FALSE),"")</f>
        <v>1</v>
      </c>
      <c r="L22" s="3">
        <f>IFERROR(HLOOKUP($E22,'IGP2 Governance'!$E$53:$H$70,17,FALSE),"")</f>
        <v>1</v>
      </c>
      <c r="N22" s="4" t="str">
        <f>IFERROR(HLOOKUP($E22,'IGP2 Governance'!$E$53:$H$71,19,FALSE),"")</f>
        <v>Hybrid institution</v>
      </c>
      <c r="T22" s="48"/>
    </row>
    <row r="23" spans="3:21">
      <c r="E23" s="4" t="str">
        <f>IF('IGP1 Structure'!$Q24="YES",'IGP1 Structure'!S24,"")</f>
        <v>Village Governments</v>
      </c>
      <c r="F23" s="24">
        <f>IF('IGP1 Structure'!$Q24="YES",'IGP1 Structure'!T24,"")</f>
        <v>12454</v>
      </c>
      <c r="G23" s="24">
        <f>IF('IGP1 Structure'!$Q24="YES",'IGP1 Structure'!U24,"")</f>
        <v>3150.2327766179542</v>
      </c>
      <c r="H23" s="4"/>
      <c r="I23" s="3">
        <f>IFERROR(HLOOKUP($E23,'IGP2 Governance'!$E$53:$H$70,14,FALSE),"")</f>
        <v>1</v>
      </c>
      <c r="J23" s="3">
        <f>IFERROR(HLOOKUP($E23,'IGP2 Governance'!$E$53:$H$70,15,FALSE),"")</f>
        <v>1</v>
      </c>
      <c r="K23" s="3">
        <f>IFERROR(HLOOKUP($E23,'IGP2 Governance'!$E$53:$H$70,16,FALSE),"")</f>
        <v>0</v>
      </c>
      <c r="L23" s="3">
        <f>IFERROR(HLOOKUP($E23,'IGP2 Governance'!$E$53:$H$70,17,FALSE),"")</f>
        <v>1</v>
      </c>
      <c r="N23" s="4" t="str">
        <f>IFERROR(HLOOKUP($E23,'IGP2 Governance'!$E$53:$H$71,19,FALSE),"")</f>
        <v>Non-devolved institution</v>
      </c>
      <c r="T23" s="48"/>
    </row>
    <row r="24" spans="3:21">
      <c r="E24" s="27" t="str">
        <f>IF('IGP1 Structure'!$Q25="YES",'IGP1 Structure'!S25,"")</f>
        <v/>
      </c>
      <c r="F24" s="29" t="str">
        <f>IF('IGP1 Structure'!$Q25="YES",'IGP1 Structure'!T25,"")</f>
        <v/>
      </c>
      <c r="G24" s="29" t="str">
        <f>IF('IGP1 Structure'!$Q25="YES",'IGP1 Structure'!U25,"")</f>
        <v/>
      </c>
      <c r="H24" s="27"/>
      <c r="I24" s="25" t="str">
        <f>IFERROR(HLOOKUP($E24,'IGP2 Governance'!$E$53:$H$70,14,FALSE),"")</f>
        <v/>
      </c>
      <c r="J24" s="25" t="str">
        <f>IFERROR(HLOOKUP($E24,'IGP2 Governance'!$E$53:$H$70,15,FALSE),"")</f>
        <v/>
      </c>
      <c r="K24" s="25" t="str">
        <f>IFERROR(HLOOKUP($E24,'IGP2 Governance'!$E$53:$H$70,16,FALSE),"")</f>
        <v/>
      </c>
      <c r="L24" s="25" t="str">
        <f>IFERROR(HLOOKUP($E24,'IGP2 Governance'!$E$53:$H$70,17,FALSE),"")</f>
        <v/>
      </c>
      <c r="M24" s="26"/>
      <c r="N24" s="27" t="str">
        <f>IFERROR(HLOOKUP($E24,'IGP2 Governance'!$E$53:$H$71,19,FALSE),"")</f>
        <v/>
      </c>
      <c r="O24" s="27"/>
      <c r="P24" s="27"/>
      <c r="Q24" s="27"/>
      <c r="T24" s="48"/>
    </row>
    <row r="27" spans="3:21">
      <c r="E27" s="259" t="str">
        <f>"Table. Functions of subnational govenance institutions: "&amp;'IGP1 Structure'!E7</f>
        <v>Table. Functions of subnational govenance institutions: Tanzania (TZA)</v>
      </c>
      <c r="F27" s="259"/>
      <c r="G27" s="259"/>
      <c r="H27" s="259"/>
      <c r="I27" s="259"/>
      <c r="J27" s="259"/>
      <c r="K27" s="259"/>
      <c r="L27" s="259"/>
      <c r="M27" s="259"/>
      <c r="N27" s="259"/>
      <c r="O27" s="259"/>
      <c r="P27" s="259"/>
      <c r="Q27" s="259"/>
      <c r="R27" s="259"/>
    </row>
    <row r="28" spans="3:21" ht="4.5" customHeight="1">
      <c r="E28" s="27"/>
      <c r="F28" s="31"/>
      <c r="G28" s="28"/>
      <c r="H28" s="28"/>
      <c r="I28" s="25"/>
      <c r="J28" s="25"/>
      <c r="K28" s="25"/>
      <c r="L28" s="25"/>
      <c r="M28" s="26"/>
      <c r="N28" s="27"/>
      <c r="O28" s="27"/>
      <c r="P28" s="27"/>
      <c r="Q28" s="27"/>
      <c r="R28" s="26"/>
    </row>
    <row r="29" spans="3:21" ht="108.6">
      <c r="E29" s="32"/>
      <c r="F29" s="33" t="s">
        <v>820</v>
      </c>
      <c r="G29" s="33" t="s">
        <v>821</v>
      </c>
      <c r="H29" s="34" t="s">
        <v>822</v>
      </c>
      <c r="I29" s="34" t="s">
        <v>823</v>
      </c>
      <c r="J29" s="34" t="s">
        <v>824</v>
      </c>
      <c r="K29" s="34" t="s">
        <v>825</v>
      </c>
      <c r="L29" s="34" t="s">
        <v>826</v>
      </c>
      <c r="M29" s="34" t="s">
        <v>827</v>
      </c>
      <c r="N29" s="34" t="s">
        <v>828</v>
      </c>
      <c r="O29" s="34" t="s">
        <v>829</v>
      </c>
      <c r="P29" s="34" t="s">
        <v>830</v>
      </c>
      <c r="Q29" s="34" t="s">
        <v>831</v>
      </c>
      <c r="R29" s="34" t="s">
        <v>832</v>
      </c>
    </row>
    <row r="30" spans="3:21">
      <c r="E30" s="35" t="str">
        <f>'IGP1 Structure'!E21</f>
        <v>Central Government</v>
      </c>
      <c r="F30" s="36">
        <f>COUNTIF('IGP3 Functions'!$F$9:$G$9,$T30)</f>
        <v>0</v>
      </c>
      <c r="G30" s="36">
        <f>COUNTIF('IGP3 Functions'!$F$10:$G$10,$T30)</f>
        <v>0</v>
      </c>
      <c r="H30" s="36">
        <f>COUNTIF('IGP3 Functions'!$F$12:$G$12,$T30)</f>
        <v>0</v>
      </c>
      <c r="I30" s="36">
        <f>COUNTIF('IGP3 Functions'!$F$13:$G$13,$T30)</f>
        <v>0</v>
      </c>
      <c r="J30" s="36">
        <f>COUNTIF('IGP3 Functions'!$F$15:$G$15,$T30)</f>
        <v>0</v>
      </c>
      <c r="K30" s="36">
        <f>COUNTIF('IGP3 Functions'!$F$17:$G$17,$T30)</f>
        <v>0</v>
      </c>
      <c r="L30" s="36">
        <f>COUNTIF('IGP3 Functions'!$F$18:$G$18,$T30)</f>
        <v>0</v>
      </c>
      <c r="M30" s="36">
        <f>COUNTIF('IGP3 Functions'!$F$19:$G$19,$T30)</f>
        <v>0</v>
      </c>
      <c r="N30" s="36">
        <f>COUNTIF('IGP3 Functions'!$F$20:$G$20,$T30)</f>
        <v>0</v>
      </c>
      <c r="O30" s="36">
        <f>COUNTIF('IGP3 Functions'!$F$22:$G$22,$T30)</f>
        <v>0</v>
      </c>
      <c r="P30" s="36">
        <f>COUNTIF('IGP3 Functions'!$F$24:$G$24,$T30)</f>
        <v>0</v>
      </c>
      <c r="Q30" s="36">
        <f>COUNTIF('IGP3 Functions'!$F$26:$G$26,$T30)</f>
        <v>0</v>
      </c>
      <c r="R30" s="49">
        <f>SUM(F30:Q30)</f>
        <v>0</v>
      </c>
      <c r="T30" s="50" t="s">
        <v>35</v>
      </c>
      <c r="U30" s="51" t="s">
        <v>35</v>
      </c>
    </row>
    <row r="31" spans="3:21">
      <c r="E31" s="35" t="str">
        <f>IF('IGP1 Structure'!Q22="YES",'IGP1 Structure'!E22,"…")</f>
        <v>Regional Administration</v>
      </c>
      <c r="F31" s="36">
        <f>COUNTIF('IGP3 Functions'!$F$9:$G$9,$T31)</f>
        <v>0</v>
      </c>
      <c r="G31" s="36">
        <f>COUNTIF('IGP3 Functions'!$F$10:$G$10,$T31)</f>
        <v>0</v>
      </c>
      <c r="H31" s="3">
        <f>COUNTIF('IGP3 Functions'!$F$12:$G$12,$T31)</f>
        <v>0</v>
      </c>
      <c r="I31" s="3">
        <f>COUNTIF('IGP3 Functions'!$F$13:$G$13,$T31)</f>
        <v>0</v>
      </c>
      <c r="J31" s="3">
        <f>COUNTIF('IGP3 Functions'!$F$15:$G$15,$T31)</f>
        <v>0</v>
      </c>
      <c r="K31" s="3">
        <f>COUNTIF('IGP3 Functions'!$F$17:$G$17,$T31)</f>
        <v>0</v>
      </c>
      <c r="L31" s="3">
        <f>COUNTIF('IGP3 Functions'!$F$18:$G$18,$T31)</f>
        <v>0</v>
      </c>
      <c r="M31" s="3">
        <f>COUNTIF('IGP3 Functions'!$F$19:$G$19,$T31)</f>
        <v>0</v>
      </c>
      <c r="N31" s="3">
        <f>COUNTIF('IGP3 Functions'!$F$20:$G$20,$T31)</f>
        <v>0</v>
      </c>
      <c r="O31" s="3">
        <f>COUNTIF('IGP3 Functions'!$F$22:$G$22,$T31)</f>
        <v>0</v>
      </c>
      <c r="P31" s="3">
        <f>COUNTIF('IGP3 Functions'!$F$24:$G$24,$T31)</f>
        <v>0</v>
      </c>
      <c r="Q31" s="3">
        <f>COUNTIF('IGP3 Functions'!$F$26:$G$26,$T31)</f>
        <v>0</v>
      </c>
      <c r="R31" s="30">
        <f t="shared" ref="R31:R40" si="0">SUM(F31:Q31)</f>
        <v>0</v>
      </c>
      <c r="T31" s="46" t="s">
        <v>41</v>
      </c>
      <c r="U31" s="52" t="str">
        <f>IF('IGP1 Structure'!R22="1","R",IF('IGP1 Structure'!R22="2","L",IF('IGP1 Structure'!R22="3","L",IF('IGP1 Structure'!R22="4","L",IF('IGP1 Structure'!R22="5","R",IF('IGP1 Structure'!R22="6","L","C"))))))</f>
        <v>R</v>
      </c>
    </row>
    <row r="32" spans="3:21">
      <c r="E32" s="35" t="str">
        <f>IF('IGP1 Structure'!Q23="YES",'IGP1 Structure'!E23,"…")</f>
        <v>Local Government Authorities</v>
      </c>
      <c r="F32" s="36">
        <f>COUNTIF('IGP3 Functions'!$F$9:$G$9,$T32)</f>
        <v>0</v>
      </c>
      <c r="G32" s="36">
        <f>COUNTIF('IGP3 Functions'!$F$10:$G$10,$T32)</f>
        <v>0</v>
      </c>
      <c r="H32" s="3">
        <f>COUNTIF('IGP3 Functions'!$F$12:$G$12,$T32)</f>
        <v>0</v>
      </c>
      <c r="I32" s="3">
        <f>COUNTIF('IGP3 Functions'!$F$13:$G$13,$T32)</f>
        <v>0</v>
      </c>
      <c r="J32" s="3">
        <f>COUNTIF('IGP3 Functions'!$F$15:$G$15,$T32)</f>
        <v>0</v>
      </c>
      <c r="K32" s="3">
        <f>COUNTIF('IGP3 Functions'!$F$17:$G$17,$T32)</f>
        <v>0</v>
      </c>
      <c r="L32" s="3">
        <f>COUNTIF('IGP3 Functions'!$F$18:$G$18,$T32)</f>
        <v>0</v>
      </c>
      <c r="M32" s="3">
        <f>COUNTIF('IGP3 Functions'!$F$19:$G$19,$T32)</f>
        <v>0</v>
      </c>
      <c r="N32" s="3">
        <f>COUNTIF('IGP3 Functions'!$F$20:$G$20,$T32)</f>
        <v>0</v>
      </c>
      <c r="O32" s="3">
        <f>COUNTIF('IGP3 Functions'!$F$22:$G$22,$T32)</f>
        <v>0</v>
      </c>
      <c r="P32" s="3">
        <f>COUNTIF('IGP3 Functions'!$F$24:$G$24,$T32)</f>
        <v>0</v>
      </c>
      <c r="Q32" s="3">
        <f>COUNTIF('IGP3 Functions'!$F$26:$G$26,$T32)</f>
        <v>0</v>
      </c>
      <c r="R32" s="30">
        <f t="shared" si="0"/>
        <v>0</v>
      </c>
      <c r="T32" s="46" t="s">
        <v>48</v>
      </c>
      <c r="U32" s="52" t="str">
        <f>IF('IGP1 Structure'!R23="1","R",IF('IGP1 Structure'!R23="2","L",IF('IGP1 Structure'!R23="3","L",IF('IGP1 Structure'!R23="4","L",IF('IGP1 Structure'!R23="5","R",IF('IGP1 Structure'!R23="6","L","C"))))))</f>
        <v>L</v>
      </c>
    </row>
    <row r="33" spans="1:21">
      <c r="E33" s="35" t="str">
        <f>IF('IGP1 Structure'!Q24="YES",'IGP1 Structure'!E24,"…")</f>
        <v>Village Governments</v>
      </c>
      <c r="F33" s="36">
        <f>COUNTIF('IGP3 Functions'!$F$9:$G$9,$T33)</f>
        <v>0</v>
      </c>
      <c r="G33" s="36">
        <f>COUNTIF('IGP3 Functions'!$F$10:$G$10,$T33)</f>
        <v>0</v>
      </c>
      <c r="H33" s="3">
        <f>COUNTIF('IGP3 Functions'!$F$12:$G$12,$T33)</f>
        <v>0</v>
      </c>
      <c r="I33" s="3">
        <f>COUNTIF('IGP3 Functions'!$F$13:$G$13,$T33)</f>
        <v>0</v>
      </c>
      <c r="J33" s="3">
        <f>COUNTIF('IGP3 Functions'!$F$15:$G$15,$T33)</f>
        <v>0</v>
      </c>
      <c r="K33" s="3">
        <f>COUNTIF('IGP3 Functions'!$F$17:$G$17,$T33)</f>
        <v>0</v>
      </c>
      <c r="L33" s="3">
        <f>COUNTIF('IGP3 Functions'!$F$18:$G$18,$T33)</f>
        <v>0</v>
      </c>
      <c r="M33" s="3">
        <f>COUNTIF('IGP3 Functions'!$F$19:$G$19,$T33)</f>
        <v>0</v>
      </c>
      <c r="N33" s="3">
        <f>COUNTIF('IGP3 Functions'!$F$20:$G$20,$T33)</f>
        <v>0</v>
      </c>
      <c r="O33" s="3">
        <f>COUNTIF('IGP3 Functions'!$F$22:$G$22,$T33)</f>
        <v>0</v>
      </c>
      <c r="P33" s="3">
        <f>COUNTIF('IGP3 Functions'!$F$24:$G$24,$T33)</f>
        <v>0</v>
      </c>
      <c r="Q33" s="3">
        <f>COUNTIF('IGP3 Functions'!$F$26:$G$26,$T33)</f>
        <v>0</v>
      </c>
      <c r="R33" s="30">
        <f t="shared" si="0"/>
        <v>0</v>
      </c>
      <c r="T33" s="46" t="s">
        <v>56</v>
      </c>
      <c r="U33" s="52" t="str">
        <f>IF('IGP1 Structure'!R24="1","R",IF('IGP1 Structure'!R24="2","L",IF('IGP1 Structure'!R24="3","L",IF('IGP1 Structure'!R24="4","L",IF('IGP1 Structure'!R24="5","R",IF('IGP1 Structure'!R24="6","L","C"))))))</f>
        <v>L</v>
      </c>
    </row>
    <row r="34" spans="1:21">
      <c r="E34" s="35" t="str">
        <f>IF('IGP1 Structure'!Q25="YES",'IGP1 Structure'!E25,"…")</f>
        <v>…</v>
      </c>
      <c r="F34" s="36">
        <f>COUNTIF('IGP3 Functions'!$F$9:$G$9,$T34)</f>
        <v>0</v>
      </c>
      <c r="G34" s="36">
        <f>COUNTIF('IGP3 Functions'!$F$10:$G$10,$T34)</f>
        <v>0</v>
      </c>
      <c r="H34" s="3">
        <f>COUNTIF('IGP3 Functions'!$F$12:$G$12,$T34)</f>
        <v>0</v>
      </c>
      <c r="I34" s="3">
        <f>COUNTIF('IGP3 Functions'!$F$13:$G$13,$T34)</f>
        <v>0</v>
      </c>
      <c r="J34" s="3">
        <f>COUNTIF('IGP3 Functions'!$F$15:$G$15,$T34)</f>
        <v>0</v>
      </c>
      <c r="K34" s="3">
        <f>COUNTIF('IGP3 Functions'!$F$17:$G$17,$T34)</f>
        <v>0</v>
      </c>
      <c r="L34" s="3">
        <f>COUNTIF('IGP3 Functions'!$F$18:$G$18,$T34)</f>
        <v>0</v>
      </c>
      <c r="M34" s="3">
        <f>COUNTIF('IGP3 Functions'!$F$19:$G$19,$T34)</f>
        <v>0</v>
      </c>
      <c r="N34" s="3">
        <f>COUNTIF('IGP3 Functions'!$F$20:$G$20,$T34)</f>
        <v>0</v>
      </c>
      <c r="O34" s="3">
        <f>COUNTIF('IGP3 Functions'!$F$22:$G$22,$T34)</f>
        <v>0</v>
      </c>
      <c r="P34" s="3">
        <f>COUNTIF('IGP3 Functions'!$F$24:$G$24,$T34)</f>
        <v>0</v>
      </c>
      <c r="Q34" s="3">
        <f>COUNTIF('IGP3 Functions'!$F$26:$G$26,$T34)</f>
        <v>0</v>
      </c>
      <c r="R34" s="30">
        <f t="shared" si="0"/>
        <v>0</v>
      </c>
      <c r="T34" s="46" t="s">
        <v>63</v>
      </c>
      <c r="U34" s="53" t="str">
        <f>IF('IGP1 Structure'!R25="1","R",IF('IGP1 Structure'!R25="2","L",IF('IGP1 Structure'!R25="3","L",IF('IGP1 Structure'!R25="4","L",IF('IGP1 Structure'!R25="5","R",IF('IGP1 Structure'!R25="6","L","C"))))))</f>
        <v>C</v>
      </c>
    </row>
    <row r="35" spans="1:21">
      <c r="E35" s="35" t="s">
        <v>833</v>
      </c>
      <c r="F35" s="36">
        <f>COUNTIF('IGP3 Functions'!$F$9:$G$9,$T35)</f>
        <v>0</v>
      </c>
      <c r="G35" s="36">
        <f>COUNTIF('IGP3 Functions'!$F$10:$G$10,$T35)</f>
        <v>0</v>
      </c>
      <c r="H35" s="3">
        <f>COUNTIF('IGP3 Functions'!$F$12:$G$12,$T35)</f>
        <v>0</v>
      </c>
      <c r="I35" s="3">
        <f>COUNTIF('IGP3 Functions'!$F$13:$G$13,$T35)</f>
        <v>0</v>
      </c>
      <c r="J35" s="3">
        <f>COUNTIF('IGP3 Functions'!$F$15:$G$15,$T35)</f>
        <v>0</v>
      </c>
      <c r="K35" s="3">
        <f>COUNTIF('IGP3 Functions'!$F$17:$G$17,$T35)</f>
        <v>0</v>
      </c>
      <c r="L35" s="3">
        <f>COUNTIF('IGP3 Functions'!$F$18:$G$18,$T35)</f>
        <v>0</v>
      </c>
      <c r="M35" s="3">
        <f>COUNTIF('IGP3 Functions'!$F$19:$G$19,$T35)</f>
        <v>0</v>
      </c>
      <c r="N35" s="3">
        <f>COUNTIF('IGP3 Functions'!$F$20:$G$20,$T35)</f>
        <v>0</v>
      </c>
      <c r="O35" s="3">
        <f>COUNTIF('IGP3 Functions'!$F$22:$G$22,$T35)</f>
        <v>0</v>
      </c>
      <c r="P35" s="3">
        <f>COUNTIF('IGP3 Functions'!$F$24:$G$24,$T35)</f>
        <v>0</v>
      </c>
      <c r="Q35" s="3">
        <f>COUNTIF('IGP3 Functions'!$F$26:$G$26,$T35)</f>
        <v>0</v>
      </c>
      <c r="R35" s="30">
        <f t="shared" si="0"/>
        <v>0</v>
      </c>
      <c r="T35" s="46" t="s">
        <v>742</v>
      </c>
      <c r="U35" s="52" t="s">
        <v>834</v>
      </c>
    </row>
    <row r="36" spans="1:21">
      <c r="E36" s="32" t="s">
        <v>835</v>
      </c>
      <c r="F36" s="37">
        <f>COUNTIF('IGP3 Functions'!$F$9:$G$9,$T36)</f>
        <v>0</v>
      </c>
      <c r="G36" s="37">
        <f>COUNTIF('IGP3 Functions'!$F$10:$G$10,$T36)</f>
        <v>0</v>
      </c>
      <c r="H36" s="25">
        <f>COUNTIF('IGP3 Functions'!$F$12:$G$12,$T36)</f>
        <v>0</v>
      </c>
      <c r="I36" s="25">
        <f>COUNTIF('IGP3 Functions'!$F$13:$G$13,$T36)</f>
        <v>0</v>
      </c>
      <c r="J36" s="25">
        <f>COUNTIF('IGP3 Functions'!$F$15:$G$15,$T36)</f>
        <v>0</v>
      </c>
      <c r="K36" s="25">
        <f>COUNTIF('IGP3 Functions'!$F$17:$G$17,$T36)</f>
        <v>0</v>
      </c>
      <c r="L36" s="25">
        <f>COUNTIF('IGP3 Functions'!$F$18:$G$18,$T36)</f>
        <v>0</v>
      </c>
      <c r="M36" s="25">
        <f>COUNTIF('IGP3 Functions'!$F$19:$G$19,$T36)</f>
        <v>0</v>
      </c>
      <c r="N36" s="25">
        <f>COUNTIF('IGP3 Functions'!$F$20:$G$20,$T36)</f>
        <v>0</v>
      </c>
      <c r="O36" s="25">
        <f>COUNTIF('IGP3 Functions'!$F$22:$G$22,$T36)</f>
        <v>0</v>
      </c>
      <c r="P36" s="25">
        <f>COUNTIF('IGP3 Functions'!$F$24:$G$24,$T36)</f>
        <v>0</v>
      </c>
      <c r="Q36" s="25">
        <f>COUNTIF('IGP3 Functions'!$F$26:$G$26,$T36)</f>
        <v>0</v>
      </c>
      <c r="R36" s="54">
        <f t="shared" si="0"/>
        <v>0</v>
      </c>
      <c r="T36" s="47" t="s">
        <v>746</v>
      </c>
      <c r="U36" s="53" t="s">
        <v>836</v>
      </c>
    </row>
    <row r="37" spans="1:21">
      <c r="E37" s="35" t="s">
        <v>837</v>
      </c>
      <c r="F37" s="36">
        <f>SUMIF($U$30:$U$36,$U37,F$30:F$36)</f>
        <v>0</v>
      </c>
      <c r="G37" s="36">
        <f t="shared" ref="G37:Q39" si="1">SUMIF($U$30:$U$36,$U37,G$30:G$36)</f>
        <v>0</v>
      </c>
      <c r="H37" s="3">
        <f t="shared" si="1"/>
        <v>0</v>
      </c>
      <c r="I37" s="3">
        <f t="shared" si="1"/>
        <v>0</v>
      </c>
      <c r="J37" s="3">
        <f t="shared" si="1"/>
        <v>0</v>
      </c>
      <c r="K37" s="3">
        <f t="shared" si="1"/>
        <v>0</v>
      </c>
      <c r="L37" s="3">
        <f t="shared" si="1"/>
        <v>0</v>
      </c>
      <c r="M37" s="3">
        <f t="shared" si="1"/>
        <v>0</v>
      </c>
      <c r="N37" s="3">
        <f t="shared" si="1"/>
        <v>0</v>
      </c>
      <c r="O37" s="3">
        <f t="shared" si="1"/>
        <v>0</v>
      </c>
      <c r="P37" s="3">
        <f t="shared" si="1"/>
        <v>0</v>
      </c>
      <c r="Q37" s="3">
        <f t="shared" si="1"/>
        <v>0</v>
      </c>
      <c r="R37" s="30">
        <f t="shared" si="0"/>
        <v>0</v>
      </c>
      <c r="U37" s="51" t="s">
        <v>35</v>
      </c>
    </row>
    <row r="38" spans="1:21">
      <c r="E38" s="35" t="s">
        <v>838</v>
      </c>
      <c r="F38" s="36">
        <f t="shared" ref="F38:F39" si="2">SUMIF($U$30:$U$36,$U38,F$30:F$36)</f>
        <v>0</v>
      </c>
      <c r="G38" s="36">
        <f t="shared" si="1"/>
        <v>0</v>
      </c>
      <c r="H38" s="3">
        <f t="shared" si="1"/>
        <v>0</v>
      </c>
      <c r="I38" s="3">
        <f t="shared" si="1"/>
        <v>0</v>
      </c>
      <c r="J38" s="3">
        <f t="shared" si="1"/>
        <v>0</v>
      </c>
      <c r="K38" s="3">
        <f t="shared" si="1"/>
        <v>0</v>
      </c>
      <c r="L38" s="3">
        <f t="shared" si="1"/>
        <v>0</v>
      </c>
      <c r="M38" s="3">
        <f t="shared" si="1"/>
        <v>0</v>
      </c>
      <c r="N38" s="3">
        <f t="shared" si="1"/>
        <v>0</v>
      </c>
      <c r="O38" s="3">
        <f t="shared" si="1"/>
        <v>0</v>
      </c>
      <c r="P38" s="3">
        <f t="shared" si="1"/>
        <v>0</v>
      </c>
      <c r="Q38" s="3">
        <f t="shared" si="1"/>
        <v>0</v>
      </c>
      <c r="R38" s="30">
        <f t="shared" si="0"/>
        <v>0</v>
      </c>
      <c r="U38" s="52" t="s">
        <v>834</v>
      </c>
    </row>
    <row r="39" spans="1:21">
      <c r="E39" s="32" t="s">
        <v>839</v>
      </c>
      <c r="F39" s="37">
        <f t="shared" si="2"/>
        <v>0</v>
      </c>
      <c r="G39" s="37">
        <f t="shared" si="1"/>
        <v>0</v>
      </c>
      <c r="H39" s="25">
        <f t="shared" si="1"/>
        <v>0</v>
      </c>
      <c r="I39" s="25">
        <f t="shared" si="1"/>
        <v>0</v>
      </c>
      <c r="J39" s="25">
        <f t="shared" si="1"/>
        <v>0</v>
      </c>
      <c r="K39" s="25">
        <f t="shared" si="1"/>
        <v>0</v>
      </c>
      <c r="L39" s="25">
        <f t="shared" si="1"/>
        <v>0</v>
      </c>
      <c r="M39" s="25">
        <f t="shared" si="1"/>
        <v>0</v>
      </c>
      <c r="N39" s="25">
        <f t="shared" si="1"/>
        <v>0</v>
      </c>
      <c r="O39" s="25">
        <f t="shared" si="1"/>
        <v>0</v>
      </c>
      <c r="P39" s="25">
        <f t="shared" si="1"/>
        <v>0</v>
      </c>
      <c r="Q39" s="25">
        <f t="shared" si="1"/>
        <v>0</v>
      </c>
      <c r="R39" s="54">
        <f t="shared" si="0"/>
        <v>0</v>
      </c>
      <c r="U39" s="53" t="s">
        <v>836</v>
      </c>
    </row>
    <row r="40" spans="1:21">
      <c r="E40" s="38" t="s">
        <v>832</v>
      </c>
      <c r="F40" s="39">
        <f>SUM(F37:F39)</f>
        <v>0</v>
      </c>
      <c r="G40" s="39">
        <f t="shared" ref="G40:Q40" si="3">SUM(G37:G39)</f>
        <v>0</v>
      </c>
      <c r="H40" s="39">
        <f t="shared" si="3"/>
        <v>0</v>
      </c>
      <c r="I40" s="39">
        <f t="shared" si="3"/>
        <v>0</v>
      </c>
      <c r="J40" s="39">
        <f t="shared" si="3"/>
        <v>0</v>
      </c>
      <c r="K40" s="39">
        <f t="shared" si="3"/>
        <v>0</v>
      </c>
      <c r="L40" s="39">
        <f t="shared" si="3"/>
        <v>0</v>
      </c>
      <c r="M40" s="39">
        <f t="shared" si="3"/>
        <v>0</v>
      </c>
      <c r="N40" s="39">
        <f t="shared" si="3"/>
        <v>0</v>
      </c>
      <c r="O40" s="39">
        <f t="shared" si="3"/>
        <v>0</v>
      </c>
      <c r="P40" s="39">
        <f t="shared" si="3"/>
        <v>0</v>
      </c>
      <c r="Q40" s="39">
        <f t="shared" si="3"/>
        <v>0</v>
      </c>
      <c r="R40" s="55">
        <f t="shared" si="0"/>
        <v>0</v>
      </c>
    </row>
    <row r="45" spans="1:21" s="1" customFormat="1">
      <c r="C45" s="40"/>
      <c r="E45" s="41"/>
      <c r="F45" s="42"/>
      <c r="G45" s="43"/>
      <c r="I45" s="40"/>
      <c r="J45" s="40"/>
      <c r="K45" s="40"/>
      <c r="L45" s="40"/>
      <c r="N45" s="41"/>
      <c r="O45" s="41"/>
      <c r="P45" s="41"/>
      <c r="Q45" s="41"/>
    </row>
    <row r="46" spans="1:21">
      <c r="A46" s="2">
        <f>'IGP1 Structure'!A1</f>
        <v>0</v>
      </c>
      <c r="B46" s="2">
        <f>'IGP1 Structure'!B1</f>
        <v>0</v>
      </c>
      <c r="C46" s="2">
        <f>'IGP1 Structure'!C1</f>
        <v>0</v>
      </c>
      <c r="D46" s="2">
        <f>'IGP1 Structure'!D1</f>
        <v>0</v>
      </c>
      <c r="E46" s="2">
        <f>'IGP1 Structure'!E1</f>
        <v>0</v>
      </c>
      <c r="F46" s="2">
        <f>'IGP1 Structure'!F1</f>
        <v>0</v>
      </c>
      <c r="G46" s="2">
        <f>'IGP1 Structure'!G1</f>
        <v>0</v>
      </c>
      <c r="H46" s="2">
        <f>'IGP1 Structure'!H1</f>
        <v>0</v>
      </c>
      <c r="I46" s="2">
        <f>'IGP1 Structure'!I1</f>
        <v>0</v>
      </c>
      <c r="J46" s="2">
        <f>'IGP1 Structure'!J1</f>
        <v>0</v>
      </c>
      <c r="K46" s="2">
        <f>'IGP1 Structure'!K1</f>
        <v>0</v>
      </c>
      <c r="L46" s="2">
        <f>'IGP1 Structure'!L1</f>
        <v>0</v>
      </c>
    </row>
    <row r="47" spans="1:21">
      <c r="A47" s="2">
        <f>'IGP1 Structure'!A2</f>
        <v>0</v>
      </c>
      <c r="B47" s="2">
        <f>'IGP1 Structure'!B2</f>
        <v>0</v>
      </c>
      <c r="C47" s="2">
        <f>'IGP1 Structure'!C2</f>
        <v>0</v>
      </c>
      <c r="D47" s="2" t="str">
        <f>'IGP1 Structure'!D2</f>
        <v>LoGICA INTERGOVERNMENTAL PROFILE: STRUCTURE OF SUBNATIONAL GOVERNANCE INSTITUTIONS</v>
      </c>
      <c r="E47" s="2">
        <f>'IGP1 Structure'!E2</f>
        <v>0</v>
      </c>
      <c r="F47" s="2">
        <f>'IGP1 Structure'!F2</f>
        <v>0</v>
      </c>
      <c r="G47" s="2">
        <f>'IGP1 Structure'!G2</f>
        <v>0</v>
      </c>
      <c r="H47" s="2">
        <f>'IGP1 Structure'!H2</f>
        <v>0</v>
      </c>
      <c r="I47" s="2">
        <f>'IGP1 Structure'!I2</f>
        <v>0</v>
      </c>
      <c r="J47" s="2">
        <f>'IGP1 Structure'!J2</f>
        <v>0</v>
      </c>
      <c r="K47" s="2">
        <f>'IGP1 Structure'!K2</f>
        <v>0</v>
      </c>
      <c r="L47" s="2">
        <f>'IGP1 Structure'!L2</f>
        <v>0</v>
      </c>
    </row>
    <row r="48" spans="1:21">
      <c r="A48" s="2">
        <f>'IGP1 Structure'!A3</f>
        <v>0</v>
      </c>
      <c r="B48" s="2">
        <f>'IGP1 Structure'!B3</f>
        <v>0</v>
      </c>
      <c r="C48" s="2">
        <f>'IGP1 Structure'!C3</f>
        <v>0</v>
      </c>
      <c r="D48" s="2">
        <f>'IGP1 Structure'!D3</f>
        <v>0</v>
      </c>
      <c r="E48" s="2">
        <f>'IGP1 Structure'!E3</f>
        <v>0</v>
      </c>
      <c r="F48" s="2">
        <f>'IGP1 Structure'!F3</f>
        <v>0</v>
      </c>
      <c r="G48" s="2">
        <f>'IGP1 Structure'!G3</f>
        <v>0</v>
      </c>
      <c r="H48" s="2">
        <f>'IGP1 Structure'!H3</f>
        <v>0</v>
      </c>
      <c r="I48" s="2">
        <f>'IGP1 Structure'!I3</f>
        <v>0</v>
      </c>
      <c r="J48" s="2">
        <f>'IGP1 Structure'!J3</f>
        <v>0</v>
      </c>
      <c r="K48" s="2">
        <f>'IGP1 Structure'!K3</f>
        <v>0</v>
      </c>
      <c r="L48" s="2">
        <f>'IGP1 Structure'!L3</f>
        <v>0</v>
      </c>
    </row>
    <row r="49" spans="1:12">
      <c r="A49" s="2">
        <f>'IGP1 Structure'!A4</f>
        <v>0</v>
      </c>
      <c r="B49" s="2">
        <f>'IGP1 Structure'!B4</f>
        <v>0</v>
      </c>
      <c r="C49" s="2">
        <f>'IGP1 Structure'!C4</f>
        <v>0</v>
      </c>
      <c r="D49" s="2">
        <f>'IGP1 Structure'!D4</f>
        <v>0</v>
      </c>
      <c r="E49" s="2">
        <f>'IGP1 Structure'!E4</f>
        <v>0</v>
      </c>
      <c r="F49" s="2">
        <f>'IGP1 Structure'!F4</f>
        <v>0</v>
      </c>
      <c r="G49" s="2">
        <f>'IGP1 Structure'!G4</f>
        <v>0</v>
      </c>
      <c r="H49" s="2">
        <f>'IGP1 Structure'!H4</f>
        <v>0</v>
      </c>
      <c r="I49" s="2">
        <f>'IGP1 Structure'!I4</f>
        <v>0</v>
      </c>
      <c r="J49" s="2">
        <f>'IGP1 Structure'!J4</f>
        <v>0</v>
      </c>
      <c r="K49" s="2">
        <f>'IGP1 Structure'!K4</f>
        <v>0</v>
      </c>
      <c r="L49" s="2">
        <f>'IGP1 Structure'!L4</f>
        <v>0</v>
      </c>
    </row>
    <row r="50" spans="1:12">
      <c r="A50" s="2">
        <f>'IGP1 Structure'!A5</f>
        <v>0</v>
      </c>
      <c r="B50" s="2">
        <f>'IGP1 Structure'!B5</f>
        <v>0</v>
      </c>
      <c r="C50" s="2">
        <f>'IGP1 Structure'!C5</f>
        <v>0</v>
      </c>
      <c r="D50" s="2" t="str">
        <f>'IGP1 Structure'!D5</f>
        <v>General Country Information</v>
      </c>
      <c r="E50" s="2">
        <f>'IGP1 Structure'!E5</f>
        <v>0</v>
      </c>
      <c r="F50" s="2">
        <f>'IGP1 Structure'!F5</f>
        <v>0</v>
      </c>
      <c r="G50" s="2">
        <f>'IGP1 Structure'!G5</f>
        <v>0</v>
      </c>
      <c r="H50" s="2">
        <f>'IGP1 Structure'!H5</f>
        <v>0</v>
      </c>
      <c r="I50" s="2">
        <f>'IGP1 Structure'!I5</f>
        <v>0</v>
      </c>
      <c r="J50" s="2">
        <f>'IGP1 Structure'!J5</f>
        <v>0</v>
      </c>
      <c r="K50" s="2">
        <f>'IGP1 Structure'!K5</f>
        <v>0</v>
      </c>
      <c r="L50" s="2" t="str">
        <f>'IGP1 Structure'!L5</f>
        <v>Comments / Clarification</v>
      </c>
    </row>
    <row r="51" spans="1:12">
      <c r="A51" s="2">
        <f>'IGP1 Structure'!A6</f>
        <v>0</v>
      </c>
      <c r="B51" s="2">
        <f>'IGP1 Structure'!B6</f>
        <v>0</v>
      </c>
      <c r="C51" s="2" t="str">
        <f>'IGP1 Structure'!C6</f>
        <v>C1</v>
      </c>
      <c r="D51" s="2" t="str">
        <f>'IGP1 Structure'!D6</f>
        <v>Basic Country Information</v>
      </c>
      <c r="E51" s="2">
        <f>'IGP1 Structure'!E6</f>
        <v>0</v>
      </c>
      <c r="F51" s="2">
        <f>'IGP1 Structure'!F6</f>
        <v>0</v>
      </c>
      <c r="G51" s="2">
        <f>'IGP1 Structure'!G6</f>
        <v>0</v>
      </c>
      <c r="H51" s="2">
        <f>'IGP1 Structure'!H6</f>
        <v>0</v>
      </c>
      <c r="I51" s="2">
        <f>'IGP1 Structure'!I6</f>
        <v>0</v>
      </c>
      <c r="J51" s="2">
        <f>'IGP1 Structure'!J6</f>
        <v>0</v>
      </c>
      <c r="K51" s="2">
        <f>'IGP1 Structure'!K6</f>
        <v>0</v>
      </c>
      <c r="L51" s="2">
        <f>'IGP1 Structure'!L6</f>
        <v>0</v>
      </c>
    </row>
    <row r="52" spans="1:12">
      <c r="A52" s="2">
        <f>'IGP1 Structure'!A7</f>
        <v>0</v>
      </c>
      <c r="B52" s="2">
        <f>'IGP1 Structure'!B7</f>
        <v>0</v>
      </c>
      <c r="C52" s="2" t="str">
        <f>'IGP1 Structure'!C7</f>
        <v>C1.1</v>
      </c>
      <c r="D52" s="2" t="str">
        <f>'IGP1 Structure'!D7</f>
        <v>Country Name</v>
      </c>
      <c r="E52" s="2" t="str">
        <f>'IGP1 Structure'!E7</f>
        <v>Tanzania (TZA)</v>
      </c>
      <c r="F52" s="2">
        <f>'IGP1 Structure'!F7</f>
        <v>0</v>
      </c>
      <c r="G52" s="2">
        <f>'IGP1 Structure'!G7</f>
        <v>0</v>
      </c>
      <c r="H52" s="2">
        <f>'IGP1 Structure'!H7</f>
        <v>0</v>
      </c>
      <c r="I52" s="2">
        <f>'IGP1 Structure'!I7</f>
        <v>0</v>
      </c>
      <c r="J52" s="2">
        <f>'IGP1 Structure'!J7</f>
        <v>0</v>
      </c>
      <c r="K52" s="2">
        <f>'IGP1 Structure'!K7</f>
        <v>0</v>
      </c>
      <c r="L52" s="2">
        <f>'IGP1 Structure'!L7</f>
        <v>0</v>
      </c>
    </row>
    <row r="53" spans="1:12">
      <c r="A53" s="2">
        <f>'IGP1 Structure'!A8</f>
        <v>0</v>
      </c>
      <c r="B53" s="2">
        <f>'IGP1 Structure'!B8</f>
        <v>0</v>
      </c>
      <c r="C53" s="2" t="str">
        <f>'IGP1 Structure'!C8</f>
        <v>C1.2</v>
      </c>
      <c r="D53" s="2" t="str">
        <f>'IGP1 Structure'!D8</f>
        <v>Information/Data for Year</v>
      </c>
      <c r="E53" s="2">
        <f>'IGP1 Structure'!E8</f>
        <v>2023</v>
      </c>
      <c r="F53" s="2">
        <f>'IGP1 Structure'!F8</f>
        <v>0</v>
      </c>
      <c r="G53" s="2">
        <f>'IGP1 Structure'!G8</f>
        <v>0</v>
      </c>
      <c r="H53" s="2">
        <f>'IGP1 Structure'!H8</f>
        <v>0</v>
      </c>
      <c r="I53" s="2">
        <f>'IGP1 Structure'!I8</f>
        <v>0</v>
      </c>
      <c r="J53" s="2">
        <f>'IGP1 Structure'!J8</f>
        <v>0</v>
      </c>
      <c r="K53" s="2">
        <f>'IGP1 Structure'!K8</f>
        <v>0</v>
      </c>
      <c r="L53" s="2">
        <f>'IGP1 Structure'!L8</f>
        <v>0</v>
      </c>
    </row>
    <row r="54" spans="1:12">
      <c r="A54" s="2">
        <f>'IGP1 Structure'!A9</f>
        <v>0</v>
      </c>
      <c r="B54" s="2">
        <f>'IGP1 Structure'!B9</f>
        <v>0</v>
      </c>
      <c r="C54" s="2" t="str">
        <f>'IGP1 Structure'!C9</f>
        <v>C1.3</v>
      </c>
      <c r="D54" s="2" t="str">
        <f>'IGP1 Structure'!D9</f>
        <v>Total National Population</v>
      </c>
      <c r="E54" s="2">
        <f>'IGP1 Structure'!E9</f>
        <v>59851347</v>
      </c>
      <c r="F54" s="2">
        <f>'IGP1 Structure'!F9</f>
        <v>0</v>
      </c>
      <c r="G54" s="2">
        <f>'IGP1 Structure'!G9</f>
        <v>0</v>
      </c>
      <c r="H54" s="2">
        <f>'IGP1 Structure'!H9</f>
        <v>0</v>
      </c>
      <c r="I54" s="2">
        <f>'IGP1 Structure'!I9</f>
        <v>0</v>
      </c>
      <c r="J54" s="2">
        <f>'IGP1 Structure'!J9</f>
        <v>0</v>
      </c>
      <c r="K54" s="2">
        <f>'IGP1 Structure'!K9</f>
        <v>0</v>
      </c>
      <c r="L54" s="2" t="str">
        <f>'IGP1 Structure'!L9</f>
        <v>Population Census  (2022), Tanzania Mainland.</v>
      </c>
    </row>
    <row r="55" spans="1:12">
      <c r="A55" s="2">
        <f>'IGP1 Structure'!A10</f>
        <v>0</v>
      </c>
      <c r="B55" s="2">
        <f>'IGP1 Structure'!B10</f>
        <v>0</v>
      </c>
      <c r="C55" s="2">
        <f>'IGP1 Structure'!C10</f>
        <v>0</v>
      </c>
      <c r="D55" s="2">
        <f>'IGP1 Structure'!D10</f>
        <v>0</v>
      </c>
      <c r="E55" s="2">
        <f>'IGP1 Structure'!E10</f>
        <v>0</v>
      </c>
      <c r="F55" s="2">
        <f>'IGP1 Structure'!F10</f>
        <v>0</v>
      </c>
      <c r="G55" s="2">
        <f>'IGP1 Structure'!G10</f>
        <v>0</v>
      </c>
      <c r="H55" s="2">
        <f>'IGP1 Structure'!H10</f>
        <v>0</v>
      </c>
      <c r="I55" s="2">
        <f>'IGP1 Structure'!I10</f>
        <v>0</v>
      </c>
      <c r="J55" s="2">
        <f>'IGP1 Structure'!J10</f>
        <v>0</v>
      </c>
      <c r="K55" s="2">
        <f>'IGP1 Structure'!K10</f>
        <v>0</v>
      </c>
      <c r="L55" s="2">
        <f>'IGP1 Structure'!L10</f>
        <v>0</v>
      </c>
    </row>
    <row r="56" spans="1:12">
      <c r="A56" s="2">
        <f>'IGP1 Structure'!A11</f>
        <v>0</v>
      </c>
      <c r="B56" s="2">
        <f>'IGP1 Structure'!B11</f>
        <v>0</v>
      </c>
      <c r="C56" s="2" t="str">
        <f>'IGP1 Structure'!C11</f>
        <v>C.4</v>
      </c>
      <c r="D56" s="2" t="str">
        <f>'IGP1 Structure'!D11</f>
        <v>Main decentralization / subnational / intergovernmental legislation /policies</v>
      </c>
      <c r="E56" s="2">
        <f>'IGP1 Structure'!E11</f>
        <v>0</v>
      </c>
      <c r="F56" s="2" t="str">
        <f>'IGP1 Structure'!F11</f>
        <v>Year  Enacted</v>
      </c>
      <c r="G56" s="2">
        <f>'IGP1 Structure'!G11</f>
        <v>0</v>
      </c>
      <c r="H56" s="2">
        <f>'IGP1 Structure'!H11</f>
        <v>0</v>
      </c>
      <c r="I56" s="2">
        <f>'IGP1 Structure'!I11</f>
        <v>0</v>
      </c>
      <c r="J56" s="2">
        <f>'IGP1 Structure'!J11</f>
        <v>0</v>
      </c>
      <c r="K56" s="2">
        <f>'IGP1 Structure'!K11</f>
        <v>0</v>
      </c>
      <c r="L56" s="2">
        <f>'IGP1 Structure'!L11</f>
        <v>0</v>
      </c>
    </row>
    <row r="57" spans="1:12">
      <c r="A57" s="2">
        <f>'IGP1 Structure'!A12</f>
        <v>0</v>
      </c>
      <c r="B57" s="2">
        <f>'IGP1 Structure'!B12</f>
        <v>0</v>
      </c>
      <c r="C57" s="2" t="str">
        <f>'IGP1 Structure'!C12</f>
        <v>C4.1</v>
      </c>
      <c r="D57" s="2" t="str">
        <f>'IGP1 Structure'!D12</f>
        <v>Constitution</v>
      </c>
      <c r="E57" s="2">
        <f>'IGP1 Structure'!E12</f>
        <v>0</v>
      </c>
      <c r="F57" s="2" t="str">
        <f>'IGP1 Structure'!F12</f>
        <v>1977 (amended in 1984 &amp; 1992)</v>
      </c>
      <c r="G57" s="2">
        <f>'IGP1 Structure'!G12</f>
        <v>0</v>
      </c>
      <c r="H57" s="2">
        <f>'IGP1 Structure'!H12</f>
        <v>0</v>
      </c>
      <c r="I57" s="2">
        <f>'IGP1 Structure'!I12</f>
        <v>0</v>
      </c>
      <c r="J57" s="2">
        <f>'IGP1 Structure'!J12</f>
        <v>0</v>
      </c>
      <c r="K57" s="2">
        <f>'IGP1 Structure'!K12</f>
        <v>0</v>
      </c>
      <c r="L57" s="2" t="str">
        <f>'IGP1 Structure'!L12</f>
        <v>The Constitution was amended in 1984 to reinstate power to the people through sound Local Governments (Clauses 8, 145 and 146). Another ammendment was in 1998 after the declaration of the multi-party system in 1992.</v>
      </c>
    </row>
    <row r="58" spans="1:12">
      <c r="A58" s="2">
        <f>'IGP1 Structure'!A13</f>
        <v>0</v>
      </c>
      <c r="B58" s="2">
        <f>'IGP1 Structure'!B13</f>
        <v>0</v>
      </c>
      <c r="C58" s="2" t="str">
        <f>'IGP1 Structure'!C13</f>
        <v>C4.2</v>
      </c>
      <c r="D58" s="2" t="str">
        <f>'IGP1 Structure'!D13</f>
        <v>LG Acts No. 7, 8, 9, 10 and 12 (rural and urban &amp; finance)</v>
      </c>
      <c r="E58" s="2">
        <f>'IGP1 Structure'!E13</f>
        <v>0</v>
      </c>
      <c r="F58" s="2" t="str">
        <f>'IGP1 Structure'!F13</f>
        <v>1982 (amended in 1999 &amp; 2006)</v>
      </c>
      <c r="G58" s="2">
        <f>'IGP1 Structure'!G13</f>
        <v>0</v>
      </c>
      <c r="H58" s="2">
        <f>'IGP1 Structure'!H13</f>
        <v>0</v>
      </c>
      <c r="I58" s="2">
        <f>'IGP1 Structure'!I13</f>
        <v>0</v>
      </c>
      <c r="J58" s="2">
        <f>'IGP1 Structure'!J13</f>
        <v>0</v>
      </c>
      <c r="K58" s="2">
        <f>'IGP1 Structure'!K13</f>
        <v>0</v>
      </c>
      <c r="L58" s="2" t="str">
        <f>'IGP1 Structure'!L13</f>
        <v>These Acts provided for the re-establishment of LGs in mainland Tanzania.The re-establishment emphasised both political and administrative decentralization.</v>
      </c>
    </row>
    <row r="59" spans="1:12">
      <c r="A59" s="2">
        <f>'IGP1 Structure'!A14</f>
        <v>0</v>
      </c>
      <c r="B59" s="2">
        <f>'IGP1 Structure'!B14</f>
        <v>0</v>
      </c>
      <c r="C59" s="2" t="str">
        <f>'IGP1 Structure'!C14</f>
        <v>C4.3</v>
      </c>
      <c r="D59" s="2" t="str">
        <f>'IGP1 Structure'!D14</f>
        <v xml:space="preserve">The Regional Administration Act (No. 19) </v>
      </c>
      <c r="E59" s="2">
        <f>'IGP1 Structure'!E14</f>
        <v>0</v>
      </c>
      <c r="F59" s="2">
        <f>'IGP1 Structure'!F14</f>
        <v>1997</v>
      </c>
      <c r="G59" s="2">
        <f>'IGP1 Structure'!G14</f>
        <v>0</v>
      </c>
      <c r="H59" s="2">
        <f>'IGP1 Structure'!H14</f>
        <v>0</v>
      </c>
      <c r="I59" s="2">
        <f>'IGP1 Structure'!I14</f>
        <v>0</v>
      </c>
      <c r="J59" s="2">
        <f>'IGP1 Structure'!J14</f>
        <v>0</v>
      </c>
      <c r="K59" s="2">
        <f>'IGP1 Structure'!K14</f>
        <v>0</v>
      </c>
      <c r="L59" s="2" t="str">
        <f>'IGP1 Structure'!L14</f>
        <v>Enacted to restructure the Regional Administration with a view to strength and promote the LG system.</v>
      </c>
    </row>
    <row r="60" spans="1:12">
      <c r="A60" s="2">
        <f>'IGP1 Structure'!A15</f>
        <v>0</v>
      </c>
      <c r="B60" s="2">
        <f>'IGP1 Structure'!B15</f>
        <v>0</v>
      </c>
      <c r="C60" s="2" t="str">
        <f>'IGP1 Structure'!C15</f>
        <v>C4.4</v>
      </c>
      <c r="D60" s="2">
        <f>'IGP1 Structure'!D15</f>
        <v>0</v>
      </c>
      <c r="E60" s="2">
        <f>'IGP1 Structure'!E15</f>
        <v>0</v>
      </c>
      <c r="F60" s="2">
        <f>'IGP1 Structure'!F15</f>
        <v>0</v>
      </c>
      <c r="G60" s="2">
        <f>'IGP1 Structure'!G15</f>
        <v>0</v>
      </c>
      <c r="H60" s="2">
        <f>'IGP1 Structure'!H15</f>
        <v>0</v>
      </c>
      <c r="I60" s="2">
        <f>'IGP1 Structure'!I15</f>
        <v>0</v>
      </c>
      <c r="J60" s="2">
        <f>'IGP1 Structure'!J15</f>
        <v>0</v>
      </c>
      <c r="K60" s="2">
        <f>'IGP1 Structure'!K15</f>
        <v>0</v>
      </c>
      <c r="L60" s="2">
        <f>'IGP1 Structure'!L15</f>
        <v>0</v>
      </c>
    </row>
    <row r="61" spans="1:12">
      <c r="A61" s="2">
        <f>'IGP1 Structure'!A16</f>
        <v>0</v>
      </c>
      <c r="B61" s="2">
        <f>'IGP1 Structure'!B16</f>
        <v>0</v>
      </c>
      <c r="C61" s="2">
        <f>'IGP1 Structure'!C16</f>
        <v>0</v>
      </c>
      <c r="D61" s="2">
        <f>'IGP1 Structure'!D16</f>
        <v>0</v>
      </c>
      <c r="E61" s="2">
        <f>'IGP1 Structure'!E16</f>
        <v>0</v>
      </c>
      <c r="F61" s="2">
        <f>'IGP1 Structure'!F16</f>
        <v>0</v>
      </c>
      <c r="G61" s="2">
        <f>'IGP1 Structure'!G16</f>
        <v>0</v>
      </c>
      <c r="H61" s="2">
        <f>'IGP1 Structure'!H16</f>
        <v>0</v>
      </c>
      <c r="I61" s="2">
        <f>'IGP1 Structure'!I16</f>
        <v>0</v>
      </c>
      <c r="J61" s="2">
        <f>'IGP1 Structure'!J16</f>
        <v>0</v>
      </c>
      <c r="K61" s="2">
        <f>'IGP1 Structure'!K16</f>
        <v>0</v>
      </c>
      <c r="L61" s="2">
        <f>'IGP1 Structure'!L16</f>
        <v>0</v>
      </c>
    </row>
    <row r="62" spans="1:12">
      <c r="A62" s="2">
        <f>'IGP1 Structure'!A17</f>
        <v>0</v>
      </c>
      <c r="B62" s="2">
        <f>'IGP1 Structure'!B17</f>
        <v>0</v>
      </c>
      <c r="C62" s="2">
        <f>'IGP1 Structure'!C17</f>
        <v>0</v>
      </c>
      <c r="D62" s="2">
        <f>'IGP1 Structure'!D17</f>
        <v>0</v>
      </c>
      <c r="E62" s="2">
        <f>'IGP1 Structure'!E17</f>
        <v>0</v>
      </c>
      <c r="F62" s="2">
        <f>'IGP1 Structure'!F17</f>
        <v>0</v>
      </c>
      <c r="G62" s="2">
        <f>'IGP1 Structure'!G17</f>
        <v>0</v>
      </c>
      <c r="H62" s="2">
        <f>'IGP1 Structure'!H17</f>
        <v>0</v>
      </c>
      <c r="I62" s="2">
        <f>'IGP1 Structure'!I17</f>
        <v>0</v>
      </c>
      <c r="J62" s="2">
        <f>'IGP1 Structure'!J17</f>
        <v>0</v>
      </c>
      <c r="K62" s="2">
        <f>'IGP1 Structure'!K17</f>
        <v>0</v>
      </c>
      <c r="L62" s="2">
        <f>'IGP1 Structure'!L17</f>
        <v>0</v>
      </c>
    </row>
    <row r="63" spans="1:12">
      <c r="A63" s="2">
        <f>'IGP1 Structure'!A18</f>
        <v>0</v>
      </c>
      <c r="B63" s="2">
        <f>'IGP1 Structure'!B18</f>
        <v>0</v>
      </c>
      <c r="C63" s="2">
        <f>'IGP1 Structure'!C18</f>
        <v>0</v>
      </c>
      <c r="D63" s="2">
        <f>'IGP1 Structure'!D18</f>
        <v>0</v>
      </c>
      <c r="E63" s="2">
        <f>'IGP1 Structure'!E18</f>
        <v>0</v>
      </c>
      <c r="F63" s="2">
        <f>'IGP1 Structure'!F18</f>
        <v>0</v>
      </c>
      <c r="G63" s="2">
        <f>'IGP1 Structure'!G18</f>
        <v>0</v>
      </c>
      <c r="H63" s="2">
        <f>'IGP1 Structure'!H18</f>
        <v>0</v>
      </c>
      <c r="I63" s="2">
        <f>'IGP1 Structure'!I18</f>
        <v>0</v>
      </c>
      <c r="J63" s="2">
        <f>'IGP1 Structure'!J18</f>
        <v>0</v>
      </c>
      <c r="K63" s="2">
        <f>'IGP1 Structure'!K18</f>
        <v>0</v>
      </c>
      <c r="L63" s="2">
        <f>'IGP1 Structure'!L18</f>
        <v>0</v>
      </c>
    </row>
    <row r="64" spans="1:12">
      <c r="A64" s="2">
        <f>'IGP1 Structure'!A19</f>
        <v>0</v>
      </c>
      <c r="B64" s="2">
        <f>'IGP1 Structure'!B19</f>
        <v>0</v>
      </c>
      <c r="C64" s="2">
        <f>'IGP1 Structure'!C19</f>
        <v>0</v>
      </c>
      <c r="D64" s="2" t="str">
        <f>'IGP1 Structure'!D19</f>
        <v>Level / tier / type</v>
      </c>
      <c r="E64" s="2" t="str">
        <f>'IGP1 Structure'!E19</f>
        <v>Institutional level/tier/type (name)</v>
      </c>
      <c r="F64" s="2" t="str">
        <f>'IGP1 Structure'!F19</f>
        <v>Number of units</v>
      </c>
      <c r="G64" s="2" t="str">
        <f>'IGP1 Structure'!G19</f>
        <v>Complete territorial coverage?</v>
      </c>
      <c r="H64" s="2" t="str">
        <f>'IGP1 Structure'!H19</f>
        <v>Uniform structure ?</v>
      </c>
      <c r="I64" s="2" t="str">
        <f>'IGP1 Structure'!I19</f>
        <v>Subnational Governance Level / Tier / Type</v>
      </c>
      <c r="J64" s="2" t="str">
        <f>'IGP1 Structure'!J19</f>
        <v>Population of 
level / tier / type</v>
      </c>
      <c r="K64" s="2">
        <f>'IGP1 Structure'!K19</f>
        <v>0</v>
      </c>
      <c r="L64" s="2" t="str">
        <f>'IGP1 Structure'!L19</f>
        <v>Comments / Clarification</v>
      </c>
    </row>
    <row r="65" spans="1:17">
      <c r="A65" s="2">
        <f>'IGP1 Structure'!A20</f>
        <v>0</v>
      </c>
      <c r="B65" s="2">
        <f>'IGP1 Structure'!B20</f>
        <v>0</v>
      </c>
      <c r="C65" s="2">
        <f>'IGP1 Structure'!C20</f>
        <v>0</v>
      </c>
      <c r="D65" s="2">
        <f>'IGP1 Structure'!D20</f>
        <v>0</v>
      </c>
      <c r="E65" s="2">
        <f>'IGP1 Structure'!E20</f>
        <v>0</v>
      </c>
      <c r="F65" s="2">
        <f>'IGP1 Structure'!F20</f>
        <v>0</v>
      </c>
      <c r="G65" s="2">
        <f>'IGP1 Structure'!G20</f>
        <v>0</v>
      </c>
      <c r="H65" s="2">
        <f>'IGP1 Structure'!H20</f>
        <v>0</v>
      </c>
      <c r="I65" s="2">
        <f>'IGP1 Structure'!I20</f>
        <v>0</v>
      </c>
      <c r="J65" s="2">
        <f>'IGP1 Structure'!J20</f>
        <v>0</v>
      </c>
      <c r="K65" s="2">
        <f>'IGP1 Structure'!K20</f>
        <v>0</v>
      </c>
      <c r="L65" s="2">
        <f>'IGP1 Structure'!L20</f>
        <v>0</v>
      </c>
    </row>
    <row r="66" spans="1:17">
      <c r="A66" s="2">
        <f>'IGP1 Structure'!A21</f>
        <v>0</v>
      </c>
      <c r="B66" s="2">
        <f>'IGP1 Structure'!B21</f>
        <v>0</v>
      </c>
      <c r="C66" s="2" t="str">
        <f>'IGP1 Structure'!C21</f>
        <v>C</v>
      </c>
      <c r="D66" s="2" t="str">
        <f>'IGP1 Structure'!D21</f>
        <v>National level</v>
      </c>
      <c r="E66" s="2" t="str">
        <f>'IGP1 Structure'!E21</f>
        <v>Central Government</v>
      </c>
      <c r="F66" s="2">
        <f>'IGP1 Structure'!F21</f>
        <v>1</v>
      </c>
      <c r="G66" s="2">
        <f>'IGP1 Structure'!G21</f>
        <v>0</v>
      </c>
      <c r="H66" s="2">
        <f>'IGP1 Structure'!H21</f>
        <v>0</v>
      </c>
      <c r="I66" s="2">
        <f>'IGP1 Structure'!I21</f>
        <v>0</v>
      </c>
      <c r="J66" s="2">
        <f>'IGP1 Structure'!J21</f>
        <v>59851347</v>
      </c>
      <c r="K66" s="2">
        <f>'IGP1 Structure'!K21</f>
        <v>0</v>
      </c>
      <c r="L66" s="2">
        <f>'IGP1 Structure'!L21</f>
        <v>0</v>
      </c>
    </row>
    <row r="67" spans="1:17">
      <c r="A67" s="2">
        <f>'IGP1 Structure'!A22</f>
        <v>0</v>
      </c>
      <c r="B67" s="2">
        <f>'IGP1 Structure'!B22</f>
        <v>0</v>
      </c>
      <c r="C67" s="2" t="str">
        <f>'IGP1 Structure'!C22</f>
        <v>S1</v>
      </c>
      <c r="D67" s="2" t="str">
        <f>'IGP1 Structure'!D22</f>
        <v>First level / tier / type</v>
      </c>
      <c r="E67" s="2" t="str">
        <f>'IGP1 Structure'!E22</f>
        <v>Regional Administration</v>
      </c>
      <c r="F67" s="2">
        <f>'IGP1 Structure'!F22</f>
        <v>26</v>
      </c>
      <c r="G67" s="2" t="str">
        <f>'IGP1 Structure'!G22</f>
        <v>Yes</v>
      </c>
      <c r="H67" s="2" t="str">
        <f>'IGP1 Structure'!H22</f>
        <v>Yes</v>
      </c>
      <c r="I67" s="2" t="str">
        <f>'IGP1 Structure'!I22</f>
        <v>1-Main Regional</v>
      </c>
      <c r="J67" s="2">
        <f>'IGP1 Structure'!J22</f>
        <v>0</v>
      </c>
      <c r="K67" s="2">
        <f>'IGP1 Structure'!K22</f>
        <v>0</v>
      </c>
      <c r="L67" s="2">
        <f>'IGP1 Structure'!L22</f>
        <v>0</v>
      </c>
    </row>
    <row r="68" spans="1:17">
      <c r="A68" s="2">
        <f>'IGP1 Structure'!A23</f>
        <v>0</v>
      </c>
      <c r="B68" s="2">
        <f>'IGP1 Structure'!B23</f>
        <v>0</v>
      </c>
      <c r="C68" s="2" t="str">
        <f>'IGP1 Structure'!C23</f>
        <v>S2</v>
      </c>
      <c r="D68" s="2" t="str">
        <f>'IGP1 Structure'!D23</f>
        <v>Second level / tier  / type</v>
      </c>
      <c r="E68" s="2" t="str">
        <f>'IGP1 Structure'!E23</f>
        <v>Local Government Authorities</v>
      </c>
      <c r="F68" s="2">
        <f>'IGP1 Structure'!F23</f>
        <v>184</v>
      </c>
      <c r="G68" s="2" t="str">
        <f>'IGP1 Structure'!G23</f>
        <v>Yes</v>
      </c>
      <c r="H68" s="2" t="str">
        <f>'IGP1 Structure'!H23</f>
        <v>No</v>
      </c>
      <c r="I68" s="2" t="str">
        <f>'IGP1 Structure'!I23</f>
        <v>2-Main Local</v>
      </c>
      <c r="J68" s="2">
        <f>'IGP1 Structure'!J23</f>
        <v>0</v>
      </c>
      <c r="K68" s="2">
        <f>'IGP1 Structure'!K23</f>
        <v>0</v>
      </c>
      <c r="L68" s="2" t="str">
        <f>'IGP1 Structure'!L23</f>
        <v>Two separate laws for urban entities (6 city councils,  21 municipal councils and 24 town councils) and rural entities but almost exactly the same (main difference lies at the lower local level).</v>
      </c>
    </row>
    <row r="69" spans="1:17">
      <c r="A69" s="2">
        <f>'IGP1 Structure'!A24</f>
        <v>0</v>
      </c>
      <c r="B69" s="2">
        <f>'IGP1 Structure'!B24</f>
        <v>0</v>
      </c>
      <c r="C69" s="2" t="str">
        <f>'IGP1 Structure'!C24</f>
        <v>S3</v>
      </c>
      <c r="D69" s="2" t="str">
        <f>'IGP1 Structure'!D24</f>
        <v>Third level / tier / type</v>
      </c>
      <c r="E69" s="2" t="str">
        <f>'IGP1 Structure'!E24</f>
        <v>Village Governments</v>
      </c>
      <c r="F69" s="2">
        <f>'IGP1 Structure'!F24</f>
        <v>12454</v>
      </c>
      <c r="G69" s="2" t="str">
        <f>'IGP1 Structure'!G24</f>
        <v>No</v>
      </c>
      <c r="H69" s="2" t="str">
        <f>'IGP1 Structure'!H24</f>
        <v>Yes</v>
      </c>
      <c r="I69" s="2" t="str">
        <f>'IGP1 Structure'!I24</f>
        <v>3-Lower Local</v>
      </c>
      <c r="J69" s="2">
        <f>'IGP1 Structure'!J24</f>
        <v>39232999</v>
      </c>
      <c r="K69" s="2">
        <f>'IGP1 Structure'!K24</f>
        <v>0</v>
      </c>
      <c r="L69" s="2" t="str">
        <f>'IGP1 Structure'!L24</f>
        <v>Urban LGAs do not have a (lower) local level government (Mitaa are part of the urban LGA administration). Rural population of Mainland Tanzania is based on Census (2022) and may not correspond exactly to the total population of rural villages.</v>
      </c>
    </row>
    <row r="70" spans="1:17">
      <c r="A70" s="2">
        <f>'IGP1 Structure'!A25</f>
        <v>0</v>
      </c>
      <c r="B70" s="2">
        <f>'IGP1 Structure'!B25</f>
        <v>0</v>
      </c>
      <c r="C70" s="2" t="str">
        <f>'IGP1 Structure'!C25</f>
        <v>S4</v>
      </c>
      <c r="D70" s="2" t="str">
        <f>'IGP1 Structure'!D25</f>
        <v>Fourth level / tier / type</v>
      </c>
      <c r="E70" s="2" t="str">
        <f>'IGP1 Structure'!E25</f>
        <v>-</v>
      </c>
      <c r="F70" s="2">
        <f>'IGP1 Structure'!F25</f>
        <v>0</v>
      </c>
      <c r="G70" s="2" t="str">
        <f>'IGP1 Structure'!G25</f>
        <v>...</v>
      </c>
      <c r="H70" s="2" t="str">
        <f>'IGP1 Structure'!H25</f>
        <v>...</v>
      </c>
      <c r="I70" s="2" t="str">
        <f>'IGP1 Structure'!I25</f>
        <v>…</v>
      </c>
      <c r="J70" s="2">
        <f>'IGP1 Structure'!J25</f>
        <v>0</v>
      </c>
      <c r="K70" s="2">
        <f>'IGP1 Structure'!K25</f>
        <v>0</v>
      </c>
      <c r="L70" s="2">
        <f>'IGP1 Structure'!L25</f>
        <v>0</v>
      </c>
    </row>
    <row r="71" spans="1:17">
      <c r="A71" s="2">
        <f>'IGP1 Structure'!A26</f>
        <v>0</v>
      </c>
      <c r="B71" s="2">
        <f>'IGP1 Structure'!B26</f>
        <v>0</v>
      </c>
      <c r="C71" s="2">
        <f>'IGP1 Structure'!C26</f>
        <v>0</v>
      </c>
      <c r="D71" s="2">
        <f>'IGP1 Structure'!D26</f>
        <v>0</v>
      </c>
      <c r="E71" s="2">
        <f>'IGP1 Structure'!E26</f>
        <v>0</v>
      </c>
      <c r="F71" s="2">
        <f>'IGP1 Structure'!F26</f>
        <v>0</v>
      </c>
      <c r="G71" s="2">
        <f>'IGP1 Structure'!G26</f>
        <v>0</v>
      </c>
      <c r="H71" s="2">
        <f>'IGP1 Structure'!H26</f>
        <v>0</v>
      </c>
      <c r="I71" s="2">
        <f>'IGP1 Structure'!I26</f>
        <v>0</v>
      </c>
      <c r="J71" s="2">
        <f>'IGP1 Structure'!J26</f>
        <v>0</v>
      </c>
      <c r="K71" s="2">
        <f>'IGP1 Structure'!K26</f>
        <v>0</v>
      </c>
      <c r="L71" s="2">
        <f>'IGP1 Structure'!L26</f>
        <v>0</v>
      </c>
    </row>
    <row r="72" spans="1:17" s="1" customFormat="1">
      <c r="A72" s="1">
        <f>'IGP1 Structure'!A27</f>
        <v>0</v>
      </c>
      <c r="B72" s="1">
        <f>'IGP1 Structure'!B27</f>
        <v>0</v>
      </c>
      <c r="C72" s="1">
        <f>'IGP1 Structure'!C27</f>
        <v>0</v>
      </c>
      <c r="D72" s="1">
        <f>'IGP1 Structure'!D27</f>
        <v>0</v>
      </c>
      <c r="E72" s="1">
        <f>'IGP1 Structure'!E27</f>
        <v>0</v>
      </c>
      <c r="F72" s="1">
        <f>'IGP1 Structure'!F27</f>
        <v>0</v>
      </c>
      <c r="G72" s="1">
        <f>'IGP1 Structure'!G27</f>
        <v>0</v>
      </c>
      <c r="H72" s="1">
        <f>'IGP1 Structure'!H27</f>
        <v>0</v>
      </c>
      <c r="I72" s="1">
        <f>'IGP1 Structure'!I27</f>
        <v>0</v>
      </c>
      <c r="J72" s="1">
        <f>'IGP1 Structure'!J27</f>
        <v>0</v>
      </c>
      <c r="K72" s="1">
        <f>'IGP1 Structure'!K27</f>
        <v>0</v>
      </c>
      <c r="L72" s="1">
        <f>'IGP1 Structure'!L27</f>
        <v>0</v>
      </c>
      <c r="N72" s="41"/>
      <c r="O72" s="41"/>
      <c r="P72" s="41"/>
      <c r="Q72" s="41"/>
    </row>
    <row r="73" spans="1:17">
      <c r="A73" s="2">
        <f>'IGP2 Governance'!A1</f>
        <v>0</v>
      </c>
      <c r="B73" s="2">
        <f>'IGP2 Governance'!B1</f>
        <v>0</v>
      </c>
      <c r="C73" s="2">
        <f>'IGP2 Governance'!C1</f>
        <v>0</v>
      </c>
      <c r="D73" s="2">
        <f>'IGP2 Governance'!D1</f>
        <v>0</v>
      </c>
      <c r="E73" s="2">
        <f>'IGP2 Governance'!E1</f>
        <v>0</v>
      </c>
      <c r="F73" s="2">
        <f>'IGP2 Governance'!F1</f>
        <v>0</v>
      </c>
      <c r="G73" s="2">
        <f>'IGP2 Governance'!G1</f>
        <v>0</v>
      </c>
      <c r="H73" s="2">
        <f>'IGP2 Governance'!H1</f>
        <v>0</v>
      </c>
      <c r="I73" s="2">
        <f>'IGP2 Governance'!I1</f>
        <v>0</v>
      </c>
      <c r="J73" s="2">
        <f>'IGP2 Governance'!J1</f>
        <v>0</v>
      </c>
      <c r="K73" s="2">
        <f>'IGP2 Governance'!K1</f>
        <v>0</v>
      </c>
      <c r="L73" s="2">
        <f>'IGP2 Governance'!L1</f>
        <v>0</v>
      </c>
      <c r="M73" s="2">
        <f>'IGP2 Governance'!M1</f>
        <v>0</v>
      </c>
    </row>
    <row r="74" spans="1:17">
      <c r="A74" s="2">
        <f>'IGP2 Governance'!A2</f>
        <v>0</v>
      </c>
      <c r="B74" s="2">
        <f>'IGP2 Governance'!B2</f>
        <v>0</v>
      </c>
      <c r="C74" s="2">
        <f>'IGP2 Governance'!C2</f>
        <v>0</v>
      </c>
      <c r="D74" s="2" t="str">
        <f>'IGP2 Governance'!D2</f>
        <v>LoGICA INTERGOVERNMENTAL PROFILE: NATURE OF SUBNATIONAL GOVERNANCE INSTITUTIONS</v>
      </c>
      <c r="E74" s="2">
        <f>'IGP2 Governance'!E2</f>
        <v>0</v>
      </c>
      <c r="F74" s="2">
        <f>'IGP2 Governance'!F2</f>
        <v>0</v>
      </c>
      <c r="G74" s="2">
        <f>'IGP2 Governance'!G2</f>
        <v>0</v>
      </c>
      <c r="H74" s="2">
        <f>'IGP2 Governance'!H2</f>
        <v>0</v>
      </c>
      <c r="I74" s="2">
        <f>'IGP2 Governance'!I2</f>
        <v>0</v>
      </c>
      <c r="J74" s="2">
        <f>'IGP2 Governance'!J2</f>
        <v>0</v>
      </c>
      <c r="K74" s="2">
        <f>'IGP2 Governance'!K2</f>
        <v>0</v>
      </c>
      <c r="L74" s="2">
        <f>'IGP2 Governance'!L2</f>
        <v>0</v>
      </c>
      <c r="M74" s="2">
        <f>'IGP2 Governance'!M2</f>
        <v>0</v>
      </c>
    </row>
    <row r="75" spans="1:17">
      <c r="A75" s="2">
        <f>'IGP2 Governance'!A3</f>
        <v>0</v>
      </c>
      <c r="B75" s="2">
        <f>'IGP2 Governance'!B3</f>
        <v>0</v>
      </c>
      <c r="C75" s="2">
        <f>'IGP2 Governance'!C3</f>
        <v>0</v>
      </c>
      <c r="D75" s="2">
        <f>'IGP2 Governance'!D3</f>
        <v>0</v>
      </c>
      <c r="E75" s="2">
        <f>'IGP2 Governance'!E3</f>
        <v>0</v>
      </c>
      <c r="F75" s="2">
        <f>'IGP2 Governance'!F3</f>
        <v>0</v>
      </c>
      <c r="G75" s="2">
        <f>'IGP2 Governance'!G3</f>
        <v>0</v>
      </c>
      <c r="H75" s="2">
        <f>'IGP2 Governance'!H3</f>
        <v>0</v>
      </c>
      <c r="I75" s="2">
        <f>'IGP2 Governance'!I3</f>
        <v>0</v>
      </c>
      <c r="J75" s="2">
        <f>'IGP2 Governance'!J3</f>
        <v>0</v>
      </c>
      <c r="K75" s="2">
        <f>'IGP2 Governance'!K3</f>
        <v>0</v>
      </c>
      <c r="L75" s="2">
        <f>'IGP2 Governance'!L3</f>
        <v>0</v>
      </c>
      <c r="M75" s="2">
        <f>'IGP2 Governance'!M3</f>
        <v>0</v>
      </c>
    </row>
    <row r="76" spans="1:17">
      <c r="A76" s="2">
        <f>'IGP2 Governance'!A4</f>
        <v>0</v>
      </c>
      <c r="B76" s="2">
        <f>'IGP2 Governance'!B4</f>
        <v>0</v>
      </c>
      <c r="C76" s="2">
        <f>'IGP2 Governance'!C4</f>
        <v>0</v>
      </c>
      <c r="D76" s="2">
        <f>'IGP2 Governance'!D4</f>
        <v>0</v>
      </c>
      <c r="E76" s="2">
        <f>'IGP2 Governance'!E4</f>
        <v>0</v>
      </c>
      <c r="F76" s="2">
        <f>'IGP2 Governance'!F4</f>
        <v>0</v>
      </c>
      <c r="G76" s="2">
        <f>'IGP2 Governance'!G4</f>
        <v>0</v>
      </c>
      <c r="H76" s="2">
        <f>'IGP2 Governance'!H4</f>
        <v>0</v>
      </c>
      <c r="I76" s="2">
        <f>'IGP2 Governance'!I4</f>
        <v>0</v>
      </c>
      <c r="J76" s="2">
        <f>'IGP2 Governance'!J4</f>
        <v>0</v>
      </c>
      <c r="K76" s="2">
        <f>'IGP2 Governance'!K4</f>
        <v>0</v>
      </c>
      <c r="L76" s="2">
        <f>'IGP2 Governance'!L4</f>
        <v>0</v>
      </c>
      <c r="M76" s="2">
        <f>'IGP2 Governance'!M4</f>
        <v>0</v>
      </c>
    </row>
    <row r="77" spans="1:17">
      <c r="A77" s="2">
        <f>'IGP2 Governance'!A5</f>
        <v>0</v>
      </c>
      <c r="B77" s="2">
        <f>'IGP2 Governance'!B5</f>
        <v>0</v>
      </c>
      <c r="C77" s="2">
        <f>'IGP2 Governance'!C5</f>
        <v>0</v>
      </c>
      <c r="D77" s="2" t="str">
        <f>'IGP2 Governance'!D5</f>
        <v>Government level / tier / type</v>
      </c>
      <c r="E77" s="2" t="str">
        <f>'IGP2 Governance'!E5</f>
        <v>Regional Administration</v>
      </c>
      <c r="F77" s="2" t="str">
        <f>'IGP2 Governance'!F5</f>
        <v>Local Government Authorities</v>
      </c>
      <c r="G77" s="2" t="str">
        <f>'IGP2 Governance'!G5</f>
        <v>Village Governments</v>
      </c>
      <c r="H77" s="2" t="str">
        <f>'IGP2 Governance'!H5</f>
        <v>-</v>
      </c>
      <c r="I77" s="2">
        <f>'IGP2 Governance'!I5</f>
        <v>0</v>
      </c>
      <c r="J77" s="2" t="str">
        <f>'IGP2 Governance'!J5</f>
        <v>Comments / Clarification: 
Regional Administration</v>
      </c>
      <c r="K77" s="2" t="str">
        <f>'IGP2 Governance'!K5</f>
        <v>Comments / Clarification: 
Local Government Authorities</v>
      </c>
      <c r="L77" s="2" t="str">
        <f>'IGP2 Governance'!L5</f>
        <v>Comments / Clarification: 
Village Governments</v>
      </c>
      <c r="M77" s="2" t="str">
        <f>'IGP2 Governance'!M5</f>
        <v>Comments / Clarification: 
-</v>
      </c>
    </row>
    <row r="78" spans="1:17">
      <c r="A78" s="2">
        <f>'IGP2 Governance'!A6</f>
        <v>0</v>
      </c>
      <c r="B78" s="2">
        <f>'IGP2 Governance'!B6</f>
        <v>0</v>
      </c>
      <c r="C78" s="2">
        <f>'IGP2 Governance'!C6</f>
        <v>0</v>
      </c>
      <c r="D78" s="2">
        <f>'IGP2 Governance'!D6</f>
        <v>0</v>
      </c>
      <c r="E78" s="2">
        <f>'IGP2 Governance'!E6</f>
        <v>0</v>
      </c>
      <c r="F78" s="2">
        <f>'IGP2 Governance'!F6</f>
        <v>0</v>
      </c>
      <c r="G78" s="2">
        <f>'IGP2 Governance'!G6</f>
        <v>0</v>
      </c>
      <c r="H78" s="2">
        <f>'IGP2 Governance'!H6</f>
        <v>0</v>
      </c>
      <c r="I78" s="2">
        <f>'IGP2 Governance'!I6</f>
        <v>0</v>
      </c>
      <c r="J78" s="2">
        <f>'IGP2 Governance'!J6</f>
        <v>0</v>
      </c>
      <c r="K78" s="2">
        <f>'IGP2 Governance'!K6</f>
        <v>0</v>
      </c>
      <c r="L78" s="2">
        <f>'IGP2 Governance'!L6</f>
        <v>0</v>
      </c>
      <c r="M78" s="2">
        <f>'IGP2 Governance'!M6</f>
        <v>0</v>
      </c>
    </row>
    <row r="79" spans="1:17">
      <c r="A79" s="2">
        <f>'IGP2 Governance'!A7</f>
        <v>0</v>
      </c>
      <c r="B79" s="2">
        <f>'IGP2 Governance'!B7</f>
        <v>0</v>
      </c>
      <c r="C79" s="2" t="str">
        <f>'IGP2 Governance'!C7</f>
        <v>G1</v>
      </c>
      <c r="D79" s="2" t="str">
        <f>'IGP2 Governance'!D7</f>
        <v>Institutional characteristics, autonomy and authority</v>
      </c>
      <c r="E79" s="2">
        <f>'IGP2 Governance'!E7</f>
        <v>0</v>
      </c>
      <c r="F79" s="2">
        <f>'IGP2 Governance'!F7</f>
        <v>0</v>
      </c>
      <c r="G79" s="2">
        <f>'IGP2 Governance'!G7</f>
        <v>0</v>
      </c>
      <c r="H79" s="2">
        <f>'IGP2 Governance'!H7</f>
        <v>0</v>
      </c>
      <c r="I79" s="2">
        <f>'IGP2 Governance'!I7</f>
        <v>0</v>
      </c>
      <c r="J79" s="2">
        <f>'IGP2 Governance'!J7</f>
        <v>0</v>
      </c>
      <c r="K79" s="2">
        <f>'IGP2 Governance'!K7</f>
        <v>0</v>
      </c>
      <c r="L79" s="2">
        <f>'IGP2 Governance'!L7</f>
        <v>0</v>
      </c>
      <c r="M79" s="2">
        <f>'IGP2 Governance'!M7</f>
        <v>0</v>
      </c>
    </row>
    <row r="80" spans="1:17">
      <c r="A80" s="2">
        <f>'IGP2 Governance'!A8</f>
        <v>0</v>
      </c>
      <c r="B80" s="2">
        <f>'IGP2 Governance'!B8</f>
        <v>0</v>
      </c>
      <c r="C80" s="2" t="str">
        <f>'IGP2 Governance'!C8</f>
        <v>G1.1A</v>
      </c>
      <c r="D80" s="2" t="str">
        <f>'IGP2 Governance'!D8</f>
        <v>Are subnational entities at this level/tier/type de jure corporate bodies (institutional units)?</v>
      </c>
      <c r="E80" s="2" t="str">
        <f>'IGP2 Governance'!E8</f>
        <v>No</v>
      </c>
      <c r="F80" s="2" t="str">
        <f>'IGP2 Governance'!F8</f>
        <v>Yes</v>
      </c>
      <c r="G80" s="2" t="str">
        <f>'IGP2 Governance'!G8</f>
        <v>Yes</v>
      </c>
      <c r="H80" s="2" t="str">
        <f>'IGP2 Governance'!H8</f>
        <v>…</v>
      </c>
      <c r="I80" s="2">
        <f>'IGP2 Governance'!I8</f>
        <v>0</v>
      </c>
      <c r="J80" s="2" t="str">
        <f>'IGP2 Governance'!J8</f>
        <v>Regions are part of central government, rather than separate legal entities.</v>
      </c>
      <c r="K80" s="2">
        <f>'IGP2 Governance'!K8</f>
        <v>0</v>
      </c>
      <c r="L80" s="2">
        <f>'IGP2 Governance'!L8</f>
        <v>0</v>
      </c>
      <c r="M80" s="2">
        <f>'IGP2 Governance'!M8</f>
        <v>0</v>
      </c>
    </row>
    <row r="81" spans="1:13">
      <c r="A81" s="2">
        <f>'IGP2 Governance'!A9</f>
        <v>0</v>
      </c>
      <c r="B81" s="2">
        <f>'IGP2 Governance'!B9</f>
        <v>0</v>
      </c>
      <c r="C81" s="2" t="str">
        <f>'IGP2 Governance'!C9</f>
        <v>G1.1B</v>
      </c>
      <c r="D81" s="2" t="str">
        <f>'IGP2 Governance'!D9</f>
        <v>Do subnational entities at this level/tier/type engage in public sector functions?</v>
      </c>
      <c r="E81" s="2" t="str">
        <f>'IGP2 Governance'!E9</f>
        <v>Yes</v>
      </c>
      <c r="F81" s="2" t="str">
        <f>'IGP2 Governance'!F9</f>
        <v>Yes</v>
      </c>
      <c r="G81" s="2" t="str">
        <f>'IGP2 Governance'!G9</f>
        <v>Yes</v>
      </c>
      <c r="H81" s="2" t="str">
        <f>'IGP2 Governance'!H9</f>
        <v>…</v>
      </c>
      <c r="I81" s="2">
        <f>'IGP2 Governance'!I9</f>
        <v>0</v>
      </c>
      <c r="J81" s="2">
        <f>'IGP2 Governance'!J9</f>
        <v>0</v>
      </c>
      <c r="K81" s="2">
        <f>'IGP2 Governance'!K9</f>
        <v>0</v>
      </c>
      <c r="L81" s="2">
        <f>'IGP2 Governance'!L9</f>
        <v>0</v>
      </c>
      <c r="M81" s="2">
        <f>'IGP2 Governance'!M9</f>
        <v>0</v>
      </c>
    </row>
    <row r="82" spans="1:13">
      <c r="A82" s="2">
        <f>'IGP2 Governance'!A10</f>
        <v>0</v>
      </c>
      <c r="B82" s="2">
        <f>'IGP2 Governance'!B10</f>
        <v>0</v>
      </c>
      <c r="C82" s="2" t="str">
        <f>'IGP2 Governance'!C10</f>
        <v>G1.2</v>
      </c>
      <c r="D82" s="2" t="str">
        <f>'IGP2 Governance'!D10</f>
        <v>Do subnational entities at this level/tier/type meet the preconditions of de facto corporate bodies?</v>
      </c>
      <c r="E82" s="2" t="str">
        <f>'IGP2 Governance'!E10</f>
        <v>No</v>
      </c>
      <c r="F82" s="2" t="str">
        <f>'IGP2 Governance'!F10</f>
        <v>Yes</v>
      </c>
      <c r="G82" s="2" t="str">
        <f>'IGP2 Governance'!G10</f>
        <v>No</v>
      </c>
      <c r="H82" s="2" t="str">
        <f>'IGP2 Governance'!H10</f>
        <v>…</v>
      </c>
      <c r="I82" s="2">
        <f>'IGP2 Governance'!I10</f>
        <v>0</v>
      </c>
      <c r="J82" s="2">
        <f>'IGP2 Governance'!J10</f>
        <v>0</v>
      </c>
      <c r="K82" s="2">
        <f>'IGP2 Governance'!K10</f>
        <v>0</v>
      </c>
      <c r="L82" s="2" t="str">
        <f>'IGP2 Governance'!L10</f>
        <v>Village governments do not employ their own officers (WEOs and VEOs are employed by their respective districts).</v>
      </c>
      <c r="M82" s="2">
        <f>'IGP2 Governance'!M10</f>
        <v>0</v>
      </c>
    </row>
    <row r="83" spans="1:13">
      <c r="A83" s="2">
        <f>'IGP2 Governance'!A11</f>
        <v>0</v>
      </c>
      <c r="B83" s="2">
        <f>'IGP2 Governance'!B11</f>
        <v>0</v>
      </c>
      <c r="C83" s="2" t="str">
        <f>'IGP2 Governance'!C11</f>
        <v>G1.3</v>
      </c>
      <c r="D83" s="2" t="str">
        <f>'IGP2 Governance'!D11</f>
        <v xml:space="preserve">Are subnational institutions de jure and de facto corporate bodies with extensive (de jure/de facto) functions? </v>
      </c>
      <c r="E83" s="2" t="str">
        <f>'IGP2 Governance'!E11</f>
        <v>No</v>
      </c>
      <c r="F83" s="2" t="str">
        <f>'IGP2 Governance'!F11</f>
        <v>No</v>
      </c>
      <c r="G83" s="2" t="str">
        <f>'IGP2 Governance'!G11</f>
        <v>No</v>
      </c>
      <c r="H83" s="2" t="str">
        <f>'IGP2 Governance'!H11</f>
        <v>…</v>
      </c>
      <c r="I83" s="2">
        <f>'IGP2 Governance'!I11</f>
        <v>0</v>
      </c>
      <c r="J83" s="2">
        <f>'IGP2 Governance'!J11</f>
        <v>0</v>
      </c>
      <c r="K83" s="2" t="str">
        <f>'IGP2 Governance'!K11</f>
        <v>LGAs are "general purpose" government institutions and have various responsibilities.</v>
      </c>
      <c r="L83" s="2" t="str">
        <f>'IGP2 Governance'!L11</f>
        <v>Village governments have limited service delivery responsibilities and are mostly focused on community activities</v>
      </c>
      <c r="M83" s="2">
        <f>'IGP2 Governance'!M11</f>
        <v>0</v>
      </c>
    </row>
    <row r="84" spans="1:13">
      <c r="A84" s="2">
        <f>'IGP2 Governance'!A12</f>
        <v>0</v>
      </c>
      <c r="B84" s="2">
        <f>'IGP2 Governance'!B12</f>
        <v>0</v>
      </c>
      <c r="C84" s="2">
        <f>'IGP2 Governance'!C12</f>
        <v>0</v>
      </c>
      <c r="D84" s="2">
        <f>'IGP2 Governance'!D12</f>
        <v>0</v>
      </c>
      <c r="E84" s="2">
        <f>'IGP2 Governance'!E12</f>
        <v>0</v>
      </c>
      <c r="F84" s="2">
        <f>'IGP2 Governance'!F12</f>
        <v>0</v>
      </c>
      <c r="G84" s="2">
        <f>'IGP2 Governance'!G12</f>
        <v>0</v>
      </c>
      <c r="H84" s="2">
        <f>'IGP2 Governance'!H12</f>
        <v>0</v>
      </c>
      <c r="I84" s="2">
        <f>'IGP2 Governance'!I12</f>
        <v>0</v>
      </c>
      <c r="J84" s="2">
        <f>'IGP2 Governance'!J12</f>
        <v>0</v>
      </c>
      <c r="K84" s="2">
        <f>'IGP2 Governance'!K12</f>
        <v>0</v>
      </c>
      <c r="L84" s="2">
        <f>'IGP2 Governance'!L12</f>
        <v>0</v>
      </c>
      <c r="M84" s="2">
        <f>'IGP2 Governance'!M12</f>
        <v>0</v>
      </c>
    </row>
    <row r="85" spans="1:13">
      <c r="A85" s="2">
        <f>'IGP2 Governance'!A13</f>
        <v>0</v>
      </c>
      <c r="B85" s="2">
        <f>'IGP2 Governance'!B13</f>
        <v>0</v>
      </c>
      <c r="C85" s="2" t="str">
        <f>'IGP2 Governance'!C13</f>
        <v>G2</v>
      </c>
      <c r="D85" s="2" t="str">
        <f>'IGP2 Governance'!D13</f>
        <v>Political characteristics, autonomy and authority</v>
      </c>
      <c r="E85" s="2">
        <f>'IGP2 Governance'!E13</f>
        <v>0</v>
      </c>
      <c r="F85" s="2">
        <f>'IGP2 Governance'!F13</f>
        <v>0</v>
      </c>
      <c r="G85" s="2">
        <f>'IGP2 Governance'!G13</f>
        <v>0</v>
      </c>
      <c r="H85" s="2">
        <f>'IGP2 Governance'!H13</f>
        <v>0</v>
      </c>
      <c r="I85" s="2">
        <f>'IGP2 Governance'!I13</f>
        <v>0</v>
      </c>
      <c r="J85" s="2">
        <f>'IGP2 Governance'!J13</f>
        <v>0</v>
      </c>
      <c r="K85" s="2">
        <f>'IGP2 Governance'!K13</f>
        <v>0</v>
      </c>
      <c r="L85" s="2">
        <f>'IGP2 Governance'!L13</f>
        <v>0</v>
      </c>
      <c r="M85" s="2">
        <f>'IGP2 Governance'!M13</f>
        <v>0</v>
      </c>
    </row>
    <row r="86" spans="1:13">
      <c r="A86" s="2">
        <f>'IGP2 Governance'!A14</f>
        <v>0</v>
      </c>
      <c r="B86" s="2">
        <f>'IGP2 Governance'!B14</f>
        <v>0</v>
      </c>
      <c r="C86" s="2" t="str">
        <f>'IGP2 Governance'!C14</f>
        <v>G2.1A</v>
      </c>
      <c r="D86" s="2" t="str">
        <f>'IGP2 Governance'!D14</f>
        <v>Do subnational entities at this level/tier/type have their own (political/elected) leadership?</v>
      </c>
      <c r="E86" s="2" t="str">
        <f>'IGP2 Governance'!E14</f>
        <v>No</v>
      </c>
      <c r="F86" s="2" t="str">
        <f>'IGP2 Governance'!F14</f>
        <v>Yes</v>
      </c>
      <c r="G86" s="2" t="str">
        <f>'IGP2 Governance'!G14</f>
        <v>Yes</v>
      </c>
      <c r="H86" s="2" t="str">
        <f>'IGP2 Governance'!H14</f>
        <v>…</v>
      </c>
      <c r="I86" s="2">
        <f>'IGP2 Governance'!I14</f>
        <v>0</v>
      </c>
      <c r="J86" s="2" t="str">
        <f>'IGP2 Governance'!J14</f>
        <v>Regions are deconcentrated entities; they do not have their own political leadership, while regional adminisrative leadership is appointed by the central government.</v>
      </c>
      <c r="K86" s="2">
        <f>'IGP2 Governance'!K14</f>
        <v>0</v>
      </c>
      <c r="L86" s="2">
        <f>'IGP2 Governance'!L14</f>
        <v>0</v>
      </c>
      <c r="M86" s="2">
        <f>'IGP2 Governance'!M14</f>
        <v>0</v>
      </c>
    </row>
    <row r="87" spans="1:13">
      <c r="A87" s="2">
        <f>'IGP2 Governance'!A15</f>
        <v>0</v>
      </c>
      <c r="B87" s="2">
        <f>'IGP2 Governance'!B15</f>
        <v>0</v>
      </c>
      <c r="C87" s="2" t="str">
        <f>'IGP2 Governance'!C15</f>
        <v>G2.1B</v>
      </c>
      <c r="D87" s="2" t="str">
        <f>'IGP2 Governance'!D15</f>
        <v>Does the political leadership have a degree of autonomy and authoritative decision-making power?</v>
      </c>
      <c r="E87" s="2" t="str">
        <f>'IGP2 Governance'!E15</f>
        <v>No</v>
      </c>
      <c r="F87" s="2" t="str">
        <f>'IGP2 Governance'!F15</f>
        <v>Yes</v>
      </c>
      <c r="G87" s="2" t="str">
        <f>'IGP2 Governance'!G15</f>
        <v>Yes</v>
      </c>
      <c r="H87" s="2" t="str">
        <f>'IGP2 Governance'!H15</f>
        <v>…</v>
      </c>
      <c r="I87" s="2">
        <f>'IGP2 Governance'!I15</f>
        <v>0</v>
      </c>
      <c r="J87" s="2" t="str">
        <f>'IGP2 Governance'!J15</f>
        <v xml:space="preserve">The Regional Commissioner acts as the CG representative in the Region and performs the executive functions of the CG in the Region </v>
      </c>
      <c r="K87" s="2">
        <f>'IGP2 Governance'!K15</f>
        <v>0</v>
      </c>
      <c r="L87" s="2">
        <f>'IGP2 Governance'!L15</f>
        <v>0</v>
      </c>
      <c r="M87" s="2">
        <f>'IGP2 Governance'!M15</f>
        <v>0</v>
      </c>
    </row>
    <row r="88" spans="1:13">
      <c r="A88" s="2">
        <f>'IGP2 Governance'!A16</f>
        <v>0</v>
      </c>
      <c r="B88" s="2">
        <f>'IGP2 Governance'!B16</f>
        <v>0</v>
      </c>
      <c r="C88" s="2" t="str">
        <f>'IGP2 Governance'!C16</f>
        <v>G2.2A</v>
      </c>
      <c r="D88" s="2" t="str">
        <f>'IGP2 Governance'!D16</f>
        <v>Is the subnational political leadership, at least in part, (directly or indirectly) elected?</v>
      </c>
      <c r="E88" s="2" t="str">
        <f>'IGP2 Governance'!E16</f>
        <v>No</v>
      </c>
      <c r="F88" s="2" t="str">
        <f>'IGP2 Governance'!F16</f>
        <v>Yes</v>
      </c>
      <c r="G88" s="2" t="str">
        <f>'IGP2 Governance'!G16</f>
        <v>Yes</v>
      </c>
      <c r="H88" s="2" t="str">
        <f>'IGP2 Governance'!H16</f>
        <v>…</v>
      </c>
      <c r="I88" s="2">
        <f>'IGP2 Governance'!I16</f>
        <v>0</v>
      </c>
      <c r="J88" s="2">
        <f>'IGP2 Governance'!J16</f>
        <v>0</v>
      </c>
      <c r="K88" s="2">
        <f>'IGP2 Governance'!K16</f>
        <v>0</v>
      </c>
      <c r="L88" s="2">
        <f>'IGP2 Governance'!L16</f>
        <v>0</v>
      </c>
      <c r="M88" s="2">
        <f>'IGP2 Governance'!M16</f>
        <v>0</v>
      </c>
    </row>
    <row r="89" spans="1:13">
      <c r="A89" s="2">
        <f>'IGP2 Governance'!A17</f>
        <v>0</v>
      </c>
      <c r="B89" s="2">
        <f>'IGP2 Governance'!B17</f>
        <v>0</v>
      </c>
      <c r="C89" s="2" t="str">
        <f>'IGP2 Governance'!C17</f>
        <v>G2.2B</v>
      </c>
      <c r="D89" s="2" t="str">
        <f>'IGP2 Governance'!D17</f>
        <v>Do subnational entities have (de jure / de facto) autonomy and authoritative power over political decisions?</v>
      </c>
      <c r="E89" s="2" t="str">
        <f>'IGP2 Governance'!E17</f>
        <v>No</v>
      </c>
      <c r="F89" s="2" t="str">
        <f>'IGP2 Governance'!F17</f>
        <v>No</v>
      </c>
      <c r="G89" s="2" t="str">
        <f>'IGP2 Governance'!G17</f>
        <v>No</v>
      </c>
      <c r="H89" s="2" t="str">
        <f>'IGP2 Governance'!H17</f>
        <v>…</v>
      </c>
      <c r="I89" s="2">
        <f>'IGP2 Governance'!I17</f>
        <v>0</v>
      </c>
      <c r="J89" s="2">
        <f>'IGP2 Governance'!J17</f>
        <v>0</v>
      </c>
      <c r="K89" s="2" t="str">
        <f>'IGP2 Governance'!K17</f>
        <v>LGAs have limited authority and are heavily controlled by CG. For example, when the Minister responsible for Local Government determines that local government plans or spending are in contravention of national policies, he may issue binding directives to ensure that national priorities shall be complied with.</v>
      </c>
      <c r="L89" s="2" t="str">
        <f>'IGP2 Governance'!L17</f>
        <v>VGs are heavily reliant on LGAs which ultimately influence/determine political decision-making</v>
      </c>
      <c r="M89" s="2">
        <f>'IGP2 Governance'!M17</f>
        <v>0</v>
      </c>
    </row>
    <row r="90" spans="1:13">
      <c r="A90" s="2">
        <f>'IGP2 Governance'!A18</f>
        <v>0</v>
      </c>
      <c r="B90" s="2">
        <f>'IGP2 Governance'!B18</f>
        <v>0</v>
      </c>
      <c r="C90" s="2" t="str">
        <f>'IGP2 Governance'!C18</f>
        <v>G2.3A</v>
      </c>
      <c r="D90" s="2" t="str">
        <f>'IGP2 Governance'!D18</f>
        <v>Is the subnational political leadership (at least in part) directly elected?</v>
      </c>
      <c r="E90" s="2" t="str">
        <f>'IGP2 Governance'!E18</f>
        <v>No</v>
      </c>
      <c r="F90" s="2" t="str">
        <f>'IGP2 Governance'!F18</f>
        <v>Yes</v>
      </c>
      <c r="G90" s="2" t="str">
        <f>'IGP2 Governance'!G18</f>
        <v>Yes</v>
      </c>
      <c r="H90" s="2" t="str">
        <f>'IGP2 Governance'!H18</f>
        <v>…</v>
      </c>
      <c r="I90" s="2">
        <f>'IGP2 Governance'!I18</f>
        <v>0</v>
      </c>
      <c r="J90" s="2">
        <f>'IGP2 Governance'!J18</f>
        <v>0</v>
      </c>
      <c r="K90" s="2">
        <f>'IGP2 Governance'!K18</f>
        <v>0</v>
      </c>
      <c r="L90" s="2">
        <f>'IGP2 Governance'!L18</f>
        <v>0</v>
      </c>
      <c r="M90" s="2">
        <f>'IGP2 Governance'!M18</f>
        <v>0</v>
      </c>
    </row>
    <row r="91" spans="1:13">
      <c r="A91" s="2">
        <f>'IGP2 Governance'!A19</f>
        <v>0</v>
      </c>
      <c r="B91" s="2">
        <f>'IGP2 Governance'!B19</f>
        <v>0</v>
      </c>
      <c r="C91" s="2" t="str">
        <f>'IGP2 Governance'!C19</f>
        <v>G2.3B</v>
      </c>
      <c r="D91" s="2" t="str">
        <f>'IGP2 Governance'!D19</f>
        <v>Do subnational entities have extensive autonomy and authoritative power over political decisions?</v>
      </c>
      <c r="E91" s="2" t="str">
        <f>'IGP2 Governance'!E19</f>
        <v>No</v>
      </c>
      <c r="F91" s="2" t="str">
        <f>'IGP2 Governance'!F19</f>
        <v>No</v>
      </c>
      <c r="G91" s="2" t="str">
        <f>'IGP2 Governance'!G19</f>
        <v>No</v>
      </c>
      <c r="H91" s="2" t="str">
        <f>'IGP2 Governance'!H19</f>
        <v>…</v>
      </c>
      <c r="I91" s="2">
        <f>'IGP2 Governance'!I19</f>
        <v>0</v>
      </c>
      <c r="J91" s="2">
        <f>'IGP2 Governance'!J19</f>
        <v>0</v>
      </c>
      <c r="K91" s="2">
        <f>'IGP2 Governance'!K19</f>
        <v>0</v>
      </c>
      <c r="L91" s="2">
        <f>'IGP2 Governance'!L19</f>
        <v>0</v>
      </c>
      <c r="M91" s="2">
        <f>'IGP2 Governance'!M19</f>
        <v>0</v>
      </c>
    </row>
    <row r="92" spans="1:13">
      <c r="A92" s="2">
        <f>'IGP2 Governance'!A20</f>
        <v>0</v>
      </c>
      <c r="B92" s="2">
        <f>'IGP2 Governance'!B20</f>
        <v>0</v>
      </c>
      <c r="C92" s="2">
        <f>'IGP2 Governance'!C20</f>
        <v>0</v>
      </c>
      <c r="D92" s="2">
        <f>'IGP2 Governance'!D20</f>
        <v>0</v>
      </c>
      <c r="E92" s="2">
        <f>'IGP2 Governance'!E20</f>
        <v>0</v>
      </c>
      <c r="F92" s="2">
        <f>'IGP2 Governance'!F20</f>
        <v>0</v>
      </c>
      <c r="G92" s="2">
        <f>'IGP2 Governance'!G20</f>
        <v>0</v>
      </c>
      <c r="H92" s="2">
        <f>'IGP2 Governance'!H20</f>
        <v>0</v>
      </c>
      <c r="I92" s="2">
        <f>'IGP2 Governance'!I20</f>
        <v>0</v>
      </c>
      <c r="J92" s="2">
        <f>'IGP2 Governance'!J20</f>
        <v>0</v>
      </c>
      <c r="K92" s="2">
        <f>'IGP2 Governance'!K20</f>
        <v>0</v>
      </c>
      <c r="L92" s="2">
        <f>'IGP2 Governance'!L20</f>
        <v>0</v>
      </c>
      <c r="M92" s="2">
        <f>'IGP2 Governance'!M20</f>
        <v>0</v>
      </c>
    </row>
    <row r="93" spans="1:13">
      <c r="A93" s="2">
        <f>'IGP2 Governance'!A21</f>
        <v>0</v>
      </c>
      <c r="B93" s="2">
        <f>'IGP2 Governance'!B21</f>
        <v>0</v>
      </c>
      <c r="C93" s="2" t="str">
        <f>'IGP2 Governance'!C21</f>
        <v>G3</v>
      </c>
      <c r="D93" s="2" t="str">
        <f>'IGP2 Governance'!D21</f>
        <v>Administrative characteristics, autonomy and authority</v>
      </c>
      <c r="E93" s="2">
        <f>'IGP2 Governance'!E21</f>
        <v>0</v>
      </c>
      <c r="F93" s="2">
        <f>'IGP2 Governance'!F21</f>
        <v>0</v>
      </c>
      <c r="G93" s="2">
        <f>'IGP2 Governance'!G21</f>
        <v>0</v>
      </c>
      <c r="H93" s="2">
        <f>'IGP2 Governance'!H21</f>
        <v>0</v>
      </c>
      <c r="I93" s="2">
        <f>'IGP2 Governance'!I21</f>
        <v>0</v>
      </c>
      <c r="J93" s="2">
        <f>'IGP2 Governance'!J21</f>
        <v>0</v>
      </c>
      <c r="K93" s="2">
        <f>'IGP2 Governance'!K21</f>
        <v>0</v>
      </c>
      <c r="L93" s="2">
        <f>'IGP2 Governance'!L21</f>
        <v>0</v>
      </c>
      <c r="M93" s="2">
        <f>'IGP2 Governance'!M21</f>
        <v>0</v>
      </c>
    </row>
    <row r="94" spans="1:13">
      <c r="A94" s="2">
        <f>'IGP2 Governance'!A22</f>
        <v>0</v>
      </c>
      <c r="B94" s="2">
        <f>'IGP2 Governance'!B22</f>
        <v>0</v>
      </c>
      <c r="C94" s="2" t="str">
        <f>'IGP2 Governance'!C22</f>
        <v>G3.1</v>
      </c>
      <c r="D94" s="2" t="str">
        <f>'IGP2 Governance'!D22</f>
        <v>Do subnational entities at this level/tier/type have (employ) their own officers?</v>
      </c>
      <c r="E94" s="2" t="str">
        <f>'IGP2 Governance'!E22</f>
        <v>No</v>
      </c>
      <c r="F94" s="2" t="str">
        <f>'IGP2 Governance'!F22</f>
        <v>Yes</v>
      </c>
      <c r="G94" s="2" t="str">
        <f>'IGP2 Governance'!G22</f>
        <v>No</v>
      </c>
      <c r="H94" s="2" t="str">
        <f>'IGP2 Governance'!H22</f>
        <v>…</v>
      </c>
      <c r="I94" s="2">
        <f>'IGP2 Governance'!I22</f>
        <v>0</v>
      </c>
      <c r="J94" s="2">
        <f>'IGP2 Governance'!J22</f>
        <v>0</v>
      </c>
      <c r="K94" s="2">
        <f>'IGP2 Governance'!K22</f>
        <v>0</v>
      </c>
      <c r="L94" s="2">
        <f>'IGP2 Governance'!L22</f>
        <v>0</v>
      </c>
      <c r="M94" s="2">
        <f>'IGP2 Governance'!M22</f>
        <v>0</v>
      </c>
    </row>
    <row r="95" spans="1:13">
      <c r="A95" s="48"/>
      <c r="B95" s="48"/>
      <c r="C95" s="48"/>
      <c r="D95" s="48"/>
      <c r="E95" s="48"/>
      <c r="F95" s="48"/>
      <c r="G95" s="48"/>
      <c r="H95" s="48"/>
      <c r="I95" s="48"/>
      <c r="J95" s="48"/>
      <c r="K95" s="48"/>
      <c r="L95" s="48"/>
      <c r="M95" s="48"/>
    </row>
    <row r="96" spans="1:13">
      <c r="A96" s="2">
        <f>'IGP2 Governance'!A23</f>
        <v>0</v>
      </c>
      <c r="B96" s="2">
        <f>'IGP2 Governance'!B23</f>
        <v>0</v>
      </c>
      <c r="C96" s="2" t="str">
        <f>'IGP2 Governance'!C23</f>
        <v>G3.2A</v>
      </c>
      <c r="D96" s="2" t="str">
        <f>'IGP2 Governance'!D23</f>
        <v>Do subnational entities have, and authoritatively manage, their CEO and most/all of their own officers?</v>
      </c>
      <c r="E96" s="2" t="str">
        <f>'IGP2 Governance'!E23</f>
        <v>No</v>
      </c>
      <c r="F96" s="2" t="str">
        <f>'IGP2 Governance'!F23</f>
        <v>No</v>
      </c>
      <c r="G96" s="2" t="str">
        <f>'IGP2 Governance'!G23</f>
        <v>No</v>
      </c>
      <c r="H96" s="2" t="str">
        <f>'IGP2 Governance'!H23</f>
        <v>…</v>
      </c>
      <c r="I96" s="2">
        <f>'IGP2 Governance'!I23</f>
        <v>0</v>
      </c>
      <c r="J96" s="2">
        <f>'IGP2 Governance'!J23</f>
        <v>0</v>
      </c>
      <c r="K96" s="2" t="str">
        <f>'IGP2 Governance'!K23</f>
        <v>Local executive directors are appointed by central government. LGA officers are technically employed by the LGA but in practice are appointed by the central government. A recruitment secretariat performs this function based on LGAs requests. However, even this is not the case for all staff cadres.</v>
      </c>
      <c r="L96" s="2" t="str">
        <f>'IGP2 Governance'!L23</f>
        <v>Village executive officers (VEOs) are appointed and employed by the LGA.</v>
      </c>
      <c r="M96" s="2">
        <f>'IGP2 Governance'!M23</f>
        <v>0</v>
      </c>
    </row>
    <row r="97" spans="1:13">
      <c r="A97" s="2">
        <f>'IGP2 Governance'!A24</f>
        <v>0</v>
      </c>
      <c r="B97" s="2">
        <f>'IGP2 Governance'!B24</f>
        <v>0</v>
      </c>
      <c r="C97" s="2" t="str">
        <f>'IGP2 Governance'!C24</f>
        <v>G3.2B</v>
      </c>
      <c r="D97" s="2" t="str">
        <f>'IGP2 Governance'!D24</f>
        <v>Do subnational entities have, and authoritatively manage, their own staff?</v>
      </c>
      <c r="E97" s="2" t="str">
        <f>'IGP2 Governance'!E24</f>
        <v>No</v>
      </c>
      <c r="F97" s="2" t="str">
        <f>'IGP2 Governance'!F24</f>
        <v>No</v>
      </c>
      <c r="G97" s="2" t="str">
        <f>'IGP2 Governance'!G24</f>
        <v>No</v>
      </c>
      <c r="H97" s="2" t="str">
        <f>'IGP2 Governance'!H24</f>
        <v>…</v>
      </c>
      <c r="I97" s="2">
        <f>'IGP2 Governance'!I24</f>
        <v>0</v>
      </c>
      <c r="J97" s="2">
        <f>'IGP2 Governance'!J24</f>
        <v>0</v>
      </c>
      <c r="K97" s="2" t="str">
        <f>'IGP2 Governance'!K24</f>
        <v>Local government staff are managed under the authority of the President's Office of Public Service Management and Good Governance. As such, central government officials approve local staff positins, and can employ, hire, and transfer LGA staff. Some (generally lower level) positions are directly hired by the LGA including the drivers, secretaries, records management officers, etc. However, the LGA can only recruit certificate holders (not diploma or degree holders).</v>
      </c>
      <c r="L97" s="2">
        <f>'IGP2 Governance'!L24</f>
        <v>0</v>
      </c>
      <c r="M97" s="2">
        <f>'IGP2 Governance'!M24</f>
        <v>0</v>
      </c>
    </row>
    <row r="98" spans="1:13">
      <c r="A98" s="2">
        <f>'IGP2 Governance'!A25</f>
        <v>0</v>
      </c>
      <c r="B98" s="2">
        <f>'IGP2 Governance'!B25</f>
        <v>0</v>
      </c>
      <c r="C98" s="2" t="str">
        <f>'IGP2 Governance'!C25</f>
        <v>G3.2C</v>
      </c>
      <c r="D98" s="2" t="str">
        <f>'IGP2 Governance'!D25</f>
        <v>Do subnational entities have (de jure / de facto) autonomy and authoritative power over admin. decisions?</v>
      </c>
      <c r="E98" s="2" t="str">
        <f>'IGP2 Governance'!E25</f>
        <v>No</v>
      </c>
      <c r="F98" s="2" t="str">
        <f>'IGP2 Governance'!F25</f>
        <v>No</v>
      </c>
      <c r="G98" s="2" t="str">
        <f>'IGP2 Governance'!G25</f>
        <v>No</v>
      </c>
      <c r="H98" s="2" t="str">
        <f>'IGP2 Governance'!H25</f>
        <v>…</v>
      </c>
      <c r="I98" s="2">
        <f>'IGP2 Governance'!I25</f>
        <v>0</v>
      </c>
      <c r="J98" s="2">
        <f>'IGP2 Governance'!J25</f>
        <v>0</v>
      </c>
      <c r="K98" s="2" t="str">
        <f>'IGP2 Governance'!K25</f>
        <v>LGAs are not able to determine their own organizational structure and are subject to dual subordination</v>
      </c>
      <c r="L98" s="2">
        <f>'IGP2 Governance'!L25</f>
        <v>0</v>
      </c>
      <c r="M98" s="2">
        <f>'IGP2 Governance'!M25</f>
        <v>0</v>
      </c>
    </row>
    <row r="99" spans="1:13">
      <c r="A99" s="2">
        <f>'IGP2 Governance'!A26</f>
        <v>0</v>
      </c>
      <c r="B99" s="2">
        <f>'IGP2 Governance'!B26</f>
        <v>0</v>
      </c>
      <c r="C99" s="2" t="str">
        <f>'IGP2 Governance'!C26</f>
        <v>G3.3A</v>
      </c>
      <c r="D99" s="2" t="str">
        <f>'IGP2 Governance'!D26</f>
        <v>Do subnational entities have, select, and authoritatively manage, their CEO and all of their own officers?</v>
      </c>
      <c r="E99" s="2" t="str">
        <f>'IGP2 Governance'!E26</f>
        <v>No</v>
      </c>
      <c r="F99" s="2" t="str">
        <f>'IGP2 Governance'!F26</f>
        <v>No</v>
      </c>
      <c r="G99" s="2" t="str">
        <f>'IGP2 Governance'!G26</f>
        <v>No</v>
      </c>
      <c r="H99" s="2" t="str">
        <f>'IGP2 Governance'!H26</f>
        <v>…</v>
      </c>
      <c r="I99" s="2">
        <f>'IGP2 Governance'!I26</f>
        <v>0</v>
      </c>
      <c r="J99" s="2">
        <f>'IGP2 Governance'!J26</f>
        <v>0</v>
      </c>
      <c r="K99" s="2">
        <f>'IGP2 Governance'!K26</f>
        <v>0</v>
      </c>
      <c r="L99" s="2">
        <f>'IGP2 Governance'!L26</f>
        <v>0</v>
      </c>
      <c r="M99" s="2">
        <f>'IGP2 Governance'!M26</f>
        <v>0</v>
      </c>
    </row>
    <row r="100" spans="1:13">
      <c r="A100" s="2">
        <f>'IGP2 Governance'!A27</f>
        <v>0</v>
      </c>
      <c r="B100" s="2">
        <f>'IGP2 Governance'!B27</f>
        <v>0</v>
      </c>
      <c r="C100" s="2" t="str">
        <f>'IGP2 Governance'!C27</f>
        <v>G3.3B</v>
      </c>
      <c r="D100" s="2" t="str">
        <f>'IGP2 Governance'!D27</f>
        <v>Do subnational entities have, select, and authoritatively manage, their own staff?</v>
      </c>
      <c r="E100" s="2" t="str">
        <f>'IGP2 Governance'!E27</f>
        <v>No</v>
      </c>
      <c r="F100" s="2" t="str">
        <f>'IGP2 Governance'!F27</f>
        <v>No</v>
      </c>
      <c r="G100" s="2" t="str">
        <f>'IGP2 Governance'!G27</f>
        <v>No</v>
      </c>
      <c r="H100" s="2" t="str">
        <f>'IGP2 Governance'!H27</f>
        <v>…</v>
      </c>
      <c r="I100" s="2">
        <f>'IGP2 Governance'!I27</f>
        <v>0</v>
      </c>
      <c r="J100" s="2">
        <f>'IGP2 Governance'!J27</f>
        <v>0</v>
      </c>
      <c r="K100" s="2">
        <f>'IGP2 Governance'!K27</f>
        <v>0</v>
      </c>
      <c r="L100" s="2">
        <f>'IGP2 Governance'!L27</f>
        <v>0</v>
      </c>
      <c r="M100" s="2">
        <f>'IGP2 Governance'!M27</f>
        <v>0</v>
      </c>
    </row>
    <row r="101" spans="1:13">
      <c r="A101" s="2">
        <f>'IGP2 Governance'!A28</f>
        <v>0</v>
      </c>
      <c r="B101" s="2">
        <f>'IGP2 Governance'!B28</f>
        <v>0</v>
      </c>
      <c r="C101" s="2" t="str">
        <f>'IGP2 Governance'!C28</f>
        <v>G3.3C</v>
      </c>
      <c r="D101" s="2" t="str">
        <f>'IGP2 Governance'!D28</f>
        <v>Do subnational entities have extensive autonomy and authoritative power over admin. decisions?</v>
      </c>
      <c r="E101" s="2" t="str">
        <f>'IGP2 Governance'!E28</f>
        <v>No</v>
      </c>
      <c r="F101" s="2" t="str">
        <f>'IGP2 Governance'!F28</f>
        <v>No</v>
      </c>
      <c r="G101" s="2" t="str">
        <f>'IGP2 Governance'!G28</f>
        <v>No</v>
      </c>
      <c r="H101" s="2" t="str">
        <f>'IGP2 Governance'!H28</f>
        <v>…</v>
      </c>
      <c r="I101" s="2">
        <f>'IGP2 Governance'!I28</f>
        <v>0</v>
      </c>
      <c r="J101" s="2">
        <f>'IGP2 Governance'!J28</f>
        <v>0</v>
      </c>
      <c r="K101" s="2">
        <f>'IGP2 Governance'!K28</f>
        <v>0</v>
      </c>
      <c r="L101" s="2">
        <f>'IGP2 Governance'!L28</f>
        <v>0</v>
      </c>
      <c r="M101" s="2">
        <f>'IGP2 Governance'!M28</f>
        <v>0</v>
      </c>
    </row>
    <row r="102" spans="1:13">
      <c r="A102" s="2">
        <f>'IGP2 Governance'!A29</f>
        <v>0</v>
      </c>
      <c r="B102" s="2">
        <f>'IGP2 Governance'!B29</f>
        <v>0</v>
      </c>
      <c r="C102" s="2">
        <f>'IGP2 Governance'!C29</f>
        <v>0</v>
      </c>
      <c r="D102" s="2">
        <f>'IGP2 Governance'!D29</f>
        <v>0</v>
      </c>
      <c r="E102" s="2">
        <f>'IGP2 Governance'!E29</f>
        <v>0</v>
      </c>
      <c r="F102" s="2">
        <f>'IGP2 Governance'!F29</f>
        <v>0</v>
      </c>
      <c r="G102" s="2">
        <f>'IGP2 Governance'!G29</f>
        <v>0</v>
      </c>
      <c r="H102" s="2">
        <f>'IGP2 Governance'!H29</f>
        <v>0</v>
      </c>
      <c r="I102" s="2">
        <f>'IGP2 Governance'!I29</f>
        <v>0</v>
      </c>
      <c r="J102" s="2">
        <f>'IGP2 Governance'!J29</f>
        <v>0</v>
      </c>
      <c r="K102" s="2">
        <f>'IGP2 Governance'!K29</f>
        <v>0</v>
      </c>
      <c r="L102" s="2">
        <f>'IGP2 Governance'!L29</f>
        <v>0</v>
      </c>
      <c r="M102" s="2">
        <f>'IGP2 Governance'!M29</f>
        <v>0</v>
      </c>
    </row>
    <row r="103" spans="1:13">
      <c r="A103" s="2">
        <f>'IGP2 Governance'!A30</f>
        <v>0</v>
      </c>
      <c r="B103" s="2">
        <f>'IGP2 Governance'!B30</f>
        <v>0</v>
      </c>
      <c r="C103" s="2" t="str">
        <f>'IGP2 Governance'!C30</f>
        <v>G4</v>
      </c>
      <c r="D103" s="2" t="str">
        <f>'IGP2 Governance'!D30</f>
        <v>Fiscal/budgetary characteristics, autonomy and authority</v>
      </c>
      <c r="E103" s="2">
        <f>'IGP2 Governance'!E30</f>
        <v>0</v>
      </c>
      <c r="F103" s="2">
        <f>'IGP2 Governance'!F30</f>
        <v>0</v>
      </c>
      <c r="G103" s="2">
        <f>'IGP2 Governance'!G30</f>
        <v>0</v>
      </c>
      <c r="H103" s="2">
        <f>'IGP2 Governance'!H30</f>
        <v>0</v>
      </c>
      <c r="I103" s="2">
        <f>'IGP2 Governance'!I30</f>
        <v>0</v>
      </c>
      <c r="J103" s="2">
        <f>'IGP2 Governance'!J30</f>
        <v>0</v>
      </c>
      <c r="K103" s="2">
        <f>'IGP2 Governance'!K30</f>
        <v>0</v>
      </c>
      <c r="L103" s="2">
        <f>'IGP2 Governance'!L30</f>
        <v>0</v>
      </c>
      <c r="M103" s="2">
        <f>'IGP2 Governance'!M30</f>
        <v>0</v>
      </c>
    </row>
    <row r="104" spans="1:13">
      <c r="A104" s="2">
        <f>'IGP2 Governance'!A31</f>
        <v>0</v>
      </c>
      <c r="B104" s="2">
        <f>'IGP2 Governance'!B31</f>
        <v>0</v>
      </c>
      <c r="C104" s="2" t="str">
        <f>'IGP2 Governance'!C31</f>
        <v>G4.1A</v>
      </c>
      <c r="D104" s="2" t="str">
        <f>'IGP2 Governance'!D31</f>
        <v>Do subnational entities at this level/tier/type own assets and raise funds in own name?</v>
      </c>
      <c r="E104" s="2" t="str">
        <f>'IGP2 Governance'!E31</f>
        <v>No</v>
      </c>
      <c r="F104" s="2" t="str">
        <f>'IGP2 Governance'!F31</f>
        <v>Yes</v>
      </c>
      <c r="G104" s="2" t="str">
        <f>'IGP2 Governance'!G31</f>
        <v>Yes</v>
      </c>
      <c r="H104" s="2" t="str">
        <f>'IGP2 Governance'!H31</f>
        <v>…</v>
      </c>
      <c r="I104" s="2">
        <f>'IGP2 Governance'!I31</f>
        <v>0</v>
      </c>
      <c r="J104" s="2">
        <f>'IGP2 Governance'!J31</f>
        <v>0</v>
      </c>
      <c r="K104" s="2" t="str">
        <f>'IGP2 Governance'!K31</f>
        <v>LGAs can borrow only with central government approval</v>
      </c>
      <c r="L104" s="2">
        <f>'IGP2 Governance'!L31</f>
        <v>0</v>
      </c>
      <c r="M104" s="2">
        <f>'IGP2 Governance'!M31</f>
        <v>0</v>
      </c>
    </row>
    <row r="105" spans="1:13">
      <c r="A105" s="2">
        <f>'IGP2 Governance'!A32</f>
        <v>0</v>
      </c>
      <c r="B105" s="2">
        <f>'IGP2 Governance'!B32</f>
        <v>0</v>
      </c>
      <c r="C105" s="2" t="str">
        <f>'IGP2 Governance'!C32</f>
        <v>G4.1B</v>
      </c>
      <c r="D105" s="2" t="str">
        <f>'IGP2 Governance'!D32</f>
        <v>Do subnational entities at this level/tier/type have their own budget?</v>
      </c>
      <c r="E105" s="2" t="str">
        <f>'IGP2 Governance'!E32</f>
        <v>Yes</v>
      </c>
      <c r="F105" s="2" t="str">
        <f>'IGP2 Governance'!F32</f>
        <v>Yes</v>
      </c>
      <c r="G105" s="2" t="str">
        <f>'IGP2 Governance'!G32</f>
        <v>Yes</v>
      </c>
      <c r="H105" s="2" t="str">
        <f>'IGP2 Governance'!H32</f>
        <v>…</v>
      </c>
      <c r="I105" s="2">
        <f>'IGP2 Governance'!I32</f>
        <v>0</v>
      </c>
      <c r="J105" s="2" t="str">
        <f>'IGP2 Governance'!J32</f>
        <v>Regions have a budget vote (but do not control their budget)</v>
      </c>
      <c r="K105" s="2" t="str">
        <f>'IGP2 Governance'!K32</f>
        <v>LGAs develop their own spending plans based on their specific needs and priorities</v>
      </c>
      <c r="L105" s="2">
        <f>'IGP2 Governance'!L32</f>
        <v>0</v>
      </c>
      <c r="M105" s="2">
        <f>'IGP2 Governance'!M32</f>
        <v>0</v>
      </c>
    </row>
    <row r="106" spans="1:13">
      <c r="A106" s="2">
        <f>'IGP2 Governance'!A33</f>
        <v>0</v>
      </c>
      <c r="B106" s="2">
        <f>'IGP2 Governance'!B33</f>
        <v>0</v>
      </c>
      <c r="C106" s="2" t="str">
        <f>'IGP2 Governance'!C33</f>
        <v>G4.1C</v>
      </c>
      <c r="D106" s="2" t="str">
        <f>'IGP2 Governance'!D33</f>
        <v>Do subnational entities at this level/tier/type prepare and adopt their own budgets?</v>
      </c>
      <c r="E106" s="2" t="str">
        <f>'IGP2 Governance'!E33</f>
        <v>No</v>
      </c>
      <c r="F106" s="2" t="str">
        <f>'IGP2 Governance'!F33</f>
        <v>Yes</v>
      </c>
      <c r="G106" s="2" t="str">
        <f>'IGP2 Governance'!G33</f>
        <v>Yes</v>
      </c>
      <c r="H106" s="2" t="str">
        <f>'IGP2 Governance'!H33</f>
        <v>…</v>
      </c>
      <c r="I106" s="2">
        <f>'IGP2 Governance'!I33</f>
        <v>0</v>
      </c>
      <c r="J106" s="2">
        <f>'IGP2 Governance'!J33</f>
        <v>0</v>
      </c>
      <c r="K106" s="2" t="str">
        <f>'IGP2 Governance'!K33</f>
        <v>LGA budgets are approved by the council</v>
      </c>
      <c r="L106" s="2" t="str">
        <f>'IGP2 Governance'!L33</f>
        <v>Village budgets are prepared by community members using a participatory planning and budgeting approach (known as Improved Opportunities and Obstacles to Development).  Community members  identify and prioritize projects that  can be implemented using locally available resources. However, the approach has not been rolled out in all villages so in most cases the LGAs still decide on their behalf. Alternatively, communities identify and prioritize a list of projects and submit to the LGA in expectation of receiving financial support from the LGA or CG.</v>
      </c>
      <c r="M106" s="2">
        <f>'IGP2 Governance'!M33</f>
        <v>0</v>
      </c>
    </row>
    <row r="107" spans="1:13">
      <c r="A107" s="2">
        <f>'IGP2 Governance'!A34</f>
        <v>0</v>
      </c>
      <c r="B107" s="2">
        <f>'IGP2 Governance'!B34</f>
        <v>0</v>
      </c>
      <c r="C107" s="2" t="str">
        <f>'IGP2 Governance'!C34</f>
        <v>G4.2A</v>
      </c>
      <c r="D107" s="2" t="str">
        <f>'IGP2 Governance'!D34</f>
        <v>Do subnational entities hold and manage their own funds outside of the higher-level treasury?</v>
      </c>
      <c r="E107" s="2" t="str">
        <f>'IGP2 Governance'!E34</f>
        <v>No</v>
      </c>
      <c r="F107" s="2" t="str">
        <f>'IGP2 Governance'!F34</f>
        <v>Yes</v>
      </c>
      <c r="G107" s="2" t="str">
        <f>'IGP2 Governance'!G34</f>
        <v>Yes</v>
      </c>
      <c r="H107" s="2" t="str">
        <f>'IGP2 Governance'!H34</f>
        <v>…</v>
      </c>
      <c r="I107" s="2">
        <f>'IGP2 Governance'!I34</f>
        <v>0</v>
      </c>
      <c r="J107" s="2">
        <f>'IGP2 Governance'!J34</f>
        <v>0</v>
      </c>
      <c r="K107" s="2">
        <f>'IGP2 Governance'!K34</f>
        <v>0</v>
      </c>
      <c r="L107" s="2">
        <f>'IGP2 Governance'!L34</f>
        <v>0</v>
      </c>
      <c r="M107" s="2">
        <f>'IGP2 Governance'!M34</f>
        <v>0</v>
      </c>
    </row>
    <row r="108" spans="1:13">
      <c r="A108" s="2">
        <f>'IGP2 Governance'!A35</f>
        <v>0</v>
      </c>
      <c r="B108" s="2">
        <f>'IGP2 Governance'!B35</f>
        <v>0</v>
      </c>
      <c r="C108" s="2" t="str">
        <f>'IGP2 Governance'!C35</f>
        <v>G4.2B</v>
      </c>
      <c r="D108" s="2" t="str">
        <f>'IGP2 Governance'!D35</f>
        <v>Do subnational entities have (de jure / de facto) autonomy and authoritative power over fiscal decisions?</v>
      </c>
      <c r="E108" s="2" t="str">
        <f>'IGP2 Governance'!E35</f>
        <v>No</v>
      </c>
      <c r="F108" s="2" t="str">
        <f>'IGP2 Governance'!F35</f>
        <v>No</v>
      </c>
      <c r="G108" s="2" t="str">
        <f>'IGP2 Governance'!G35</f>
        <v>No</v>
      </c>
      <c r="H108" s="2" t="str">
        <f>'IGP2 Governance'!H35</f>
        <v>…</v>
      </c>
      <c r="I108" s="2">
        <f>'IGP2 Governance'!I35</f>
        <v>0</v>
      </c>
      <c r="J108" s="2">
        <f>'IGP2 Governance'!J35</f>
        <v>0</v>
      </c>
      <c r="K108" s="2" t="str">
        <f>'IGP2 Governance'!K35</f>
        <v>LGA budgets are submitted to the MoF for review and approval to ensure they are aligned to national policies and priorities. Changes can occur due to changes in national priorities.</v>
      </c>
      <c r="L108" s="2" t="str">
        <f>'IGP2 Governance'!L35</f>
        <v>Uncertainty over LGA budgets until execution stages feeds into corresponding uncertainty at village level</v>
      </c>
      <c r="M108" s="2">
        <f>'IGP2 Governance'!M35</f>
        <v>0</v>
      </c>
    </row>
    <row r="109" spans="1:13">
      <c r="A109" s="2">
        <f>'IGP2 Governance'!A36</f>
        <v>0</v>
      </c>
      <c r="B109" s="2">
        <f>'IGP2 Governance'!B36</f>
        <v>0</v>
      </c>
      <c r="C109" s="2" t="str">
        <f>'IGP2 Governance'!C36</f>
        <v>G4.3</v>
      </c>
      <c r="D109" s="2" t="str">
        <f>'IGP2 Governance'!D36</f>
        <v>Do subnational entities have extensive autonomy and authoritative power over budget/fiscal decisions?</v>
      </c>
      <c r="E109" s="2" t="str">
        <f>'IGP2 Governance'!E36</f>
        <v>No</v>
      </c>
      <c r="F109" s="2" t="str">
        <f>'IGP2 Governance'!F36</f>
        <v>No</v>
      </c>
      <c r="G109" s="2" t="str">
        <f>'IGP2 Governance'!G36</f>
        <v>No</v>
      </c>
      <c r="H109" s="2" t="str">
        <f>'IGP2 Governance'!H36</f>
        <v>…</v>
      </c>
      <c r="I109" s="2">
        <f>'IGP2 Governance'!I36</f>
        <v>0</v>
      </c>
      <c r="J109" s="2">
        <f>'IGP2 Governance'!J36</f>
        <v>0</v>
      </c>
      <c r="K109" s="2" t="str">
        <f>'IGP2 Governance'!K36</f>
        <v>Most LGAs rely heavily on IGFTs from CG and have very limited own resources.</v>
      </c>
      <c r="L109" s="2">
        <f>'IGP2 Governance'!L36</f>
        <v>0</v>
      </c>
      <c r="M109" s="2">
        <f>'IGP2 Governance'!M36</f>
        <v>0</v>
      </c>
    </row>
    <row r="110" spans="1:13">
      <c r="A110" s="2">
        <f>'IGP2 Governance'!A37</f>
        <v>0</v>
      </c>
      <c r="B110" s="2">
        <f>'IGP2 Governance'!B37</f>
        <v>0</v>
      </c>
      <c r="C110" s="2">
        <f>'IGP2 Governance'!C37</f>
        <v>0</v>
      </c>
      <c r="D110" s="2">
        <f>'IGP2 Governance'!D37</f>
        <v>0</v>
      </c>
      <c r="E110" s="2">
        <f>'IGP2 Governance'!E37</f>
        <v>0</v>
      </c>
      <c r="F110" s="2">
        <f>'IGP2 Governance'!F37</f>
        <v>0</v>
      </c>
      <c r="G110" s="2">
        <f>'IGP2 Governance'!G37</f>
        <v>0</v>
      </c>
      <c r="H110" s="2">
        <f>'IGP2 Governance'!H37</f>
        <v>0</v>
      </c>
      <c r="I110" s="2">
        <f>'IGP2 Governance'!I37</f>
        <v>0</v>
      </c>
      <c r="J110" s="2">
        <f>'IGP2 Governance'!J37</f>
        <v>0</v>
      </c>
      <c r="K110" s="2">
        <f>'IGP2 Governance'!K37</f>
        <v>0</v>
      </c>
      <c r="L110" s="2">
        <f>'IGP2 Governance'!L37</f>
        <v>0</v>
      </c>
      <c r="M110" s="2">
        <f>'IGP2 Governance'!M37</f>
        <v>0</v>
      </c>
    </row>
    <row r="111" spans="1:13">
      <c r="A111" s="2">
        <f>'IGP2 Governance'!A38</f>
        <v>0</v>
      </c>
      <c r="B111" s="2">
        <f>'IGP2 Governance'!B38</f>
        <v>0</v>
      </c>
      <c r="C111" s="2">
        <f>'IGP2 Governance'!C38</f>
        <v>0</v>
      </c>
      <c r="D111" s="2" t="str">
        <f>'IGP2 Governance'!D38</f>
        <v>Governance of non-devolved subnational entities (empowered field administration?)</v>
      </c>
      <c r="E111" s="2">
        <f>'IGP2 Governance'!E38</f>
        <v>0</v>
      </c>
      <c r="F111" s="2">
        <f>'IGP2 Governance'!F38</f>
        <v>0</v>
      </c>
      <c r="G111" s="2">
        <f>'IGP2 Governance'!G38</f>
        <v>0</v>
      </c>
      <c r="H111" s="2">
        <f>'IGP2 Governance'!H38</f>
        <v>0</v>
      </c>
      <c r="I111" s="2">
        <f>'IGP2 Governance'!I38</f>
        <v>0</v>
      </c>
      <c r="J111" s="2">
        <f>'IGP2 Governance'!J38</f>
        <v>0</v>
      </c>
      <c r="K111" s="2">
        <f>'IGP2 Governance'!K38</f>
        <v>0</v>
      </c>
      <c r="L111" s="2">
        <f>'IGP2 Governance'!L38</f>
        <v>0</v>
      </c>
      <c r="M111" s="2">
        <f>'IGP2 Governance'!M38</f>
        <v>0</v>
      </c>
    </row>
    <row r="112" spans="1:13">
      <c r="A112" s="2">
        <f>'IGP2 Governance'!A39</f>
        <v>0</v>
      </c>
      <c r="B112" s="2">
        <f>'IGP2 Governance'!B39</f>
        <v>0</v>
      </c>
      <c r="C112" s="2">
        <f>'IGP2 Governance'!C39</f>
        <v>0</v>
      </c>
      <c r="D112" s="2" t="str">
        <f>'IGP2 Governance'!D39</f>
        <v xml:space="preserve">Do subnational entities administratively form a hierarchical part of the higher-level government?  </v>
      </c>
      <c r="E112" s="2" t="str">
        <f>'IGP2 Governance'!E39</f>
        <v>…</v>
      </c>
      <c r="F112" s="2" t="str">
        <f>'IGP2 Governance'!F39</f>
        <v>…</v>
      </c>
      <c r="G112" s="2" t="str">
        <f>'IGP2 Governance'!G39</f>
        <v>…</v>
      </c>
      <c r="H112" s="2" t="str">
        <f>'IGP2 Governance'!H39</f>
        <v>…</v>
      </c>
      <c r="I112" s="2">
        <f>'IGP2 Governance'!I39</f>
        <v>0</v>
      </c>
      <c r="J112" s="2">
        <f>'IGP2 Governance'!J39</f>
        <v>0</v>
      </c>
      <c r="K112" s="2">
        <f>'IGP2 Governance'!K39</f>
        <v>0</v>
      </c>
      <c r="L112" s="2">
        <f>'IGP2 Governance'!L39</f>
        <v>0</v>
      </c>
      <c r="M112" s="2">
        <f>'IGP2 Governance'!M39</f>
        <v>0</v>
      </c>
    </row>
    <row r="113" spans="1:17">
      <c r="A113" s="2">
        <f>'IGP2 Governance'!A40</f>
        <v>0</v>
      </c>
      <c r="B113" s="2">
        <f>'IGP2 Governance'!B40</f>
        <v>0</v>
      </c>
      <c r="C113" s="2">
        <f>'IGP2 Governance'!C40</f>
        <v>0</v>
      </c>
      <c r="D113" s="2" t="str">
        <f>'IGP2 Governance'!D40</f>
        <v>If G4.1 is Yes, do field administration departments or units form administrative units or sub-units?</v>
      </c>
      <c r="E113" s="2" t="str">
        <f>'IGP2 Governance'!E40</f>
        <v>…</v>
      </c>
      <c r="F113" s="2" t="str">
        <f>'IGP2 Governance'!F40</f>
        <v>…</v>
      </c>
      <c r="G113" s="2" t="str">
        <f>'IGP2 Governance'!G40</f>
        <v>…</v>
      </c>
      <c r="H113" s="2" t="str">
        <f>'IGP2 Governance'!H40</f>
        <v>…</v>
      </c>
      <c r="I113" s="2">
        <f>'IGP2 Governance'!I40</f>
        <v>0</v>
      </c>
      <c r="J113" s="2">
        <f>'IGP2 Governance'!J40</f>
        <v>0</v>
      </c>
      <c r="K113" s="2">
        <f>'IGP2 Governance'!K40</f>
        <v>0</v>
      </c>
      <c r="L113" s="2">
        <f>'IGP2 Governance'!L40</f>
        <v>0</v>
      </c>
      <c r="M113" s="2">
        <f>'IGP2 Governance'!M40</f>
        <v>0</v>
      </c>
    </row>
    <row r="114" spans="1:17">
      <c r="A114" s="2">
        <f>'IGP2 Governance'!A41</f>
        <v>0</v>
      </c>
      <c r="B114" s="2">
        <f>'IGP2 Governance'!B41</f>
        <v>0</v>
      </c>
      <c r="C114" s="2">
        <f>'IGP2 Governance'!C41</f>
        <v>0</v>
      </c>
      <c r="D114" s="2" t="str">
        <f>'IGP2 Governance'!D41</f>
        <v>If G4.2 is Yes, are field administration departments or units planned and managed as integrated units?</v>
      </c>
      <c r="E114" s="2" t="str">
        <f>'IGP2 Governance'!E41</f>
        <v>…</v>
      </c>
      <c r="F114" s="2" t="str">
        <f>'IGP2 Governance'!F41</f>
        <v>…</v>
      </c>
      <c r="G114" s="2" t="str">
        <f>'IGP2 Governance'!G41</f>
        <v>…</v>
      </c>
      <c r="H114" s="2" t="str">
        <f>'IGP2 Governance'!H41</f>
        <v>…</v>
      </c>
      <c r="I114" s="2">
        <f>'IGP2 Governance'!I41</f>
        <v>0</v>
      </c>
      <c r="J114" s="2">
        <f>'IGP2 Governance'!J41</f>
        <v>0</v>
      </c>
      <c r="K114" s="2">
        <f>'IGP2 Governance'!K41</f>
        <v>0</v>
      </c>
      <c r="L114" s="2">
        <f>'IGP2 Governance'!L41</f>
        <v>0</v>
      </c>
      <c r="M114" s="2">
        <f>'IGP2 Governance'!M41</f>
        <v>0</v>
      </c>
    </row>
    <row r="115" spans="1:17">
      <c r="A115" s="2">
        <f>'IGP2 Governance'!A42</f>
        <v>0</v>
      </c>
      <c r="B115" s="2">
        <f>'IGP2 Governance'!B42</f>
        <v>0</v>
      </c>
      <c r="C115" s="2">
        <f>'IGP2 Governance'!C42</f>
        <v>0</v>
      </c>
      <c r="D115" s="2" t="str">
        <f>'IGP2 Governance'!D42</f>
        <v>If G4.3 is Yes, are subnational field admin. departments or units organized sectorally or territorially (or mixed)?</v>
      </c>
      <c r="E115" s="2" t="str">
        <f>'IGP2 Governance'!E42</f>
        <v>…</v>
      </c>
      <c r="F115" s="2" t="str">
        <f>'IGP2 Governance'!F42</f>
        <v>…</v>
      </c>
      <c r="G115" s="2" t="str">
        <f>'IGP2 Governance'!G42</f>
        <v>…</v>
      </c>
      <c r="H115" s="2" t="str">
        <f>'IGP2 Governance'!H42</f>
        <v>…</v>
      </c>
      <c r="I115" s="2">
        <f>'IGP2 Governance'!I42</f>
        <v>0</v>
      </c>
      <c r="J115" s="2">
        <f>'IGP2 Governance'!J42</f>
        <v>0</v>
      </c>
      <c r="K115" s="2">
        <f>'IGP2 Governance'!K42</f>
        <v>0</v>
      </c>
      <c r="L115" s="2">
        <f>'IGP2 Governance'!L42</f>
        <v>0</v>
      </c>
      <c r="M115" s="2">
        <f>'IGP2 Governance'!M42</f>
        <v>0</v>
      </c>
    </row>
    <row r="116" spans="1:17">
      <c r="A116" s="2">
        <f>'IGP2 Governance'!A43</f>
        <v>0</v>
      </c>
      <c r="B116" s="2">
        <f>'IGP2 Governance'!B43</f>
        <v>0</v>
      </c>
      <c r="C116" s="2">
        <f>'IGP2 Governance'!C43</f>
        <v>0</v>
      </c>
      <c r="D116" s="2" t="str">
        <f>'IGP2 Governance'!D43</f>
        <v>Do subnational entities budgetarily form a hierarchical part of the higher-level government?</v>
      </c>
      <c r="E116" s="2" t="str">
        <f>'IGP2 Governance'!E43</f>
        <v>…</v>
      </c>
      <c r="F116" s="2" t="str">
        <f>'IGP2 Governance'!F43</f>
        <v>…</v>
      </c>
      <c r="G116" s="2" t="str">
        <f>'IGP2 Governance'!G43</f>
        <v>…</v>
      </c>
      <c r="H116" s="2" t="str">
        <f>'IGP2 Governance'!H43</f>
        <v>…</v>
      </c>
      <c r="I116" s="2">
        <f>'IGP2 Governance'!I43</f>
        <v>0</v>
      </c>
      <c r="J116" s="2">
        <f>'IGP2 Governance'!J43</f>
        <v>0</v>
      </c>
      <c r="K116" s="2">
        <f>'IGP2 Governance'!K43</f>
        <v>0</v>
      </c>
      <c r="L116" s="2">
        <f>'IGP2 Governance'!L43</f>
        <v>0</v>
      </c>
      <c r="M116" s="2">
        <f>'IGP2 Governance'!M43</f>
        <v>0</v>
      </c>
    </row>
    <row r="117" spans="1:17">
      <c r="A117" s="2">
        <f>'IGP2 Governance'!A44</f>
        <v>0</v>
      </c>
      <c r="B117" s="2">
        <f>'IGP2 Governance'!B44</f>
        <v>0</v>
      </c>
      <c r="C117" s="2">
        <f>'IGP2 Governance'!C44</f>
        <v>0</v>
      </c>
      <c r="D117" s="2" t="str">
        <f>'IGP2 Governance'!D44</f>
        <v>If G4.5 is Yes, are the budgets of field depts./units included as identifiable sub-organizations or budget units?</v>
      </c>
      <c r="E117" s="2" t="str">
        <f>'IGP2 Governance'!E44</f>
        <v>…</v>
      </c>
      <c r="F117" s="2" t="str">
        <f>'IGP2 Governance'!F44</f>
        <v>…</v>
      </c>
      <c r="G117" s="2" t="str">
        <f>'IGP2 Governance'!G44</f>
        <v>…</v>
      </c>
      <c r="H117" s="2" t="str">
        <f>'IGP2 Governance'!H44</f>
        <v>…</v>
      </c>
      <c r="I117" s="2">
        <f>'IGP2 Governance'!I44</f>
        <v>0</v>
      </c>
      <c r="J117" s="2">
        <f>'IGP2 Governance'!J44</f>
        <v>0</v>
      </c>
      <c r="K117" s="2">
        <f>'IGP2 Governance'!K44</f>
        <v>0</v>
      </c>
      <c r="L117" s="2">
        <f>'IGP2 Governance'!L44</f>
        <v>0</v>
      </c>
      <c r="M117" s="2">
        <f>'IGP2 Governance'!M44</f>
        <v>0</v>
      </c>
    </row>
    <row r="118" spans="1:17">
      <c r="A118" s="2">
        <f>'IGP2 Governance'!A45</f>
        <v>0</v>
      </c>
      <c r="B118" s="2">
        <f>'IGP2 Governance'!B45</f>
        <v>0</v>
      </c>
      <c r="C118" s="2">
        <f>'IGP2 Governance'!C45</f>
        <v>0</v>
      </c>
      <c r="D118" s="2" t="str">
        <f>'IGP2 Governance'!D45</f>
        <v>If G4.6 is Yes, are field departments' or units' budgets organized sectorally or territorially (or mixed)?</v>
      </c>
      <c r="E118" s="2" t="str">
        <f>'IGP2 Governance'!E45</f>
        <v>…</v>
      </c>
      <c r="F118" s="2" t="str">
        <f>'IGP2 Governance'!F45</f>
        <v>…</v>
      </c>
      <c r="G118" s="2" t="str">
        <f>'IGP2 Governance'!G45</f>
        <v>…</v>
      </c>
      <c r="H118" s="2" t="str">
        <f>'IGP2 Governance'!H45</f>
        <v>…</v>
      </c>
      <c r="I118" s="2">
        <f>'IGP2 Governance'!I45</f>
        <v>0</v>
      </c>
      <c r="J118" s="2">
        <f>'IGP2 Governance'!J45</f>
        <v>0</v>
      </c>
      <c r="K118" s="2">
        <f>'IGP2 Governance'!K45</f>
        <v>0</v>
      </c>
      <c r="L118" s="2">
        <f>'IGP2 Governance'!L45</f>
        <v>0</v>
      </c>
      <c r="M118" s="2">
        <f>'IGP2 Governance'!M45</f>
        <v>0</v>
      </c>
    </row>
    <row r="119" spans="1:17">
      <c r="A119" s="2">
        <f>'IGP2 Governance'!A46</f>
        <v>0</v>
      </c>
      <c r="B119" s="2">
        <f>'IGP2 Governance'!B46</f>
        <v>0</v>
      </c>
      <c r="C119" s="2">
        <f>'IGP2 Governance'!C46</f>
        <v>0</v>
      </c>
      <c r="D119" s="2">
        <f>'IGP2 Governance'!D46</f>
        <v>0</v>
      </c>
      <c r="E119" s="2">
        <f>'IGP2 Governance'!E46</f>
        <v>0</v>
      </c>
      <c r="F119" s="2">
        <f>'IGP2 Governance'!F46</f>
        <v>0</v>
      </c>
      <c r="G119" s="2">
        <f>'IGP2 Governance'!G46</f>
        <v>0</v>
      </c>
      <c r="H119" s="2">
        <f>'IGP2 Governance'!H46</f>
        <v>0</v>
      </c>
      <c r="I119" s="2">
        <f>'IGP2 Governance'!I46</f>
        <v>0</v>
      </c>
      <c r="J119" s="2">
        <f>'IGP2 Governance'!J46</f>
        <v>0</v>
      </c>
      <c r="K119" s="2">
        <f>'IGP2 Governance'!K46</f>
        <v>0</v>
      </c>
      <c r="L119" s="2">
        <f>'IGP2 Governance'!L46</f>
        <v>0</v>
      </c>
      <c r="M119" s="2">
        <f>'IGP2 Governance'!M46</f>
        <v>0</v>
      </c>
    </row>
    <row r="120" spans="1:17">
      <c r="A120" s="2">
        <f>'IGP2 Governance'!A47</f>
        <v>0</v>
      </c>
      <c r="B120" s="2">
        <f>'IGP2 Governance'!B47</f>
        <v>0</v>
      </c>
      <c r="C120" s="2" t="str">
        <f>'IGP2 Governance'!C47</f>
        <v>G6</v>
      </c>
      <c r="D120" s="2" t="str">
        <f>'IGP2 Governance'!D47</f>
        <v>Nature of subnational governance institutions (level/tier/type)</v>
      </c>
      <c r="E120" s="2">
        <f>'IGP2 Governance'!E47</f>
        <v>0</v>
      </c>
      <c r="F120" s="2">
        <f>'IGP2 Governance'!F47</f>
        <v>0</v>
      </c>
      <c r="G120" s="2">
        <f>'IGP2 Governance'!G47</f>
        <v>0</v>
      </c>
      <c r="H120" s="2">
        <f>'IGP2 Governance'!H47</f>
        <v>0</v>
      </c>
      <c r="I120" s="2">
        <f>'IGP2 Governance'!I47</f>
        <v>0</v>
      </c>
      <c r="J120" s="2">
        <f>'IGP2 Governance'!J47</f>
        <v>0</v>
      </c>
      <c r="K120" s="2">
        <f>'IGP2 Governance'!K47</f>
        <v>0</v>
      </c>
      <c r="L120" s="2">
        <f>'IGP2 Governance'!L47</f>
        <v>0</v>
      </c>
      <c r="M120" s="2">
        <f>'IGP2 Governance'!M47</f>
        <v>0</v>
      </c>
    </row>
    <row r="121" spans="1:17">
      <c r="A121" s="2">
        <f>'IGP2 Governance'!A48</f>
        <v>0</v>
      </c>
      <c r="B121" s="2">
        <f>'IGP2 Governance'!B48</f>
        <v>0</v>
      </c>
      <c r="C121" s="2" t="str">
        <f>'IGP2 Governance'!C48</f>
        <v>G6.1</v>
      </c>
      <c r="D121" s="2" t="str">
        <f>'IGP2 Governance'!D48</f>
        <v xml:space="preserve">Nature of subnational governance institutions (level/tier/type) </v>
      </c>
      <c r="E121" s="2" t="str">
        <f>'IGP2 Governance'!E48</f>
        <v>Non-devolved institution</v>
      </c>
      <c r="F121" s="2" t="str">
        <f>'IGP2 Governance'!F48</f>
        <v>Hybrid institution</v>
      </c>
      <c r="G121" s="2" t="str">
        <f>'IGP2 Governance'!G48</f>
        <v>Non-devolved institution</v>
      </c>
      <c r="H121" s="2" t="str">
        <f>'IGP2 Governance'!H48</f>
        <v>…</v>
      </c>
      <c r="I121" s="2">
        <f>'IGP2 Governance'!I48</f>
        <v>0</v>
      </c>
      <c r="J121" s="2">
        <f>'IGP2 Governance'!J48</f>
        <v>0</v>
      </c>
      <c r="K121" s="2">
        <f>'IGP2 Governance'!K48</f>
        <v>0</v>
      </c>
      <c r="L121" s="2">
        <f>'IGP2 Governance'!L48</f>
        <v>0</v>
      </c>
      <c r="M121" s="2">
        <f>'IGP2 Governance'!M48</f>
        <v>0</v>
      </c>
    </row>
    <row r="122" spans="1:17">
      <c r="A122" s="2">
        <f>'IGP2 Governance'!A49</f>
        <v>0</v>
      </c>
      <c r="B122" s="2">
        <f>'IGP2 Governance'!B49</f>
        <v>0</v>
      </c>
      <c r="C122" s="2" t="str">
        <f>'IGP2 Governance'!C49</f>
        <v>G6.2</v>
      </c>
      <c r="D122" s="2" t="str">
        <f>'IGP2 Governance'!D49</f>
        <v>Nature of subnational governance institutions (level/tier/type) - Detailed</v>
      </c>
      <c r="E122" s="2" t="str">
        <f>'IGP2 Governance'!E49</f>
        <v>…</v>
      </c>
      <c r="F122" s="2" t="str">
        <f>'IGP2 Governance'!F49</f>
        <v>…</v>
      </c>
      <c r="G122" s="2" t="str">
        <f>'IGP2 Governance'!G49</f>
        <v>…</v>
      </c>
      <c r="H122" s="2" t="str">
        <f>'IGP2 Governance'!H49</f>
        <v>…</v>
      </c>
      <c r="I122" s="2">
        <f>'IGP2 Governance'!I49</f>
        <v>0</v>
      </c>
      <c r="J122" s="2">
        <f>'IGP2 Governance'!J49</f>
        <v>0</v>
      </c>
      <c r="K122" s="2">
        <f>'IGP2 Governance'!K49</f>
        <v>0</v>
      </c>
      <c r="L122" s="2">
        <f>'IGP2 Governance'!L49</f>
        <v>0</v>
      </c>
      <c r="M122" s="2">
        <f>'IGP2 Governance'!M49</f>
        <v>0</v>
      </c>
    </row>
    <row r="123" spans="1:17">
      <c r="A123" s="2">
        <f>'IGP2 Governance'!A50</f>
        <v>0</v>
      </c>
      <c r="B123" s="2">
        <f>'IGP2 Governance'!B50</f>
        <v>0</v>
      </c>
      <c r="C123" s="2" t="str">
        <f>'IGP2 Governance'!C50</f>
        <v>G6.3</v>
      </c>
      <c r="D123" s="2" t="str">
        <f>'IGP2 Governance'!D50</f>
        <v>If non-devolved: with elected subnational council?</v>
      </c>
      <c r="E123" s="2" t="str">
        <f>'IGP2 Governance'!E50</f>
        <v>No</v>
      </c>
      <c r="F123" s="2" t="str">
        <f>'IGP2 Governance'!F50</f>
        <v>…</v>
      </c>
      <c r="G123" s="2" t="str">
        <f>'IGP2 Governance'!G50</f>
        <v>…</v>
      </c>
      <c r="H123" s="2" t="str">
        <f>'IGP2 Governance'!H50</f>
        <v>…</v>
      </c>
      <c r="I123" s="2">
        <f>'IGP2 Governance'!I50</f>
        <v>0</v>
      </c>
      <c r="J123" s="2">
        <f>'IGP2 Governance'!J50</f>
        <v>0</v>
      </c>
      <c r="K123" s="2">
        <f>'IGP2 Governance'!K50</f>
        <v>0</v>
      </c>
      <c r="L123" s="2">
        <f>'IGP2 Governance'!L50</f>
        <v>0</v>
      </c>
      <c r="M123" s="2">
        <f>'IGP2 Governance'!M50</f>
        <v>0</v>
      </c>
    </row>
    <row r="124" spans="1:17" s="1" customFormat="1">
      <c r="A124" s="1">
        <f>'IGP2 Governance'!A51</f>
        <v>0</v>
      </c>
      <c r="B124" s="1">
        <f>'IGP2 Governance'!B51</f>
        <v>0</v>
      </c>
      <c r="C124" s="1">
        <f>'IGP2 Governance'!C51</f>
        <v>0</v>
      </c>
      <c r="D124" s="1">
        <f>'IGP2 Governance'!D51</f>
        <v>0</v>
      </c>
      <c r="E124" s="1">
        <f>'IGP2 Governance'!E51</f>
        <v>0</v>
      </c>
      <c r="F124" s="1">
        <f>'IGP2 Governance'!F51</f>
        <v>0</v>
      </c>
      <c r="G124" s="1">
        <f>'IGP2 Governance'!G51</f>
        <v>0</v>
      </c>
      <c r="H124" s="1">
        <f>'IGP2 Governance'!H51</f>
        <v>0</v>
      </c>
      <c r="I124" s="1">
        <f>'IGP2 Governance'!I51</f>
        <v>0</v>
      </c>
      <c r="J124" s="1">
        <f>'IGP2 Governance'!J51</f>
        <v>0</v>
      </c>
      <c r="K124" s="1">
        <f>'IGP2 Governance'!K51</f>
        <v>0</v>
      </c>
      <c r="L124" s="1">
        <f>'IGP2 Governance'!L51</f>
        <v>0</v>
      </c>
      <c r="M124" s="1">
        <f>'IGP2 Governance'!M51</f>
        <v>0</v>
      </c>
      <c r="N124" s="41"/>
      <c r="O124" s="41"/>
      <c r="P124" s="41"/>
      <c r="Q124" s="41"/>
    </row>
    <row r="125" spans="1:17">
      <c r="A125" s="2">
        <f>'IGP3 Functions'!A1</f>
        <v>0</v>
      </c>
      <c r="B125" s="2">
        <f>'IGP3 Functions'!B1</f>
        <v>0</v>
      </c>
      <c r="C125" s="2">
        <f>'IGP3 Functions'!C1</f>
        <v>0</v>
      </c>
      <c r="D125" s="2">
        <f>'IGP3 Functions'!D1</f>
        <v>0</v>
      </c>
      <c r="E125" s="2">
        <f>'IGP3 Functions'!E1</f>
        <v>0</v>
      </c>
      <c r="F125" s="2">
        <f>'IGP3 Functions'!F1</f>
        <v>0</v>
      </c>
      <c r="G125" s="2">
        <f>'IGP3 Functions'!G1</f>
        <v>0</v>
      </c>
      <c r="H125" s="2">
        <f>'IGP3 Functions'!H1</f>
        <v>0</v>
      </c>
      <c r="I125" s="2">
        <f>'IGP3 Functions'!I1</f>
        <v>0</v>
      </c>
      <c r="J125" s="2">
        <f>'IGP3 Functions'!J1</f>
        <v>0</v>
      </c>
      <c r="K125" s="2">
        <f>'IGP3 Functions'!K1</f>
        <v>0</v>
      </c>
      <c r="L125" s="2"/>
    </row>
    <row r="126" spans="1:17">
      <c r="A126" s="2">
        <f>'IGP3 Functions'!A2</f>
        <v>0</v>
      </c>
      <c r="B126" s="2">
        <f>'IGP3 Functions'!B2</f>
        <v>0</v>
      </c>
      <c r="C126" s="2">
        <f>'IGP3 Functions'!C2</f>
        <v>0</v>
      </c>
      <c r="D126" s="2" t="str">
        <f>'IGP3 Functions'!D2</f>
        <v>LoGICA INTERGOVERNMENTAL PROFILE: DE FACTO FUNCTIONS AND RESPONSIBILITIES OF SUBNATIONAL GOVERNANCE INSTITUTIONS</v>
      </c>
      <c r="E126" s="2">
        <f>'IGP3 Functions'!E2</f>
        <v>0</v>
      </c>
      <c r="F126" s="2">
        <f>'IGP3 Functions'!F2</f>
        <v>0</v>
      </c>
      <c r="G126" s="2">
        <f>'IGP3 Functions'!G2</f>
        <v>0</v>
      </c>
      <c r="H126" s="2">
        <f>'IGP3 Functions'!H2</f>
        <v>0</v>
      </c>
      <c r="I126" s="2">
        <f>'IGP3 Functions'!I2</f>
        <v>0</v>
      </c>
      <c r="J126" s="2">
        <f>'IGP3 Functions'!J2</f>
        <v>0</v>
      </c>
      <c r="K126" s="2">
        <f>'IGP3 Functions'!K2</f>
        <v>0</v>
      </c>
    </row>
    <row r="127" spans="1:17">
      <c r="A127" s="2">
        <f>'IGP3 Functions'!A3</f>
        <v>0</v>
      </c>
      <c r="B127" s="2">
        <f>'IGP3 Functions'!B3</f>
        <v>0</v>
      </c>
      <c r="C127" s="2">
        <f>'IGP3 Functions'!C3</f>
        <v>0</v>
      </c>
      <c r="D127" s="2">
        <f>'IGP3 Functions'!D3</f>
        <v>0</v>
      </c>
      <c r="E127" s="2">
        <f>'IGP3 Functions'!E3</f>
        <v>0</v>
      </c>
      <c r="F127" s="2">
        <f>'IGP3 Functions'!F3</f>
        <v>0</v>
      </c>
      <c r="G127" s="2">
        <f>'IGP3 Functions'!G3</f>
        <v>0</v>
      </c>
      <c r="H127" s="2">
        <f>'IGP3 Functions'!H3</f>
        <v>0</v>
      </c>
      <c r="I127" s="2">
        <f>'IGP3 Functions'!I3</f>
        <v>0</v>
      </c>
      <c r="J127" s="2">
        <f>'IGP3 Functions'!J3</f>
        <v>0</v>
      </c>
      <c r="K127" s="2">
        <f>'IGP3 Functions'!K3</f>
        <v>0</v>
      </c>
    </row>
    <row r="128" spans="1:17">
      <c r="A128" s="2">
        <f>'IGP3 Functions'!A4</f>
        <v>0</v>
      </c>
      <c r="B128" s="2">
        <f>'IGP3 Functions'!B4</f>
        <v>0</v>
      </c>
      <c r="C128" s="2">
        <f>'IGP3 Functions'!C4</f>
        <v>0</v>
      </c>
      <c r="D128" s="2">
        <f>'IGP3 Functions'!D4</f>
        <v>0</v>
      </c>
      <c r="E128" s="2">
        <f>'IGP3 Functions'!E4</f>
        <v>0</v>
      </c>
      <c r="F128" s="2">
        <f>'IGP3 Functions'!F4</f>
        <v>0</v>
      </c>
      <c r="G128" s="2">
        <f>'IGP3 Functions'!G4</f>
        <v>0</v>
      </c>
      <c r="H128" s="2">
        <f>'IGP3 Functions'!H4</f>
        <v>0</v>
      </c>
      <c r="I128" s="2">
        <f>'IGP3 Functions'!I4</f>
        <v>0</v>
      </c>
      <c r="J128" s="2">
        <f>'IGP3 Functions'!J4</f>
        <v>0</v>
      </c>
      <c r="K128" s="2">
        <f>'IGP3 Functions'!K4</f>
        <v>0</v>
      </c>
    </row>
    <row r="129" spans="1:11">
      <c r="A129" s="2">
        <f>'IGP3 Functions'!A5</f>
        <v>0</v>
      </c>
      <c r="B129" s="2">
        <f>'IGP3 Functions'!B5</f>
        <v>0</v>
      </c>
      <c r="C129" s="2" t="str">
        <f>'IGP3 Functions'!C5</f>
        <v>R1</v>
      </c>
      <c r="D129" s="2" t="str">
        <f>'IGP3 Functions'!D5</f>
        <v>Identifying the de facto responsibility for provision of frontline public services</v>
      </c>
      <c r="E129" s="2">
        <f>'IGP3 Functions'!E5</f>
        <v>0</v>
      </c>
      <c r="F129" s="2" t="str">
        <f>'IGP3 Functions'!F5</f>
        <v>Primary responsibility</v>
      </c>
      <c r="G129" s="2">
        <f>'IGP3 Functions'!G5</f>
        <v>0</v>
      </c>
      <c r="H129" s="2">
        <f>'IGP3 Functions'!H5</f>
        <v>0</v>
      </c>
      <c r="I129" s="2" t="str">
        <f>'IGP3 Functions'!I5</f>
        <v>Role of PCEBIs?</v>
      </c>
      <c r="J129" s="2">
        <f>'IGP3 Functions'!J5</f>
        <v>0</v>
      </c>
      <c r="K129" s="2" t="str">
        <f>'IGP3 Functions'!K5</f>
        <v>Comments / Clarification</v>
      </c>
    </row>
    <row r="130" spans="1:11">
      <c r="A130" s="2">
        <f>'IGP3 Functions'!A6</f>
        <v>0</v>
      </c>
      <c r="B130" s="2">
        <f>'IGP3 Functions'!B6</f>
        <v>0</v>
      </c>
      <c r="C130" s="2">
        <f>'IGP3 Functions'!C6</f>
        <v>0</v>
      </c>
      <c r="D130" s="2">
        <f>'IGP3 Functions'!D6</f>
        <v>0</v>
      </c>
      <c r="E130" s="2">
        <f>'IGP3 Functions'!E6</f>
        <v>0</v>
      </c>
      <c r="F130" s="2" t="str">
        <f>'IGP3 Functions'!F6</f>
        <v>HR</v>
      </c>
      <c r="G130" s="2" t="str">
        <f>'IGP3 Functions'!G6</f>
        <v>Capital</v>
      </c>
      <c r="H130" s="2">
        <f>'IGP3 Functions'!H6</f>
        <v>0</v>
      </c>
      <c r="I130" s="2">
        <f>'IGP3 Functions'!I6</f>
        <v>0</v>
      </c>
      <c r="J130" s="2">
        <f>'IGP3 Functions'!J6</f>
        <v>0</v>
      </c>
      <c r="K130" s="2">
        <f>'IGP3 Functions'!K6</f>
        <v>0</v>
      </c>
    </row>
    <row r="131" spans="1:11">
      <c r="A131" s="2">
        <f>'IGP3 Functions'!A7</f>
        <v>0</v>
      </c>
      <c r="B131" s="2">
        <f>'IGP3 Functions'!B7</f>
        <v>0</v>
      </c>
      <c r="C131" s="2">
        <f>'IGP3 Functions'!C7</f>
        <v>0</v>
      </c>
      <c r="D131" s="2">
        <f>'IGP3 Functions'!D7</f>
        <v>0</v>
      </c>
      <c r="E131" s="2">
        <f>'IGP3 Functions'!E7</f>
        <v>0</v>
      </c>
      <c r="F131" s="2">
        <f>'IGP3 Functions'!F7</f>
        <v>0</v>
      </c>
      <c r="G131" s="2">
        <f>'IGP3 Functions'!G7</f>
        <v>0</v>
      </c>
      <c r="H131" s="2">
        <f>'IGP3 Functions'!H7</f>
        <v>0</v>
      </c>
      <c r="I131" s="2">
        <f>'IGP3 Functions'!I7</f>
        <v>0</v>
      </c>
      <c r="J131" s="2">
        <f>'IGP3 Functions'!J7</f>
        <v>0</v>
      </c>
      <c r="K131" s="2">
        <f>'IGP3 Functions'!K7</f>
        <v>0</v>
      </c>
    </row>
    <row r="132" spans="1:11">
      <c r="A132" s="2">
        <f>'IGP3 Functions'!A8</f>
        <v>0</v>
      </c>
      <c r="B132" s="2">
        <f>'IGP3 Functions'!B8</f>
        <v>0</v>
      </c>
      <c r="C132" s="2">
        <f>'IGP3 Functions'!C8</f>
        <v>0</v>
      </c>
      <c r="D132" s="2" t="str">
        <f>'IGP3 Functions'!D8</f>
        <v>General public services (701); Public Order and Safety (703)</v>
      </c>
      <c r="E132" s="2">
        <f>'IGP3 Functions'!E8</f>
        <v>0</v>
      </c>
      <c r="F132" s="2">
        <f>'IGP3 Functions'!F8</f>
        <v>0</v>
      </c>
      <c r="G132" s="2">
        <f>'IGP3 Functions'!G8</f>
        <v>0</v>
      </c>
      <c r="H132" s="2">
        <f>'IGP3 Functions'!H8</f>
        <v>0</v>
      </c>
      <c r="I132" s="2">
        <f>'IGP3 Functions'!I8</f>
        <v>0</v>
      </c>
      <c r="J132" s="2">
        <f>'IGP3 Functions'!J8</f>
        <v>0</v>
      </c>
      <c r="K132" s="2">
        <f>'IGP3 Functions'!K8</f>
        <v>0</v>
      </c>
    </row>
    <row r="133" spans="1:11">
      <c r="A133" s="2">
        <f>'IGP3 Functions'!A9</f>
        <v>0</v>
      </c>
      <c r="B133" s="2">
        <f>'IGP3 Functions'!B9</f>
        <v>0</v>
      </c>
      <c r="C133" s="2" t="str">
        <f>'IGP3 Functions'!C9</f>
        <v>R1.1</v>
      </c>
      <c r="D133" s="2" t="str">
        <f>'IGP3 Functions'!D9</f>
        <v>Civil administration (registration of births/marriages/deaths)*</v>
      </c>
      <c r="E133" s="2">
        <f>'IGP3 Functions'!E9</f>
        <v>0</v>
      </c>
      <c r="F133" s="2" t="str">
        <f>'IGP3 Functions'!F9</f>
        <v>…</v>
      </c>
      <c r="G133" s="2" t="str">
        <f>'IGP3 Functions'!G9</f>
        <v>XX</v>
      </c>
      <c r="H133" s="2">
        <f>'IGP3 Functions'!H9</f>
        <v>0</v>
      </c>
      <c r="I133" s="2" t="str">
        <f>'IGP3 Functions'!I9</f>
        <v>…</v>
      </c>
      <c r="J133" s="2">
        <f>'IGP3 Functions'!J9</f>
        <v>0</v>
      </c>
      <c r="K133" s="2">
        <f>'IGP3 Functions'!K9</f>
        <v>0</v>
      </c>
    </row>
    <row r="134" spans="1:11">
      <c r="A134" s="2">
        <f>'IGP3 Functions'!A10</f>
        <v>0</v>
      </c>
      <c r="B134" s="2">
        <f>'IGP3 Functions'!B10</f>
        <v>0</v>
      </c>
      <c r="C134" s="2" t="str">
        <f>'IGP3 Functions'!C10</f>
        <v>R1.3</v>
      </c>
      <c r="D134" s="2" t="str">
        <f>'IGP3 Functions'!D10</f>
        <v>Fire protection (7032)</v>
      </c>
      <c r="E134" s="2">
        <f>'IGP3 Functions'!E10</f>
        <v>0</v>
      </c>
      <c r="F134" s="2" t="str">
        <f>'IGP3 Functions'!F10</f>
        <v>…</v>
      </c>
      <c r="G134" s="2" t="str">
        <f>'IGP3 Functions'!G10</f>
        <v>XX</v>
      </c>
      <c r="H134" s="2">
        <f>'IGP3 Functions'!H10</f>
        <v>0</v>
      </c>
      <c r="I134" s="2" t="str">
        <f>'IGP3 Functions'!I10</f>
        <v>…</v>
      </c>
      <c r="J134" s="2">
        <f>'IGP3 Functions'!J10</f>
        <v>0</v>
      </c>
      <c r="K134" s="2">
        <f>'IGP3 Functions'!K10</f>
        <v>0</v>
      </c>
    </row>
    <row r="135" spans="1:11">
      <c r="A135" s="2">
        <f>'IGP3 Functions'!A11</f>
        <v>0</v>
      </c>
      <c r="B135" s="2">
        <f>'IGP3 Functions'!B11</f>
        <v>0</v>
      </c>
      <c r="C135" s="2">
        <f>'IGP3 Functions'!C11</f>
        <v>0</v>
      </c>
      <c r="D135" s="2" t="str">
        <f>'IGP3 Functions'!D11</f>
        <v>Economic Affairs (704)</v>
      </c>
      <c r="E135" s="2">
        <f>'IGP3 Functions'!E11</f>
        <v>0</v>
      </c>
      <c r="F135" s="2">
        <f>'IGP3 Functions'!F11</f>
        <v>0</v>
      </c>
      <c r="G135" s="2">
        <f>'IGP3 Functions'!G11</f>
        <v>0</v>
      </c>
      <c r="H135" s="2">
        <f>'IGP3 Functions'!H11</f>
        <v>0</v>
      </c>
      <c r="I135" s="2">
        <f>'IGP3 Functions'!I11</f>
        <v>0</v>
      </c>
      <c r="J135" s="2">
        <f>'IGP3 Functions'!J11</f>
        <v>0</v>
      </c>
      <c r="K135" s="2">
        <f>'IGP3 Functions'!K11</f>
        <v>0</v>
      </c>
    </row>
    <row r="136" spans="1:11">
      <c r="A136" s="2">
        <f>'IGP3 Functions'!A12</f>
        <v>0</v>
      </c>
      <c r="B136" s="2">
        <f>'IGP3 Functions'!B12</f>
        <v>0</v>
      </c>
      <c r="C136" s="2" t="str">
        <f>'IGP3 Functions'!C12</f>
        <v>R1.4</v>
      </c>
      <c r="D136" s="2" t="str">
        <f>'IGP3 Functions'!D12</f>
        <v>Agricultural extension / livestock services (70421*)</v>
      </c>
      <c r="E136" s="2">
        <f>'IGP3 Functions'!E12</f>
        <v>0</v>
      </c>
      <c r="F136" s="2" t="str">
        <f>'IGP3 Functions'!F12</f>
        <v>…</v>
      </c>
      <c r="G136" s="2" t="str">
        <f>'IGP3 Functions'!G12</f>
        <v>…</v>
      </c>
      <c r="H136" s="2">
        <f>'IGP3 Functions'!H12</f>
        <v>0</v>
      </c>
      <c r="I136" s="2" t="str">
        <f>'IGP3 Functions'!I12</f>
        <v>…</v>
      </c>
      <c r="J136" s="2">
        <f>'IGP3 Functions'!J12</f>
        <v>0</v>
      </c>
      <c r="K136" s="2">
        <f>'IGP3 Functions'!K12</f>
        <v>0</v>
      </c>
    </row>
    <row r="137" spans="1:11">
      <c r="A137" s="2">
        <f>'IGP3 Functions'!A13</f>
        <v>0</v>
      </c>
      <c r="B137" s="2">
        <f>'IGP3 Functions'!B13</f>
        <v>0</v>
      </c>
      <c r="C137" s="2" t="str">
        <f>'IGP3 Functions'!C13</f>
        <v>R1.8</v>
      </c>
      <c r="D137" s="2" t="str">
        <f>'IGP3 Functions'!D13</f>
        <v>Public transit (70456)</v>
      </c>
      <c r="E137" s="2">
        <f>'IGP3 Functions'!E13</f>
        <v>0</v>
      </c>
      <c r="F137" s="2" t="str">
        <f>'IGP3 Functions'!F13</f>
        <v>…</v>
      </c>
      <c r="G137" s="2" t="str">
        <f>'IGP3 Functions'!G13</f>
        <v>…</v>
      </c>
      <c r="H137" s="2">
        <f>'IGP3 Functions'!H13</f>
        <v>0</v>
      </c>
      <c r="I137" s="2" t="str">
        <f>'IGP3 Functions'!I13</f>
        <v>…</v>
      </c>
      <c r="J137" s="2">
        <f>'IGP3 Functions'!J13</f>
        <v>0</v>
      </c>
      <c r="K137" s="2">
        <f>'IGP3 Functions'!K13</f>
        <v>0</v>
      </c>
    </row>
    <row r="138" spans="1:11">
      <c r="A138" s="2">
        <f>'IGP3 Functions'!A14</f>
        <v>0</v>
      </c>
      <c r="B138" s="2">
        <f>'IGP3 Functions'!B14</f>
        <v>0</v>
      </c>
      <c r="C138" s="2">
        <f>'IGP3 Functions'!C14</f>
        <v>0</v>
      </c>
      <c r="D138" s="2" t="str">
        <f>'IGP3 Functions'!D14</f>
        <v>Environmental Protection (705)</v>
      </c>
      <c r="E138" s="2">
        <f>'IGP3 Functions'!E14</f>
        <v>0</v>
      </c>
      <c r="F138" s="2">
        <f>'IGP3 Functions'!F14</f>
        <v>0</v>
      </c>
      <c r="G138" s="2">
        <f>'IGP3 Functions'!G14</f>
        <v>0</v>
      </c>
      <c r="H138" s="2">
        <f>'IGP3 Functions'!H14</f>
        <v>0</v>
      </c>
      <c r="I138" s="2">
        <f>'IGP3 Functions'!I14</f>
        <v>0</v>
      </c>
      <c r="J138" s="2">
        <f>'IGP3 Functions'!J14</f>
        <v>0</v>
      </c>
      <c r="K138" s="2">
        <f>'IGP3 Functions'!K14</f>
        <v>0</v>
      </c>
    </row>
    <row r="139" spans="1:11">
      <c r="A139" s="2">
        <f>'IGP3 Functions'!A15</f>
        <v>0</v>
      </c>
      <c r="B139" s="2">
        <f>'IGP3 Functions'!B15</f>
        <v>0</v>
      </c>
      <c r="C139" s="2" t="str">
        <f>'IGP3 Functions'!C15</f>
        <v>R1.11</v>
      </c>
      <c r="D139" s="2" t="str">
        <f>'IGP3 Functions'!D15</f>
        <v>Waste management (7051)</v>
      </c>
      <c r="E139" s="2">
        <f>'IGP3 Functions'!E15</f>
        <v>0</v>
      </c>
      <c r="F139" s="2" t="str">
        <f>'IGP3 Functions'!F15</f>
        <v>…</v>
      </c>
      <c r="G139" s="2" t="str">
        <f>'IGP3 Functions'!G15</f>
        <v>…</v>
      </c>
      <c r="H139" s="2">
        <f>'IGP3 Functions'!H15</f>
        <v>0</v>
      </c>
      <c r="I139" s="2" t="str">
        <f>'IGP3 Functions'!I15</f>
        <v>…</v>
      </c>
      <c r="J139" s="2">
        <f>'IGP3 Functions'!J15</f>
        <v>0</v>
      </c>
      <c r="K139" s="2">
        <f>'IGP3 Functions'!K15</f>
        <v>0</v>
      </c>
    </row>
    <row r="140" spans="1:11">
      <c r="A140" s="2">
        <f>'IGP3 Functions'!A16</f>
        <v>0</v>
      </c>
      <c r="B140" s="2">
        <f>'IGP3 Functions'!B16</f>
        <v>0</v>
      </c>
      <c r="C140" s="2">
        <f>'IGP3 Functions'!C16</f>
        <v>0</v>
      </c>
      <c r="D140" s="2" t="str">
        <f>'IGP3 Functions'!D16</f>
        <v>Housing and Community Amenities (706)</v>
      </c>
      <c r="E140" s="2">
        <f>'IGP3 Functions'!E16</f>
        <v>0</v>
      </c>
      <c r="F140" s="2">
        <f>'IGP3 Functions'!F16</f>
        <v>0</v>
      </c>
      <c r="G140" s="2">
        <f>'IGP3 Functions'!G16</f>
        <v>0</v>
      </c>
      <c r="H140" s="2">
        <f>'IGP3 Functions'!H16</f>
        <v>0</v>
      </c>
      <c r="I140" s="2">
        <f>'IGP3 Functions'!I16</f>
        <v>0</v>
      </c>
      <c r="J140" s="2">
        <f>'IGP3 Functions'!J16</f>
        <v>0</v>
      </c>
      <c r="K140" s="2">
        <f>'IGP3 Functions'!K16</f>
        <v>0</v>
      </c>
    </row>
    <row r="141" spans="1:11">
      <c r="A141" s="2">
        <f>'IGP3 Functions'!A17</f>
        <v>0</v>
      </c>
      <c r="B141" s="2">
        <f>'IGP3 Functions'!B17</f>
        <v>0</v>
      </c>
      <c r="C141" s="2" t="str">
        <f>'IGP3 Functions'!C17</f>
        <v>R2.1</v>
      </c>
      <c r="D141" s="2" t="str">
        <f>'IGP3 Functions'!D17</f>
        <v xml:space="preserve">Land use planning and zoning </v>
      </c>
      <c r="E141" s="2">
        <f>'IGP3 Functions'!E17</f>
        <v>0</v>
      </c>
      <c r="F141" s="2" t="str">
        <f>'IGP3 Functions'!F17</f>
        <v>…</v>
      </c>
      <c r="G141" s="2" t="str">
        <f>'IGP3 Functions'!G17</f>
        <v>XX</v>
      </c>
      <c r="H141" s="2">
        <f>'IGP3 Functions'!H17</f>
        <v>0</v>
      </c>
      <c r="I141" s="2" t="str">
        <f>'IGP3 Functions'!I17</f>
        <v>…</v>
      </c>
      <c r="J141" s="2">
        <f>'IGP3 Functions'!J17</f>
        <v>0</v>
      </c>
      <c r="K141" s="2">
        <f>'IGP3 Functions'!K17</f>
        <v>0</v>
      </c>
    </row>
    <row r="142" spans="1:11">
      <c r="A142" s="2">
        <f>'IGP3 Functions'!A18</f>
        <v>0</v>
      </c>
      <c r="B142" s="2">
        <f>'IGP3 Functions'!B18</f>
        <v>0</v>
      </c>
      <c r="C142" s="2" t="str">
        <f>'IGP3 Functions'!C18</f>
        <v>R2.4</v>
      </c>
      <c r="D142" s="2" t="str">
        <f>'IGP3 Functions'!D18</f>
        <v>Building and construction regulation; building permits</v>
      </c>
      <c r="E142" s="2">
        <f>'IGP3 Functions'!E18</f>
        <v>0</v>
      </c>
      <c r="F142" s="2" t="str">
        <f>'IGP3 Functions'!F18</f>
        <v>…</v>
      </c>
      <c r="G142" s="2" t="str">
        <f>'IGP3 Functions'!G18</f>
        <v>XX</v>
      </c>
      <c r="H142" s="2">
        <f>'IGP3 Functions'!H18</f>
        <v>0</v>
      </c>
      <c r="I142" s="2" t="str">
        <f>'IGP3 Functions'!I18</f>
        <v>…</v>
      </c>
      <c r="J142" s="2">
        <f>'IGP3 Functions'!J18</f>
        <v>0</v>
      </c>
      <c r="K142" s="2">
        <f>'IGP3 Functions'!K18</f>
        <v>0</v>
      </c>
    </row>
    <row r="143" spans="1:11">
      <c r="A143" s="2">
        <f>'IGP3 Functions'!A19</f>
        <v>0</v>
      </c>
      <c r="B143" s="2">
        <f>'IGP3 Functions'!B19</f>
        <v>0</v>
      </c>
      <c r="C143" s="2" t="str">
        <f>'IGP3 Functions'!C19</f>
        <v>R1.16</v>
      </c>
      <c r="D143" s="2" t="str">
        <f>'IGP3 Functions'!D19</f>
        <v>Water supply (7063)</v>
      </c>
      <c r="E143" s="2">
        <f>'IGP3 Functions'!E19</f>
        <v>0</v>
      </c>
      <c r="F143" s="2" t="str">
        <f>'IGP3 Functions'!F19</f>
        <v>…</v>
      </c>
      <c r="G143" s="2" t="str">
        <f>'IGP3 Functions'!G19</f>
        <v>…</v>
      </c>
      <c r="H143" s="2">
        <f>'IGP3 Functions'!H19</f>
        <v>0</v>
      </c>
      <c r="I143" s="2" t="str">
        <f>'IGP3 Functions'!I19</f>
        <v>…</v>
      </c>
      <c r="J143" s="2">
        <f>'IGP3 Functions'!J19</f>
        <v>0</v>
      </c>
      <c r="K143" s="2">
        <f>'IGP3 Functions'!K19</f>
        <v>0</v>
      </c>
    </row>
    <row r="144" spans="1:11">
      <c r="A144" s="2">
        <f>'IGP3 Functions'!A20</f>
        <v>0</v>
      </c>
      <c r="B144" s="2">
        <f>'IGP3 Functions'!B20</f>
        <v>0</v>
      </c>
      <c r="C144" s="2" t="str">
        <f>'IGP3 Functions'!C20</f>
        <v>R1.17</v>
      </c>
      <c r="D144" s="2" t="str">
        <f>'IGP3 Functions'!D20</f>
        <v>Street lighting (7064)</v>
      </c>
      <c r="E144" s="2">
        <f>'IGP3 Functions'!E20</f>
        <v>0</v>
      </c>
      <c r="F144" s="2" t="str">
        <f>'IGP3 Functions'!F20</f>
        <v>…</v>
      </c>
      <c r="G144" s="2" t="str">
        <f>'IGP3 Functions'!G20</f>
        <v>…</v>
      </c>
      <c r="H144" s="2">
        <f>'IGP3 Functions'!H20</f>
        <v>0</v>
      </c>
      <c r="I144" s="2" t="str">
        <f>'IGP3 Functions'!I20</f>
        <v>…</v>
      </c>
      <c r="J144" s="2">
        <f>'IGP3 Functions'!J20</f>
        <v>0</v>
      </c>
      <c r="K144" s="2">
        <f>'IGP3 Functions'!K20</f>
        <v>0</v>
      </c>
    </row>
    <row r="145" spans="1:17">
      <c r="A145" s="2">
        <f>'IGP3 Functions'!A21</f>
        <v>0</v>
      </c>
      <c r="B145" s="2">
        <f>'IGP3 Functions'!B21</f>
        <v>0</v>
      </c>
      <c r="C145" s="2">
        <f>'IGP3 Functions'!C21</f>
        <v>0</v>
      </c>
      <c r="D145" s="2" t="str">
        <f>'IGP3 Functions'!D21</f>
        <v>Health (707)</v>
      </c>
      <c r="E145" s="2">
        <f>'IGP3 Functions'!E21</f>
        <v>0</v>
      </c>
      <c r="F145" s="2">
        <f>'IGP3 Functions'!F21</f>
        <v>0</v>
      </c>
      <c r="G145" s="2">
        <f>'IGP3 Functions'!G21</f>
        <v>0</v>
      </c>
      <c r="H145" s="2">
        <f>'IGP3 Functions'!H21</f>
        <v>0</v>
      </c>
      <c r="I145" s="2">
        <f>'IGP3 Functions'!I21</f>
        <v>0</v>
      </c>
      <c r="J145" s="2">
        <f>'IGP3 Functions'!J21</f>
        <v>0</v>
      </c>
      <c r="K145" s="2">
        <f>'IGP3 Functions'!K21</f>
        <v>0</v>
      </c>
    </row>
    <row r="146" spans="1:17">
      <c r="A146" s="2">
        <f>'IGP3 Functions'!A22</f>
        <v>0</v>
      </c>
      <c r="B146" s="2">
        <f>'IGP3 Functions'!B22</f>
        <v>0</v>
      </c>
      <c r="C146" s="2" t="str">
        <f>'IGP3 Functions'!C22</f>
        <v>R1.19</v>
      </c>
      <c r="D146" s="2" t="str">
        <f>'IGP3 Functions'!D22</f>
        <v>Public health and outpatient services (7072,7074)</v>
      </c>
      <c r="E146" s="2">
        <f>'IGP3 Functions'!E22</f>
        <v>0</v>
      </c>
      <c r="F146" s="2" t="str">
        <f>'IGP3 Functions'!F22</f>
        <v>…</v>
      </c>
      <c r="G146" s="2" t="str">
        <f>'IGP3 Functions'!G22</f>
        <v>…</v>
      </c>
      <c r="H146" s="2">
        <f>'IGP3 Functions'!H22</f>
        <v>0</v>
      </c>
      <c r="I146" s="2" t="str">
        <f>'IGP3 Functions'!I22</f>
        <v>…</v>
      </c>
      <c r="J146" s="2">
        <f>'IGP3 Functions'!J22</f>
        <v>0</v>
      </c>
      <c r="K146" s="2">
        <f>'IGP3 Functions'!K22</f>
        <v>0</v>
      </c>
    </row>
    <row r="147" spans="1:17">
      <c r="A147" s="2">
        <f>'IGP3 Functions'!A23</f>
        <v>0</v>
      </c>
      <c r="B147" s="2">
        <f>'IGP3 Functions'!B23</f>
        <v>0</v>
      </c>
      <c r="C147" s="2">
        <f>'IGP3 Functions'!C23</f>
        <v>0</v>
      </c>
      <c r="D147" s="2" t="str">
        <f>'IGP3 Functions'!D23</f>
        <v>Recreation, culture, and religion (708)</v>
      </c>
      <c r="E147" s="2">
        <f>'IGP3 Functions'!E23</f>
        <v>0</v>
      </c>
      <c r="F147" s="2">
        <f>'IGP3 Functions'!F23</f>
        <v>0</v>
      </c>
      <c r="G147" s="2">
        <f>'IGP3 Functions'!G23</f>
        <v>0</v>
      </c>
      <c r="H147" s="2">
        <f>'IGP3 Functions'!H23</f>
        <v>0</v>
      </c>
      <c r="I147" s="2">
        <f>'IGP3 Functions'!I23</f>
        <v>0</v>
      </c>
      <c r="J147" s="2">
        <f>'IGP3 Functions'!J23</f>
        <v>0</v>
      </c>
      <c r="K147" s="2">
        <f>'IGP3 Functions'!K23</f>
        <v>0</v>
      </c>
    </row>
    <row r="148" spans="1:17">
      <c r="A148" s="2">
        <f>'IGP3 Functions'!A24</f>
        <v>0</v>
      </c>
      <c r="B148" s="2">
        <f>'IGP3 Functions'!B24</f>
        <v>0</v>
      </c>
      <c r="C148" s="2" t="str">
        <f>'IGP3 Functions'!C24</f>
        <v>R1.20</v>
      </c>
      <c r="D148" s="2" t="str">
        <f>'IGP3 Functions'!D24</f>
        <v>Recreation and sporting services (7081) – includes parks</v>
      </c>
      <c r="E148" s="2">
        <f>'IGP3 Functions'!E24</f>
        <v>0</v>
      </c>
      <c r="F148" s="2" t="str">
        <f>'IGP3 Functions'!F24</f>
        <v>…</v>
      </c>
      <c r="G148" s="2" t="str">
        <f>'IGP3 Functions'!G24</f>
        <v>…</v>
      </c>
      <c r="H148" s="2">
        <f>'IGP3 Functions'!H24</f>
        <v>0</v>
      </c>
      <c r="I148" s="2" t="str">
        <f>'IGP3 Functions'!I24</f>
        <v>…</v>
      </c>
      <c r="J148" s="2">
        <f>'IGP3 Functions'!J24</f>
        <v>0</v>
      </c>
      <c r="K148" s="2">
        <f>'IGP3 Functions'!K24</f>
        <v>0</v>
      </c>
    </row>
    <row r="149" spans="1:17">
      <c r="A149" s="2">
        <f>'IGP3 Functions'!A25</f>
        <v>0</v>
      </c>
      <c r="B149" s="2">
        <f>'IGP3 Functions'!B25</f>
        <v>0</v>
      </c>
      <c r="C149" s="2">
        <f>'IGP3 Functions'!C25</f>
        <v>0</v>
      </c>
      <c r="D149" s="2" t="str">
        <f>'IGP3 Functions'!D25</f>
        <v>Education (709)</v>
      </c>
      <c r="E149" s="2">
        <f>'IGP3 Functions'!E25</f>
        <v>0</v>
      </c>
      <c r="F149" s="2">
        <f>'IGP3 Functions'!F25</f>
        <v>0</v>
      </c>
      <c r="G149" s="2">
        <f>'IGP3 Functions'!G25</f>
        <v>0</v>
      </c>
      <c r="H149" s="2">
        <f>'IGP3 Functions'!H25</f>
        <v>0</v>
      </c>
      <c r="I149" s="2">
        <f>'IGP3 Functions'!I25</f>
        <v>0</v>
      </c>
      <c r="J149" s="2">
        <f>'IGP3 Functions'!J25</f>
        <v>0</v>
      </c>
      <c r="K149" s="2">
        <f>'IGP3 Functions'!K25</f>
        <v>0</v>
      </c>
    </row>
    <row r="150" spans="1:17">
      <c r="A150" s="2">
        <f>'IGP3 Functions'!A26</f>
        <v>0</v>
      </c>
      <c r="B150" s="2">
        <f>'IGP3 Functions'!B26</f>
        <v>0</v>
      </c>
      <c r="C150" s="2" t="str">
        <f>'IGP3 Functions'!C26</f>
        <v>R1.23</v>
      </c>
      <c r="D150" s="2" t="str">
        <f>'IGP3 Functions'!D26</f>
        <v>Primary Education (70912)</v>
      </c>
      <c r="E150" s="2">
        <f>'IGP3 Functions'!E26</f>
        <v>0</v>
      </c>
      <c r="F150" s="2" t="str">
        <f>'IGP3 Functions'!F26</f>
        <v>…</v>
      </c>
      <c r="G150" s="2" t="str">
        <f>'IGP3 Functions'!G26</f>
        <v>…</v>
      </c>
      <c r="H150" s="2">
        <f>'IGP3 Functions'!H26</f>
        <v>0</v>
      </c>
      <c r="I150" s="2" t="str">
        <f>'IGP3 Functions'!I26</f>
        <v>…</v>
      </c>
      <c r="J150" s="2">
        <f>'IGP3 Functions'!J26</f>
        <v>0</v>
      </c>
      <c r="K150" s="2">
        <f>'IGP3 Functions'!K26</f>
        <v>0</v>
      </c>
    </row>
    <row r="151" spans="1:17" s="1" customFormat="1">
      <c r="A151" s="1">
        <f>'IGP3 Functions'!A27</f>
        <v>0</v>
      </c>
      <c r="B151" s="1">
        <f>'IGP3 Functions'!B27</f>
        <v>0</v>
      </c>
      <c r="C151" s="1">
        <f>'IGP3 Functions'!C27</f>
        <v>0</v>
      </c>
      <c r="D151" s="1">
        <f>'IGP3 Functions'!D27</f>
        <v>0</v>
      </c>
      <c r="E151" s="1">
        <f>'IGP3 Functions'!E27</f>
        <v>0</v>
      </c>
      <c r="F151" s="1">
        <f>'IGP3 Functions'!F27</f>
        <v>0</v>
      </c>
      <c r="G151" s="1">
        <f>'IGP3 Functions'!G27</f>
        <v>0</v>
      </c>
      <c r="H151" s="1">
        <f>'IGP3 Functions'!H27</f>
        <v>0</v>
      </c>
      <c r="I151" s="1">
        <f>'IGP3 Functions'!I27</f>
        <v>0</v>
      </c>
      <c r="J151" s="1">
        <f>'IGP3 Functions'!J27</f>
        <v>0</v>
      </c>
      <c r="K151" s="1">
        <f>'IGP3 Functions'!K27</f>
        <v>0</v>
      </c>
      <c r="L151" s="40"/>
      <c r="N151" s="41"/>
      <c r="O151" s="41"/>
      <c r="P151" s="41"/>
      <c r="Q151" s="41"/>
    </row>
    <row r="152" spans="1:17">
      <c r="A152" s="2">
        <f>'IGP Info'!A1</f>
        <v>0</v>
      </c>
      <c r="B152" s="2">
        <f>'IGP Info'!B1</f>
        <v>0</v>
      </c>
      <c r="C152" s="2">
        <f>'IGP Info'!C1</f>
        <v>0</v>
      </c>
      <c r="D152" s="2">
        <f>'IGP Info'!D1</f>
        <v>0</v>
      </c>
      <c r="E152" s="2">
        <f>'IGP Info'!E1</f>
        <v>0</v>
      </c>
    </row>
    <row r="153" spans="1:17">
      <c r="A153" s="2">
        <f>'IGP Info'!A2</f>
        <v>0</v>
      </c>
      <c r="B153" s="2">
        <f>'IGP Info'!B2</f>
        <v>0</v>
      </c>
      <c r="C153" s="2">
        <f>'IGP Info'!C2</f>
        <v>0</v>
      </c>
      <c r="D153" s="2" t="str">
        <f>'IGP Info'!D2</f>
        <v>LOCAL GOVERNANCE INSTITUTIONS COMPARATIVE ASSESSMENT (LoGICA) PROFILE: PROFILE COMPLETION INFORMATION</v>
      </c>
      <c r="E153" s="2">
        <f>'IGP Info'!E2</f>
        <v>0</v>
      </c>
    </row>
    <row r="154" spans="1:17">
      <c r="A154" s="2">
        <f>'IGP Info'!A3</f>
        <v>0</v>
      </c>
      <c r="B154" s="2">
        <f>'IGP Info'!B3</f>
        <v>0</v>
      </c>
      <c r="C154" s="2">
        <f>'IGP Info'!C3</f>
        <v>0</v>
      </c>
      <c r="D154" s="2">
        <f>'IGP Info'!D3</f>
        <v>0</v>
      </c>
      <c r="E154" s="2">
        <f>'IGP Info'!E3</f>
        <v>0</v>
      </c>
    </row>
    <row r="155" spans="1:17">
      <c r="A155" s="2">
        <f>'IGP Info'!A4</f>
        <v>0</v>
      </c>
      <c r="B155" s="2">
        <f>'IGP Info'!B4</f>
        <v>0</v>
      </c>
      <c r="C155" s="2">
        <f>'IGP Info'!C4</f>
        <v>0</v>
      </c>
      <c r="D155" s="2">
        <f>'IGP Info'!D4</f>
        <v>0</v>
      </c>
      <c r="E155" s="2">
        <f>'IGP Info'!E4</f>
        <v>0</v>
      </c>
    </row>
    <row r="156" spans="1:17">
      <c r="A156" s="2">
        <f>'IGP Info'!A5</f>
        <v>0</v>
      </c>
      <c r="B156" s="2">
        <f>'IGP Info'!B5</f>
        <v>0</v>
      </c>
      <c r="C156" s="2" t="str">
        <f>'IGP Info'!C5</f>
        <v>Z1</v>
      </c>
      <c r="D156" s="2" t="str">
        <f>'IGP Info'!D5</f>
        <v>Completion of LoGICA Assessment and Profile</v>
      </c>
      <c r="E156" s="2">
        <f>'IGP Info'!E5</f>
        <v>0</v>
      </c>
    </row>
    <row r="157" spans="1:17">
      <c r="A157" s="2">
        <f>'IGP Info'!A6</f>
        <v>0</v>
      </c>
      <c r="B157" s="2">
        <f>'IGP Info'!B6</f>
        <v>0</v>
      </c>
      <c r="C157" s="2" t="str">
        <f>'IGP Info'!C6</f>
        <v>Z1.1</v>
      </c>
      <c r="D157" s="2" t="str">
        <f>'IGP Info'!D6</f>
        <v>Name(s) of researcher(s) completing IGP</v>
      </c>
      <c r="E157" s="2" t="str">
        <f>'IGP Info'!E6</f>
        <v>Nazar Joseph Sola</v>
      </c>
    </row>
    <row r="158" spans="1:17">
      <c r="A158" s="2">
        <f>'IGP Info'!A7</f>
        <v>0</v>
      </c>
      <c r="B158" s="2">
        <f>'IGP Info'!B7</f>
        <v>0</v>
      </c>
      <c r="C158" s="2" t="str">
        <f>'IGP Info'!C7</f>
        <v>Z1.2</v>
      </c>
      <c r="D158" s="2" t="str">
        <f>'IGP Info'!D7</f>
        <v>Name of peer reviewer(s) / country expert(s) (if any)</v>
      </c>
      <c r="E158" s="2">
        <f>'IGP Info'!E7</f>
        <v>0</v>
      </c>
    </row>
    <row r="159" spans="1:17">
      <c r="A159" s="2">
        <f>'IGP Info'!A8</f>
        <v>0</v>
      </c>
      <c r="B159" s="2">
        <f>'IGP Info'!B8</f>
        <v>0</v>
      </c>
      <c r="C159" s="2" t="str">
        <f>'IGP Info'!C8</f>
        <v>Z1.3</v>
      </c>
      <c r="D159" s="2" t="str">
        <f>'IGP Info'!D8</f>
        <v>Name of LPSA Reviewer</v>
      </c>
      <c r="E159" s="2" t="str">
        <f>'IGP Info'!E8</f>
        <v>Nick Travis; Jamie Boex</v>
      </c>
    </row>
    <row r="160" spans="1:17">
      <c r="A160" s="2">
        <f>'IGP Info'!A9</f>
        <v>0</v>
      </c>
      <c r="B160" s="2">
        <f>'IGP Info'!B9</f>
        <v>0</v>
      </c>
      <c r="C160" s="2">
        <f>'IGP Info'!C9</f>
        <v>0</v>
      </c>
      <c r="D160" s="2">
        <f>'IGP Info'!D9</f>
        <v>0</v>
      </c>
      <c r="E160" s="2">
        <f>'IGP Info'!E9</f>
        <v>0</v>
      </c>
    </row>
    <row r="161" spans="1:5">
      <c r="A161" s="2">
        <f>'IGP Info'!A10</f>
        <v>0</v>
      </c>
      <c r="B161" s="2">
        <f>'IGP Info'!B10</f>
        <v>0</v>
      </c>
      <c r="C161" s="2" t="str">
        <f>'IGP Info'!C10</f>
        <v>Z4</v>
      </c>
      <c r="D161" s="2" t="str">
        <f>'IGP Info'!D10</f>
        <v>LoGICA Assessment Abstract</v>
      </c>
      <c r="E161" s="2">
        <f>'IGP Info'!E10</f>
        <v>0</v>
      </c>
    </row>
    <row r="162" spans="1:5">
      <c r="A162" s="2">
        <f>'IGP Info'!A11</f>
        <v>0</v>
      </c>
      <c r="B162" s="2">
        <f>'IGP Info'!B11</f>
        <v>0</v>
      </c>
      <c r="C162" s="2">
        <f>'IGP Info'!C11</f>
        <v>0</v>
      </c>
      <c r="D162" s="2">
        <f>'IGP Info'!D11</f>
        <v>0</v>
      </c>
      <c r="E162" s="2">
        <f>'IGP Info'!E11</f>
        <v>0</v>
      </c>
    </row>
    <row r="163" spans="1:5">
      <c r="A163" s="2">
        <f>'IGP Info'!A12</f>
        <v>0</v>
      </c>
      <c r="B163" s="2">
        <f>'IGP Info'!B12</f>
        <v>0</v>
      </c>
      <c r="C163" s="2" t="str">
        <f>'IGP Info'!C12</f>
        <v>Z4.1</v>
      </c>
      <c r="D163" s="2" t="str">
        <f>'IGP Info'!D12</f>
        <v>General Intergovernment Context - One paragraph</v>
      </c>
      <c r="E163" s="2">
        <f>'IGP Info'!E12</f>
        <v>0</v>
      </c>
    </row>
    <row r="164" spans="1:5">
      <c r="A164" s="2">
        <f>'IGP Info'!A13</f>
        <v>0</v>
      </c>
      <c r="B164" s="2">
        <f>'IGP Info'!B13</f>
        <v>0</v>
      </c>
      <c r="C164" s="2">
        <f>'IGP Info'!C13</f>
        <v>0</v>
      </c>
      <c r="D164" s="2" t="str">
        <f>'IGP Info'!D13</f>
        <v>The United Republic of Tanzania is a union of two sovereign states: the Republic of Tanganyika and the People’s Republic of Zanzibar. A treaty of Union was concluded on 22 April 1964 resulting in one Sovereign Republic. The Union consists of two governments: (i) Tanzania Mainland which exercises powers over all union matters as well as non-union matters within the mainland; and (ii) the Revolutionary Government of Zanzibar which is an autonomous government that  exercises powers over non-union matters in Zanzibar. In mainland Tanzania, decentralization has ebbed and flowed through several phases, intertwined with political upheavals. The first phase (1967-72) involved a process of re-centralistion of power in which local governments were abolished and replaced with centrally coordinated planning via deconcentrated administration. The second phase (during the 1980s) saw the re-establishment of local governments after the rapid decline in essential services. The third phase (1996 onwards) has been to promote the autonomy of local governments to enhance their effectiveness under the Decentralization by Devolution (DbyD) principle. Despite these efforts, local governments in Tanzania retain many centralized elements in their institutional setup (e.g. limited administrative autonomy and a reliance on fiscal resources from the centre).</v>
      </c>
      <c r="E164" s="2">
        <f>'IGP Info'!E13</f>
        <v>0</v>
      </c>
    </row>
    <row r="165" spans="1:5">
      <c r="A165" s="2">
        <f>'IGP Info'!A14</f>
        <v>0</v>
      </c>
      <c r="B165" s="2">
        <f>'IGP Info'!B14</f>
        <v>0</v>
      </c>
      <c r="C165" s="2">
        <f>'IGP Info'!C14</f>
        <v>0</v>
      </c>
      <c r="D165" s="2">
        <f>'IGP Info'!D14</f>
        <v>0</v>
      </c>
      <c r="E165" s="2">
        <f>'IGP Info'!E14</f>
        <v>0</v>
      </c>
    </row>
    <row r="166" spans="1:5">
      <c r="A166" s="2">
        <f>'IGP Info'!A15</f>
        <v>0</v>
      </c>
      <c r="B166" s="2">
        <f>'IGP Info'!B15</f>
        <v>0</v>
      </c>
      <c r="C166" s="2" t="str">
        <f>'IGP Info'!C15</f>
        <v>Z4.2</v>
      </c>
      <c r="D166" s="2" t="str">
        <f>'IGP Info'!D15</f>
        <v>Subnational governance structure - One paragraph</v>
      </c>
      <c r="E166" s="2">
        <f>'IGP Info'!E15</f>
        <v>0</v>
      </c>
    </row>
    <row r="167" spans="1:5">
      <c r="A167" s="2">
        <f>'IGP Info'!A16</f>
        <v>0</v>
      </c>
      <c r="B167" s="2">
        <f>'IGP Info'!B16</f>
        <v>0</v>
      </c>
      <c r="C167" s="2">
        <f>'IGP Info'!C16</f>
        <v>0</v>
      </c>
      <c r="D167" s="2" t="str">
        <f>'IGP Info'!D16</f>
        <v>At the central government level, Tanzania is governed by two governments: (i) the Government of the United Republic, which exercises powers over all union matters as well as non-union matters within mainland Tanzania; and (ii) the Revolutionary Government of Zanzibar which is an autonomous government that exercises powers over non-union matters in Zanzibar. Mainland Tanzania is divided into 26 administrative regions. These regions are deconcentrated administrations playing oversight, advisory and coordinating roles in service delivery undertaken by Local Government Authorities (LGAs). There are 184 LGAs in mainland Tanzania out of which 137 are rural district authorities and 47 are urban authorities. Urban LGAs consist of 6 city councils, 20 municipal councils and 21 town councils. Below the LGAs are village governments (in rural areas) and mitaa (urban neighborhoods). Below the villages are sub-village units called vitongoji.</v>
      </c>
      <c r="E167" s="2">
        <f>'IGP Info'!E16</f>
        <v>0</v>
      </c>
    </row>
    <row r="168" spans="1:5">
      <c r="A168" s="2">
        <f>'IGP Info'!A17</f>
        <v>0</v>
      </c>
      <c r="B168" s="2">
        <f>'IGP Info'!B17</f>
        <v>0</v>
      </c>
      <c r="C168" s="2">
        <f>'IGP Info'!C17</f>
        <v>0</v>
      </c>
      <c r="D168" s="2">
        <f>'IGP Info'!D17</f>
        <v>0</v>
      </c>
      <c r="E168" s="2">
        <f>'IGP Info'!E17</f>
        <v>0</v>
      </c>
    </row>
    <row r="169" spans="1:5">
      <c r="A169" s="2">
        <f>'IGP Info'!A18</f>
        <v>0</v>
      </c>
      <c r="B169" s="2">
        <f>'IGP Info'!B18</f>
        <v>0</v>
      </c>
      <c r="C169" s="2" t="str">
        <f>'IGP Info'!C18</f>
        <v>Z4.3</v>
      </c>
      <c r="D169" s="2" t="str">
        <f>'IGP Info'!D18</f>
        <v>Nature of subnational governance institutions - One paragraph</v>
      </c>
      <c r="E169" s="2">
        <f>'IGP Info'!E18</f>
        <v>0</v>
      </c>
    </row>
    <row r="170" spans="1:5">
      <c r="A170" s="2">
        <f>'IGP Info'!A19</f>
        <v>0</v>
      </c>
      <c r="B170" s="2">
        <f>'IGP Info'!B19</f>
        <v>0</v>
      </c>
      <c r="C170" s="2">
        <f>'IGP Info'!C19</f>
        <v>0</v>
      </c>
      <c r="D170" s="2" t="str">
        <f>'IGP Info'!D19</f>
        <v>Subnational governance in Mainland Tanzania is characterized by a mix of non-devolved and hybrid subnational governance institutions. Regions are deconcentrated administrative entities that lack their own elected political leadership, are managed by central government staff, and are funded via regional votes in the central government budget. Although LGAs are legally defined as corporate bodies, in practice, they are hybrid entities with both devolved and non-devolved features. While LGAs have their own elected political leadership, formally employ their own officers and staff, and approve and manage their own budgets, in practice LGAs lack autonomy in several areas. For instance, they do not appoint their own Executive Director; are not able to determine their own organizational structures; and have limited authority over their officers and staff. In addition, the de jure and de facto control of elected local leaders over their own budgets is severely constrained by the higher-level government. Village governments do not meet the definitional requirements of local governments because they are not de facto corporate bodies (due to the fact that they do not select or employ their own officers) which severely limits their authority in practice.</v>
      </c>
      <c r="E170" s="2">
        <f>'IGP Info'!E19</f>
        <v>0</v>
      </c>
    </row>
    <row r="171" spans="1:5">
      <c r="A171" s="2">
        <f>'IGP Info'!A20</f>
        <v>0</v>
      </c>
      <c r="B171" s="2">
        <f>'IGP Info'!B20</f>
        <v>0</v>
      </c>
      <c r="C171" s="2">
        <f>'IGP Info'!C20</f>
        <v>0</v>
      </c>
      <c r="D171" s="2">
        <f>'IGP Info'!D20</f>
        <v>0</v>
      </c>
      <c r="E171" s="2">
        <f>'IGP Info'!E20</f>
        <v>0</v>
      </c>
    </row>
    <row r="172" spans="1:5">
      <c r="A172" s="2">
        <f>'IGP Info'!A21</f>
        <v>0</v>
      </c>
      <c r="B172" s="2">
        <f>'IGP Info'!B21</f>
        <v>0</v>
      </c>
      <c r="C172" s="2" t="str">
        <f>'IGP Info'!C21</f>
        <v>Z4.4</v>
      </c>
      <c r="D172" s="2" t="str">
        <f>'IGP Info'!D21</f>
        <v>Assignment of functions and responsibilities - One paragraph (Optional)</v>
      </c>
      <c r="E172" s="2">
        <f>'IGP Info'!E21</f>
        <v>0</v>
      </c>
    </row>
    <row r="173" spans="1:5">
      <c r="A173" s="2">
        <f>'IGP Info'!A22</f>
        <v>0</v>
      </c>
      <c r="B173" s="2">
        <f>'IGP Info'!B22</f>
        <v>0</v>
      </c>
      <c r="C173" s="2">
        <f>'IGP Info'!C22</f>
        <v>0</v>
      </c>
      <c r="D173" s="2" t="str">
        <f>'IGP Info'!D22</f>
        <v>Local government functions are assigned in the Local Government (District and Urban Authorities) Acts of 1982, while intergovernmental relations are structured under the Regional Administration Act, 1997 (as amended). LGAs formally provide and coordinate provision of agricultural, trade, commerce and industry services as well as basic social services including pre-primary, primary and secondary education, primary health, and agricultural extension services. Despite LGA’s extensive formal role in public service delivery provision, in practice, central government ministries are extensively involved in local-level planning, decision-making, human resource management, and service delivery implementation. In addition, several functional responsibilities have been moved away from LGAs over recent years. These include the provision of water and sanitation services which are now under the authority of the Rural Water Supply and Sanitation Agency (under the Ministry of Water) as well as road transportation, which is now under the Tanzania Rural and Urban Road Agency.</v>
      </c>
      <c r="E173" s="2">
        <f>'IGP Info'!E22</f>
        <v>0</v>
      </c>
    </row>
    <row r="174" spans="1:5">
      <c r="A174" s="2">
        <f>'IGP Info'!A23</f>
        <v>0</v>
      </c>
      <c r="B174" s="2">
        <f>'IGP Info'!B23</f>
        <v>0</v>
      </c>
      <c r="C174" s="2">
        <f>'IGP Info'!C23</f>
        <v>0</v>
      </c>
      <c r="D174" s="2">
        <f>'IGP Info'!D23</f>
        <v>0</v>
      </c>
      <c r="E174" s="2">
        <f>'IGP Info'!E23</f>
        <v>0</v>
      </c>
    </row>
    <row r="175" spans="1:5">
      <c r="A175" s="2">
        <f>'IGP Info'!A24</f>
        <v>0</v>
      </c>
      <c r="B175" s="2">
        <f>'IGP Info'!B24</f>
        <v>0</v>
      </c>
      <c r="C175" s="2" t="str">
        <f>'IGP Info'!C24</f>
        <v>Z4.10</v>
      </c>
      <c r="D175" s="2" t="str">
        <f>'IGP Info'!D24</f>
        <v>References and Resources - List</v>
      </c>
      <c r="E175" s="2">
        <f>'IGP Info'!E24</f>
        <v>0</v>
      </c>
    </row>
    <row r="176" spans="1:5">
      <c r="A176" s="2">
        <f>'IGP Info'!A25</f>
        <v>0</v>
      </c>
      <c r="B176" s="2">
        <f>'IGP Info'!B25</f>
        <v>0</v>
      </c>
      <c r="C176" s="2">
        <f>'IGP Info'!C25</f>
        <v>0</v>
      </c>
      <c r="D176" s="2" t="str">
        <f>'IGP Info'!D25</f>
        <v>https://www.sng-wofi.org/country-profiles/tanzania.html</v>
      </c>
      <c r="E176" s="2">
        <f>'IGP Info'!E25</f>
        <v>0</v>
      </c>
    </row>
    <row r="177" spans="1:17">
      <c r="A177" s="2">
        <f>'IGP Info'!A26</f>
        <v>0</v>
      </c>
      <c r="B177" s="2">
        <f>'IGP Info'!B26</f>
        <v>0</v>
      </c>
      <c r="C177" s="2">
        <f>'IGP Info'!C26</f>
        <v>0</v>
      </c>
      <c r="D177" s="2" t="str">
        <f>'IGP Info'!D26</f>
        <v>https://www.clgf.org.uk/regions/clgf-east-africa/tanzania/</v>
      </c>
      <c r="E177" s="2">
        <f>'IGP Info'!E26</f>
        <v>0</v>
      </c>
    </row>
    <row r="178" spans="1:17">
      <c r="A178" s="2">
        <f>'IGP Info'!A27</f>
        <v>0</v>
      </c>
      <c r="B178" s="2">
        <f>'IGP Info'!B27</f>
        <v>0</v>
      </c>
      <c r="C178" s="2">
        <f>'IGP Info'!C27</f>
        <v>0</v>
      </c>
      <c r="D178" s="2" t="str">
        <f>'IGP Info'!D27</f>
        <v>https://localgov.unwomen.org/country/TZA</v>
      </c>
      <c r="E178" s="2">
        <f>'IGP Info'!E27</f>
        <v>0</v>
      </c>
    </row>
    <row r="179" spans="1:17">
      <c r="A179" s="2">
        <f>'IGP Info'!A28</f>
        <v>0</v>
      </c>
      <c r="B179" s="2">
        <f>'IGP Info'!B28</f>
        <v>0</v>
      </c>
      <c r="C179" s="2">
        <f>'IGP Info'!C28</f>
        <v>0</v>
      </c>
      <c r="D179" s="2">
        <f>'IGP Info'!D28</f>
        <v>0</v>
      </c>
      <c r="E179" s="2">
        <f>'IGP Info'!E28</f>
        <v>0</v>
      </c>
    </row>
    <row r="180" spans="1:17">
      <c r="A180" s="2">
        <f>'IGP Info'!A29</f>
        <v>0</v>
      </c>
      <c r="B180" s="2">
        <f>'IGP Info'!B29</f>
        <v>0</v>
      </c>
      <c r="C180" s="2">
        <f>'IGP Info'!C29</f>
        <v>0</v>
      </c>
      <c r="D180" s="2">
        <f>'IGP Info'!D29</f>
        <v>0</v>
      </c>
      <c r="E180" s="2">
        <f>'IGP Info'!E29</f>
        <v>0</v>
      </c>
    </row>
    <row r="181" spans="1:17">
      <c r="A181" s="2">
        <f>'IGP Info'!A30</f>
        <v>0</v>
      </c>
      <c r="B181" s="2">
        <f>'IGP Info'!B30</f>
        <v>0</v>
      </c>
      <c r="C181" s="2">
        <f>'IGP Info'!C30</f>
        <v>0</v>
      </c>
      <c r="D181" s="2">
        <f>'IGP Info'!D30</f>
        <v>0</v>
      </c>
      <c r="E181" s="2">
        <f>'IGP Info'!E30</f>
        <v>0</v>
      </c>
    </row>
    <row r="182" spans="1:17">
      <c r="A182" s="2">
        <f>'IGP Info'!A31</f>
        <v>0</v>
      </c>
      <c r="B182" s="2">
        <f>'IGP Info'!B31</f>
        <v>0</v>
      </c>
      <c r="C182" s="2">
        <f>'IGP Info'!C31</f>
        <v>0</v>
      </c>
      <c r="D182" s="2">
        <f>'IGP Info'!D31</f>
        <v>0</v>
      </c>
      <c r="E182" s="2">
        <f>'IGP Info'!E31</f>
        <v>0</v>
      </c>
    </row>
    <row r="183" spans="1:17" s="1" customFormat="1">
      <c r="A183" s="1">
        <f>'IGP Info'!A32</f>
        <v>0</v>
      </c>
      <c r="B183" s="1">
        <f>'IGP Info'!B32</f>
        <v>0</v>
      </c>
      <c r="C183" s="1">
        <f>'IGP Info'!C32</f>
        <v>0</v>
      </c>
      <c r="D183" s="1">
        <f>'IGP Info'!D32</f>
        <v>0</v>
      </c>
      <c r="E183" s="1">
        <f>'IGP Info'!E32</f>
        <v>0</v>
      </c>
      <c r="F183" s="42"/>
      <c r="G183" s="43"/>
      <c r="I183" s="40"/>
      <c r="J183" s="40"/>
      <c r="K183" s="40"/>
      <c r="L183" s="40"/>
      <c r="N183" s="41"/>
      <c r="O183" s="41"/>
      <c r="P183" s="41"/>
      <c r="Q183" s="41"/>
    </row>
  </sheetData>
  <sheetProtection sheet="1" objects="1" scenarios="1"/>
  <mergeCells count="4">
    <mergeCell ref="C2:Q2"/>
    <mergeCell ref="E4:G4"/>
    <mergeCell ref="I4:L4"/>
    <mergeCell ref="E27:R27"/>
  </mergeCells>
  <pageMargins left="0.7" right="0.7" top="0.75" bottom="0.75" header="0.3" footer="0.3"/>
  <pageSetup orientation="portrait" horizontalDpi="200" verticalDpi="2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514FC72B15E0448363FF47C2DE3DEB" ma:contentTypeVersion="14" ma:contentTypeDescription="Create a new document." ma:contentTypeScope="" ma:versionID="3f603990ebd690835dc209db9f37b41d">
  <xsd:schema xmlns:xsd="http://www.w3.org/2001/XMLSchema" xmlns:xs="http://www.w3.org/2001/XMLSchema" xmlns:p="http://schemas.microsoft.com/office/2006/metadata/properties" xmlns:ns2="960ecaf0-7151-4a2b-a5a2-34de11608dbf" xmlns:ns3="b59d2d6f-7a66-4016-b850-8ad664ddea89" targetNamespace="http://schemas.microsoft.com/office/2006/metadata/properties" ma:root="true" ma:fieldsID="6b3e75b60b5dac37d84577c33bd7dee3" ns2:_="" ns3:_="">
    <xsd:import namespace="960ecaf0-7151-4a2b-a5a2-34de11608dbf"/>
    <xsd:import namespace="b59d2d6f-7a66-4016-b850-8ad664ddea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ecaf0-7151-4a2b-a5a2-34de11608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84d8a0f-8552-4c0d-a454-42b2ccdb029b"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9d2d6f-7a66-4016-b850-8ad664ddea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087ee1be-5a49-465d-93f7-85d5832e39f2}" ma:internalName="TaxCatchAll" ma:showField="CatchAllData" ma:web="b59d2d6f-7a66-4016-b850-8ad664ddea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0ecaf0-7151-4a2b-a5a2-34de11608dbf">
      <Terms xmlns="http://schemas.microsoft.com/office/infopath/2007/PartnerControls"/>
    </lcf76f155ced4ddcb4097134ff3c332f>
    <TaxCatchAll xmlns="b59d2d6f-7a66-4016-b850-8ad664ddea89" xsi:nil="true"/>
  </documentManagement>
</p:properties>
</file>

<file path=customXml/itemProps1.xml><?xml version="1.0" encoding="utf-8"?>
<ds:datastoreItem xmlns:ds="http://schemas.openxmlformats.org/officeDocument/2006/customXml" ds:itemID="{3389CE87-FD7B-4D8A-8752-69BB31C5A49E}">
  <ds:schemaRefs>
    <ds:schemaRef ds:uri="http://schemas.microsoft.com/sharepoint/v3/contenttype/forms"/>
  </ds:schemaRefs>
</ds:datastoreItem>
</file>

<file path=customXml/itemProps2.xml><?xml version="1.0" encoding="utf-8"?>
<ds:datastoreItem xmlns:ds="http://schemas.openxmlformats.org/officeDocument/2006/customXml" ds:itemID="{F52CB7FD-89B2-4524-8E37-851FED9A1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ecaf0-7151-4a2b-a5a2-34de11608dbf"/>
    <ds:schemaRef ds:uri="b59d2d6f-7a66-4016-b850-8ad664dde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A44863-20C1-46A5-9976-E0C188E6850C}">
  <ds:schemaRefs>
    <ds:schemaRef ds:uri="http://schemas.microsoft.com/office/2006/metadata/properties"/>
    <ds:schemaRef ds:uri="http://schemas.microsoft.com/office/infopath/2007/PartnerControls"/>
    <ds:schemaRef ds:uri="960ecaf0-7151-4a2b-a5a2-34de11608dbf"/>
    <ds:schemaRef ds:uri="b59d2d6f-7a66-4016-b850-8ad664ddea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IGP1 Structure</vt:lpstr>
      <vt:lpstr>IGP2 Governance</vt:lpstr>
      <vt:lpstr>IGP3 Functions</vt:lpstr>
      <vt:lpstr>IGP Info</vt:lpstr>
      <vt:lpstr>IGP Country Notes </vt:lpstr>
      <vt:lpstr>IGP Extract</vt:lpstr>
      <vt:lpstr>'IGP Info'!Print_Area</vt:lpstr>
      <vt:lpstr>'IGP3 Functions'!Print_Area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dc:creator>
  <cp:keywords/>
  <dc:description/>
  <cp:lastModifiedBy>Jamie Boex</cp:lastModifiedBy>
  <cp:revision/>
  <dcterms:created xsi:type="dcterms:W3CDTF">2014-03-28T01:38:00Z</dcterms:created>
  <dcterms:modified xsi:type="dcterms:W3CDTF">2023-12-29T14:03:06Z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0x010100DF514FC72B15E0448363FF47C2DE3DEB</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y fmtid="{D5CDD505-2E9C-101B-9397-08002B2CF9AE}" pid="7" name="ICV">
    <vt:lpwstr>D0F3EBA4D3D4444E9C87B387F176C02A_13</vt:lpwstr>
  </property>
  <property fmtid="{D5CDD505-2E9C-101B-9397-08002B2CF9AE}" pid="8" name="KSOProductBuildVer">
    <vt:lpwstr>1033-12.2.0.13266</vt:lpwstr>
  </property>
</Properties>
</file>