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ecentralization.sharepoint.com/sites/10KnowledgeDevelopment/Shared Documents/12 Specific Knowledge Development/SOLGI/01 SOLGI Africa/LoGICA MWI 2023/"/>
    </mc:Choice>
  </mc:AlternateContent>
  <xr:revisionPtr revIDLastSave="84" documentId="13_ncr:1_{367905A9-ADBB-465B-B93E-5FD5E00C3FE8}" xr6:coauthVersionLast="47" xr6:coauthVersionMax="47" xr10:uidLastSave="{88D9EC31-45B2-4853-BCFA-3A9B23203FF3}"/>
  <bookViews>
    <workbookView xWindow="-96" yWindow="-96" windowWidth="19392" windowHeight="10392" tabRatio="770" xr2:uid="{00000000-000D-0000-FFFF-FFFF00000000}"/>
  </bookViews>
  <sheets>
    <sheet name="IGP1 Structure" sheetId="31" r:id="rId1"/>
    <sheet name="IGP2 Governance" sheetId="53" r:id="rId2"/>
    <sheet name="IGP3 Functions" sheetId="34" state="hidden" r:id="rId3"/>
    <sheet name="IGP Info" sheetId="40" r:id="rId4"/>
    <sheet name="IGP Country Notes " sheetId="56" state="hidden" r:id="rId5"/>
    <sheet name="IGP Extract" sheetId="55" state="hidden" r:id="rId6"/>
  </sheets>
  <definedNames>
    <definedName name="_xlnm.Print_Area" localSheetId="3">'IGP Info'!$A$1:$G$32</definedName>
    <definedName name="_xlnm.Print_Area" localSheetId="2">'IGP3 Functions'!$A$1:$L$28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1" i="53" l="1"/>
  <c r="G71" i="53"/>
  <c r="F71" i="53"/>
  <c r="M73" i="53"/>
  <c r="L73" i="53"/>
  <c r="K73" i="53"/>
  <c r="J73" i="53"/>
  <c r="H60" i="53"/>
  <c r="G60" i="53"/>
  <c r="F60" i="53"/>
  <c r="E60" i="53"/>
  <c r="C77" i="56"/>
  <c r="C76" i="56"/>
  <c r="C75" i="56"/>
  <c r="B77" i="56"/>
  <c r="B76" i="56"/>
  <c r="B75" i="56"/>
  <c r="B74" i="56"/>
  <c r="C74" i="56" s="1"/>
  <c r="B73" i="56"/>
  <c r="C73" i="56" s="1"/>
  <c r="B72" i="56"/>
  <c r="C72" i="56" s="1"/>
  <c r="C2" i="56"/>
  <c r="N13" i="34"/>
  <c r="N12" i="34"/>
  <c r="N11" i="34"/>
  <c r="N10" i="34"/>
  <c r="N9" i="34"/>
  <c r="B64" i="56"/>
  <c r="B66" i="56" s="1"/>
  <c r="B65" i="56"/>
  <c r="C65" i="56" s="1"/>
  <c r="M74" i="53"/>
  <c r="L74" i="53"/>
  <c r="K74" i="53"/>
  <c r="J74" i="53"/>
  <c r="M72" i="53"/>
  <c r="L72" i="53"/>
  <c r="K72" i="53"/>
  <c r="J72" i="53"/>
  <c r="M71" i="53"/>
  <c r="L71" i="53"/>
  <c r="K71" i="53"/>
  <c r="J71" i="53"/>
  <c r="H72" i="53"/>
  <c r="H73" i="53" s="1"/>
  <c r="G72" i="53"/>
  <c r="G73" i="53" s="1"/>
  <c r="F72" i="53"/>
  <c r="F73" i="53" s="1"/>
  <c r="E72" i="53"/>
  <c r="E73" i="53" s="1"/>
  <c r="B25" i="56"/>
  <c r="C25" i="56" s="1"/>
  <c r="B7" i="56"/>
  <c r="C7" i="56" s="1"/>
  <c r="B6" i="56"/>
  <c r="D204" i="31"/>
  <c r="F204" i="31" s="1"/>
  <c r="B15" i="56"/>
  <c r="C15" i="56" s="1"/>
  <c r="B14" i="56"/>
  <c r="C14" i="56" s="1"/>
  <c r="B13" i="56"/>
  <c r="C13" i="56" s="1"/>
  <c r="B12" i="56"/>
  <c r="C12" i="56" s="1"/>
  <c r="B11" i="56"/>
  <c r="C11" i="56" s="1"/>
  <c r="E183" i="55"/>
  <c r="D183" i="55"/>
  <c r="C183" i="55"/>
  <c r="B183" i="55"/>
  <c r="A183" i="55"/>
  <c r="E182" i="55"/>
  <c r="D182" i="55"/>
  <c r="C182" i="55"/>
  <c r="B182" i="55"/>
  <c r="A182" i="55"/>
  <c r="E181" i="55"/>
  <c r="D181" i="55"/>
  <c r="C181" i="55"/>
  <c r="B181" i="55"/>
  <c r="A181" i="55"/>
  <c r="E180" i="55"/>
  <c r="D180" i="55"/>
  <c r="C180" i="55"/>
  <c r="B180" i="55"/>
  <c r="A180" i="55"/>
  <c r="E179" i="55"/>
  <c r="D179" i="55"/>
  <c r="C179" i="55"/>
  <c r="B179" i="55"/>
  <c r="A179" i="55"/>
  <c r="E178" i="55"/>
  <c r="D178" i="55"/>
  <c r="C178" i="55"/>
  <c r="B178" i="55"/>
  <c r="A178" i="55"/>
  <c r="E177" i="55"/>
  <c r="D177" i="55"/>
  <c r="C177" i="55"/>
  <c r="B177" i="55"/>
  <c r="A177" i="55"/>
  <c r="E176" i="55"/>
  <c r="D176" i="55"/>
  <c r="C176" i="55"/>
  <c r="B176" i="55"/>
  <c r="A176" i="55"/>
  <c r="E175" i="55"/>
  <c r="D175" i="55"/>
  <c r="C175" i="55"/>
  <c r="B175" i="55"/>
  <c r="A175" i="55"/>
  <c r="E174" i="55"/>
  <c r="D174" i="55"/>
  <c r="C174" i="55"/>
  <c r="B174" i="55"/>
  <c r="A174" i="55"/>
  <c r="E173" i="55"/>
  <c r="D173" i="55"/>
  <c r="C173" i="55"/>
  <c r="B173" i="55"/>
  <c r="A173" i="55"/>
  <c r="E172" i="55"/>
  <c r="D172" i="55"/>
  <c r="C172" i="55"/>
  <c r="B172" i="55"/>
  <c r="A172" i="55"/>
  <c r="E171" i="55"/>
  <c r="D171" i="55"/>
  <c r="C171" i="55"/>
  <c r="B171" i="55"/>
  <c r="A171" i="55"/>
  <c r="E170" i="55"/>
  <c r="D170" i="55"/>
  <c r="C170" i="55"/>
  <c r="B170" i="55"/>
  <c r="A170" i="55"/>
  <c r="E169" i="55"/>
  <c r="D169" i="55"/>
  <c r="C169" i="55"/>
  <c r="B169" i="55"/>
  <c r="A169" i="55"/>
  <c r="E168" i="55"/>
  <c r="D168" i="55"/>
  <c r="C168" i="55"/>
  <c r="B168" i="55"/>
  <c r="A168" i="55"/>
  <c r="E167" i="55"/>
  <c r="D167" i="55"/>
  <c r="C167" i="55"/>
  <c r="B167" i="55"/>
  <c r="A167" i="55"/>
  <c r="E166" i="55"/>
  <c r="D166" i="55"/>
  <c r="C166" i="55"/>
  <c r="B166" i="55"/>
  <c r="A166" i="55"/>
  <c r="E165" i="55"/>
  <c r="D165" i="55"/>
  <c r="C165" i="55"/>
  <c r="B165" i="55"/>
  <c r="A165" i="55"/>
  <c r="E164" i="55"/>
  <c r="D164" i="55"/>
  <c r="C164" i="55"/>
  <c r="B164" i="55"/>
  <c r="A164" i="55"/>
  <c r="E163" i="55"/>
  <c r="D163" i="55"/>
  <c r="C163" i="55"/>
  <c r="B163" i="55"/>
  <c r="A163" i="55"/>
  <c r="E162" i="55"/>
  <c r="D162" i="55"/>
  <c r="C162" i="55"/>
  <c r="B162" i="55"/>
  <c r="A162" i="55"/>
  <c r="E161" i="55"/>
  <c r="D161" i="55"/>
  <c r="C161" i="55"/>
  <c r="B161" i="55"/>
  <c r="A161" i="55"/>
  <c r="E160" i="55"/>
  <c r="D160" i="55"/>
  <c r="C160" i="55"/>
  <c r="B160" i="55"/>
  <c r="A160" i="55"/>
  <c r="E159" i="55"/>
  <c r="D159" i="55"/>
  <c r="C159" i="55"/>
  <c r="B159" i="55"/>
  <c r="A159" i="55"/>
  <c r="E158" i="55"/>
  <c r="D158" i="55"/>
  <c r="C158" i="55"/>
  <c r="B158" i="55"/>
  <c r="A158" i="55"/>
  <c r="E157" i="55"/>
  <c r="D157" i="55"/>
  <c r="C157" i="55"/>
  <c r="B157" i="55"/>
  <c r="A157" i="55"/>
  <c r="E156" i="55"/>
  <c r="D156" i="55"/>
  <c r="C156" i="55"/>
  <c r="B156" i="55"/>
  <c r="A156" i="55"/>
  <c r="E155" i="55"/>
  <c r="D155" i="55"/>
  <c r="C155" i="55"/>
  <c r="B155" i="55"/>
  <c r="A155" i="55"/>
  <c r="E154" i="55"/>
  <c r="D154" i="55"/>
  <c r="C154" i="55"/>
  <c r="B154" i="55"/>
  <c r="A154" i="55"/>
  <c r="E153" i="55"/>
  <c r="D153" i="55"/>
  <c r="C153" i="55"/>
  <c r="B153" i="55"/>
  <c r="A153" i="55"/>
  <c r="E152" i="55"/>
  <c r="D152" i="55"/>
  <c r="C152" i="55"/>
  <c r="B152" i="55"/>
  <c r="A152" i="55"/>
  <c r="K151" i="55"/>
  <c r="J151" i="55"/>
  <c r="I151" i="55"/>
  <c r="H151" i="55"/>
  <c r="G151" i="55"/>
  <c r="F151" i="55"/>
  <c r="E151" i="55"/>
  <c r="D151" i="55"/>
  <c r="C151" i="55"/>
  <c r="B151" i="55"/>
  <c r="A151" i="55"/>
  <c r="K150" i="55"/>
  <c r="J150" i="55"/>
  <c r="I150" i="55"/>
  <c r="H150" i="55"/>
  <c r="G150" i="55"/>
  <c r="F150" i="55"/>
  <c r="E150" i="55"/>
  <c r="D150" i="55"/>
  <c r="C150" i="55"/>
  <c r="B150" i="55"/>
  <c r="A150" i="55"/>
  <c r="K149" i="55"/>
  <c r="J149" i="55"/>
  <c r="I149" i="55"/>
  <c r="H149" i="55"/>
  <c r="G149" i="55"/>
  <c r="F149" i="55"/>
  <c r="E149" i="55"/>
  <c r="D149" i="55"/>
  <c r="C149" i="55"/>
  <c r="B149" i="55"/>
  <c r="A149" i="55"/>
  <c r="K148" i="55"/>
  <c r="J148" i="55"/>
  <c r="I148" i="55"/>
  <c r="H148" i="55"/>
  <c r="G148" i="55"/>
  <c r="F148" i="55"/>
  <c r="E148" i="55"/>
  <c r="D148" i="55"/>
  <c r="C148" i="55"/>
  <c r="B148" i="55"/>
  <c r="A148" i="55"/>
  <c r="K147" i="55"/>
  <c r="J147" i="55"/>
  <c r="I147" i="55"/>
  <c r="H147" i="55"/>
  <c r="G147" i="55"/>
  <c r="F147" i="55"/>
  <c r="E147" i="55"/>
  <c r="D147" i="55"/>
  <c r="C147" i="55"/>
  <c r="B147" i="55"/>
  <c r="A147" i="55"/>
  <c r="K146" i="55"/>
  <c r="J146" i="55"/>
  <c r="I146" i="55"/>
  <c r="H146" i="55"/>
  <c r="G146" i="55"/>
  <c r="F146" i="55"/>
  <c r="E146" i="55"/>
  <c r="D146" i="55"/>
  <c r="C146" i="55"/>
  <c r="B146" i="55"/>
  <c r="A146" i="55"/>
  <c r="K145" i="55"/>
  <c r="J145" i="55"/>
  <c r="I145" i="55"/>
  <c r="H145" i="55"/>
  <c r="G145" i="55"/>
  <c r="F145" i="55"/>
  <c r="E145" i="55"/>
  <c r="D145" i="55"/>
  <c r="C145" i="55"/>
  <c r="B145" i="55"/>
  <c r="A145" i="55"/>
  <c r="K144" i="55"/>
  <c r="J144" i="55"/>
  <c r="I144" i="55"/>
  <c r="H144" i="55"/>
  <c r="G144" i="55"/>
  <c r="F144" i="55"/>
  <c r="E144" i="55"/>
  <c r="D144" i="55"/>
  <c r="C144" i="55"/>
  <c r="B144" i="55"/>
  <c r="A144" i="55"/>
  <c r="K143" i="55"/>
  <c r="J143" i="55"/>
  <c r="I143" i="55"/>
  <c r="H143" i="55"/>
  <c r="G143" i="55"/>
  <c r="F143" i="55"/>
  <c r="E143" i="55"/>
  <c r="D143" i="55"/>
  <c r="C143" i="55"/>
  <c r="B143" i="55"/>
  <c r="A143" i="55"/>
  <c r="K142" i="55"/>
  <c r="J142" i="55"/>
  <c r="I142" i="55"/>
  <c r="H142" i="55"/>
  <c r="G142" i="55"/>
  <c r="F142" i="55"/>
  <c r="E142" i="55"/>
  <c r="D142" i="55"/>
  <c r="C142" i="55"/>
  <c r="B142" i="55"/>
  <c r="A142" i="55"/>
  <c r="K141" i="55"/>
  <c r="J141" i="55"/>
  <c r="I141" i="55"/>
  <c r="H141" i="55"/>
  <c r="G141" i="55"/>
  <c r="F141" i="55"/>
  <c r="E141" i="55"/>
  <c r="D141" i="55"/>
  <c r="C141" i="55"/>
  <c r="B141" i="55"/>
  <c r="A141" i="55"/>
  <c r="K140" i="55"/>
  <c r="J140" i="55"/>
  <c r="I140" i="55"/>
  <c r="H140" i="55"/>
  <c r="G140" i="55"/>
  <c r="F140" i="55"/>
  <c r="E140" i="55"/>
  <c r="D140" i="55"/>
  <c r="C140" i="55"/>
  <c r="B140" i="55"/>
  <c r="A140" i="55"/>
  <c r="K139" i="55"/>
  <c r="J139" i="55"/>
  <c r="I139" i="55"/>
  <c r="H139" i="55"/>
  <c r="G139" i="55"/>
  <c r="F139" i="55"/>
  <c r="E139" i="55"/>
  <c r="D139" i="55"/>
  <c r="C139" i="55"/>
  <c r="B139" i="55"/>
  <c r="A139" i="55"/>
  <c r="K138" i="55"/>
  <c r="J138" i="55"/>
  <c r="I138" i="55"/>
  <c r="H138" i="55"/>
  <c r="G138" i="55"/>
  <c r="F138" i="55"/>
  <c r="E138" i="55"/>
  <c r="D138" i="55"/>
  <c r="C138" i="55"/>
  <c r="B138" i="55"/>
  <c r="A138" i="55"/>
  <c r="K137" i="55"/>
  <c r="J137" i="55"/>
  <c r="I137" i="55"/>
  <c r="H137" i="55"/>
  <c r="G137" i="55"/>
  <c r="F137" i="55"/>
  <c r="E137" i="55"/>
  <c r="D137" i="55"/>
  <c r="C137" i="55"/>
  <c r="B137" i="55"/>
  <c r="A137" i="55"/>
  <c r="K136" i="55"/>
  <c r="J136" i="55"/>
  <c r="I136" i="55"/>
  <c r="H136" i="55"/>
  <c r="G136" i="55"/>
  <c r="F136" i="55"/>
  <c r="E136" i="55"/>
  <c r="D136" i="55"/>
  <c r="C136" i="55"/>
  <c r="B136" i="55"/>
  <c r="A136" i="55"/>
  <c r="K135" i="55"/>
  <c r="J135" i="55"/>
  <c r="I135" i="55"/>
  <c r="H135" i="55"/>
  <c r="G135" i="55"/>
  <c r="F135" i="55"/>
  <c r="E135" i="55"/>
  <c r="D135" i="55"/>
  <c r="C135" i="55"/>
  <c r="B135" i="55"/>
  <c r="A135" i="55"/>
  <c r="K134" i="55"/>
  <c r="J134" i="55"/>
  <c r="I134" i="55"/>
  <c r="H134" i="55"/>
  <c r="G134" i="55"/>
  <c r="F134" i="55"/>
  <c r="E134" i="55"/>
  <c r="D134" i="55"/>
  <c r="C134" i="55"/>
  <c r="B134" i="55"/>
  <c r="A134" i="55"/>
  <c r="K133" i="55"/>
  <c r="J133" i="55"/>
  <c r="I133" i="55"/>
  <c r="H133" i="55"/>
  <c r="G133" i="55"/>
  <c r="F133" i="55"/>
  <c r="E133" i="55"/>
  <c r="D133" i="55"/>
  <c r="C133" i="55"/>
  <c r="B133" i="55"/>
  <c r="A133" i="55"/>
  <c r="K132" i="55"/>
  <c r="J132" i="55"/>
  <c r="I132" i="55"/>
  <c r="H132" i="55"/>
  <c r="G132" i="55"/>
  <c r="F132" i="55"/>
  <c r="E132" i="55"/>
  <c r="D132" i="55"/>
  <c r="C132" i="55"/>
  <c r="B132" i="55"/>
  <c r="A132" i="55"/>
  <c r="K131" i="55"/>
  <c r="J131" i="55"/>
  <c r="I131" i="55"/>
  <c r="H131" i="55"/>
  <c r="G131" i="55"/>
  <c r="F131" i="55"/>
  <c r="E131" i="55"/>
  <c r="D131" i="55"/>
  <c r="C131" i="55"/>
  <c r="B131" i="55"/>
  <c r="A131" i="55"/>
  <c r="K130" i="55"/>
  <c r="J130" i="55"/>
  <c r="I130" i="55"/>
  <c r="H130" i="55"/>
  <c r="G130" i="55"/>
  <c r="F130" i="55"/>
  <c r="E130" i="55"/>
  <c r="D130" i="55"/>
  <c r="C130" i="55"/>
  <c r="B130" i="55"/>
  <c r="A130" i="55"/>
  <c r="K129" i="55"/>
  <c r="J129" i="55"/>
  <c r="I129" i="55"/>
  <c r="H129" i="55"/>
  <c r="G129" i="55"/>
  <c r="F129" i="55"/>
  <c r="E129" i="55"/>
  <c r="D129" i="55"/>
  <c r="C129" i="55"/>
  <c r="B129" i="55"/>
  <c r="A129" i="55"/>
  <c r="K128" i="55"/>
  <c r="J128" i="55"/>
  <c r="I128" i="55"/>
  <c r="H128" i="55"/>
  <c r="G128" i="55"/>
  <c r="F128" i="55"/>
  <c r="E128" i="55"/>
  <c r="D128" i="55"/>
  <c r="C128" i="55"/>
  <c r="B128" i="55"/>
  <c r="A128" i="55"/>
  <c r="K127" i="55"/>
  <c r="J127" i="55"/>
  <c r="I127" i="55"/>
  <c r="H127" i="55"/>
  <c r="G127" i="55"/>
  <c r="F127" i="55"/>
  <c r="E127" i="55"/>
  <c r="D127" i="55"/>
  <c r="C127" i="55"/>
  <c r="B127" i="55"/>
  <c r="A127" i="55"/>
  <c r="K126" i="55"/>
  <c r="J126" i="55"/>
  <c r="I126" i="55"/>
  <c r="H126" i="55"/>
  <c r="G126" i="55"/>
  <c r="F126" i="55"/>
  <c r="E126" i="55"/>
  <c r="D126" i="55"/>
  <c r="C126" i="55"/>
  <c r="B126" i="55"/>
  <c r="A126" i="55"/>
  <c r="K125" i="55"/>
  <c r="J125" i="55"/>
  <c r="I125" i="55"/>
  <c r="H125" i="55"/>
  <c r="G125" i="55"/>
  <c r="F125" i="55"/>
  <c r="E125" i="55"/>
  <c r="D125" i="55"/>
  <c r="C125" i="55"/>
  <c r="B125" i="55"/>
  <c r="A125" i="55"/>
  <c r="M124" i="55"/>
  <c r="L124" i="55"/>
  <c r="K124" i="55"/>
  <c r="J124" i="55"/>
  <c r="I124" i="55"/>
  <c r="H124" i="55"/>
  <c r="G124" i="55"/>
  <c r="F124" i="55"/>
  <c r="E124" i="55"/>
  <c r="D124" i="55"/>
  <c r="C124" i="55"/>
  <c r="B124" i="55"/>
  <c r="A124" i="55"/>
  <c r="M123" i="55"/>
  <c r="L123" i="55"/>
  <c r="K123" i="55"/>
  <c r="J123" i="55"/>
  <c r="I123" i="55"/>
  <c r="H123" i="55"/>
  <c r="G123" i="55"/>
  <c r="F123" i="55"/>
  <c r="E123" i="55"/>
  <c r="D123" i="55"/>
  <c r="C123" i="55"/>
  <c r="B123" i="55"/>
  <c r="A123" i="55"/>
  <c r="M122" i="55"/>
  <c r="L122" i="55"/>
  <c r="K122" i="55"/>
  <c r="J122" i="55"/>
  <c r="I122" i="55"/>
  <c r="H122" i="55"/>
  <c r="G122" i="55"/>
  <c r="F122" i="55"/>
  <c r="E122" i="55"/>
  <c r="D122" i="55"/>
  <c r="C122" i="55"/>
  <c r="B122" i="55"/>
  <c r="A122" i="55"/>
  <c r="M121" i="55"/>
  <c r="L121" i="55"/>
  <c r="K121" i="55"/>
  <c r="J121" i="55"/>
  <c r="I121" i="55"/>
  <c r="H121" i="55"/>
  <c r="G121" i="55"/>
  <c r="F121" i="55"/>
  <c r="E121" i="55"/>
  <c r="D121" i="55"/>
  <c r="C121" i="55"/>
  <c r="B121" i="55"/>
  <c r="A121" i="55"/>
  <c r="M120" i="55"/>
  <c r="L120" i="55"/>
  <c r="K120" i="55"/>
  <c r="J120" i="55"/>
  <c r="I120" i="55"/>
  <c r="H120" i="55"/>
  <c r="G120" i="55"/>
  <c r="F120" i="55"/>
  <c r="E120" i="55"/>
  <c r="D120" i="55"/>
  <c r="C120" i="55"/>
  <c r="B120" i="55"/>
  <c r="A120" i="55"/>
  <c r="M119" i="55"/>
  <c r="L119" i="55"/>
  <c r="K119" i="55"/>
  <c r="J119" i="55"/>
  <c r="I119" i="55"/>
  <c r="H119" i="55"/>
  <c r="G119" i="55"/>
  <c r="F119" i="55"/>
  <c r="E119" i="55"/>
  <c r="D119" i="55"/>
  <c r="C119" i="55"/>
  <c r="B119" i="55"/>
  <c r="A119" i="55"/>
  <c r="M118" i="55"/>
  <c r="L118" i="55"/>
  <c r="K118" i="55"/>
  <c r="J118" i="55"/>
  <c r="I118" i="55"/>
  <c r="H118" i="55"/>
  <c r="G118" i="55"/>
  <c r="F118" i="55"/>
  <c r="E118" i="55"/>
  <c r="D118" i="55"/>
  <c r="C118" i="55"/>
  <c r="B118" i="55"/>
  <c r="A118" i="55"/>
  <c r="M117" i="55"/>
  <c r="L117" i="55"/>
  <c r="K117" i="55"/>
  <c r="J117" i="55"/>
  <c r="I117" i="55"/>
  <c r="H117" i="55"/>
  <c r="G117" i="55"/>
  <c r="F117" i="55"/>
  <c r="E117" i="55"/>
  <c r="D117" i="55"/>
  <c r="C117" i="55"/>
  <c r="B117" i="55"/>
  <c r="A117" i="55"/>
  <c r="M116" i="55"/>
  <c r="L116" i="55"/>
  <c r="K116" i="55"/>
  <c r="J116" i="55"/>
  <c r="I116" i="55"/>
  <c r="H116" i="55"/>
  <c r="G116" i="55"/>
  <c r="F116" i="55"/>
  <c r="E116" i="55"/>
  <c r="D116" i="55"/>
  <c r="C116" i="55"/>
  <c r="B116" i="55"/>
  <c r="A116" i="55"/>
  <c r="M115" i="55"/>
  <c r="L115" i="55"/>
  <c r="K115" i="55"/>
  <c r="J115" i="55"/>
  <c r="I115" i="55"/>
  <c r="H115" i="55"/>
  <c r="G115" i="55"/>
  <c r="F115" i="55"/>
  <c r="E115" i="55"/>
  <c r="D115" i="55"/>
  <c r="C115" i="55"/>
  <c r="B115" i="55"/>
  <c r="A115" i="55"/>
  <c r="M114" i="55"/>
  <c r="L114" i="55"/>
  <c r="K114" i="55"/>
  <c r="J114" i="55"/>
  <c r="I114" i="55"/>
  <c r="H114" i="55"/>
  <c r="G114" i="55"/>
  <c r="F114" i="55"/>
  <c r="E114" i="55"/>
  <c r="D114" i="55"/>
  <c r="C114" i="55"/>
  <c r="B114" i="55"/>
  <c r="A114" i="55"/>
  <c r="M113" i="55"/>
  <c r="L113" i="55"/>
  <c r="K113" i="55"/>
  <c r="J113" i="55"/>
  <c r="I113" i="55"/>
  <c r="H113" i="55"/>
  <c r="G113" i="55"/>
  <c r="F113" i="55"/>
  <c r="E113" i="55"/>
  <c r="D113" i="55"/>
  <c r="C113" i="55"/>
  <c r="B113" i="55"/>
  <c r="A113" i="55"/>
  <c r="M112" i="55"/>
  <c r="L112" i="55"/>
  <c r="K112" i="55"/>
  <c r="J112" i="55"/>
  <c r="I112" i="55"/>
  <c r="H112" i="55"/>
  <c r="G112" i="55"/>
  <c r="F112" i="55"/>
  <c r="E112" i="55"/>
  <c r="D112" i="55"/>
  <c r="C112" i="55"/>
  <c r="B112" i="55"/>
  <c r="A112" i="55"/>
  <c r="M111" i="55"/>
  <c r="L111" i="55"/>
  <c r="K111" i="55"/>
  <c r="J111" i="55"/>
  <c r="I111" i="55"/>
  <c r="H111" i="55"/>
  <c r="G111" i="55"/>
  <c r="F111" i="55"/>
  <c r="E111" i="55"/>
  <c r="D111" i="55"/>
  <c r="C111" i="55"/>
  <c r="B111" i="55"/>
  <c r="A111" i="55"/>
  <c r="M110" i="55"/>
  <c r="L110" i="55"/>
  <c r="K110" i="55"/>
  <c r="J110" i="55"/>
  <c r="I110" i="55"/>
  <c r="H110" i="55"/>
  <c r="G110" i="55"/>
  <c r="F110" i="55"/>
  <c r="E110" i="55"/>
  <c r="D110" i="55"/>
  <c r="C110" i="55"/>
  <c r="B110" i="55"/>
  <c r="A110" i="55"/>
  <c r="M109" i="55"/>
  <c r="L109" i="55"/>
  <c r="K109" i="55"/>
  <c r="J109" i="55"/>
  <c r="I109" i="55"/>
  <c r="H109" i="55"/>
  <c r="G109" i="55"/>
  <c r="F109" i="55"/>
  <c r="E109" i="55"/>
  <c r="D109" i="55"/>
  <c r="C109" i="55"/>
  <c r="B109" i="55"/>
  <c r="A109" i="55"/>
  <c r="M108" i="55"/>
  <c r="L108" i="55"/>
  <c r="K108" i="55"/>
  <c r="J108" i="55"/>
  <c r="I108" i="55"/>
  <c r="H108" i="55"/>
  <c r="G108" i="55"/>
  <c r="F108" i="55"/>
  <c r="E108" i="55"/>
  <c r="D108" i="55"/>
  <c r="C108" i="55"/>
  <c r="B108" i="55"/>
  <c r="A108" i="55"/>
  <c r="M107" i="55"/>
  <c r="L107" i="55"/>
  <c r="K107" i="55"/>
  <c r="J107" i="55"/>
  <c r="I107" i="55"/>
  <c r="H107" i="55"/>
  <c r="G107" i="55"/>
  <c r="F107" i="55"/>
  <c r="E107" i="55"/>
  <c r="D107" i="55"/>
  <c r="C107" i="55"/>
  <c r="B107" i="55"/>
  <c r="A107" i="55"/>
  <c r="M106" i="55"/>
  <c r="L106" i="55"/>
  <c r="K106" i="55"/>
  <c r="J106" i="55"/>
  <c r="I106" i="55"/>
  <c r="H106" i="55"/>
  <c r="G106" i="55"/>
  <c r="F106" i="55"/>
  <c r="E106" i="55"/>
  <c r="D106" i="55"/>
  <c r="C106" i="55"/>
  <c r="B106" i="55"/>
  <c r="A106" i="55"/>
  <c r="M105" i="55"/>
  <c r="L105" i="55"/>
  <c r="K105" i="55"/>
  <c r="J105" i="55"/>
  <c r="I105" i="55"/>
  <c r="H105" i="55"/>
  <c r="G105" i="55"/>
  <c r="F105" i="55"/>
  <c r="E105" i="55"/>
  <c r="D105" i="55"/>
  <c r="C105" i="55"/>
  <c r="B105" i="55"/>
  <c r="A105" i="55"/>
  <c r="M104" i="55"/>
  <c r="L104" i="55"/>
  <c r="K104" i="55"/>
  <c r="J104" i="55"/>
  <c r="I104" i="55"/>
  <c r="H104" i="55"/>
  <c r="G104" i="55"/>
  <c r="F104" i="55"/>
  <c r="E104" i="55"/>
  <c r="D104" i="55"/>
  <c r="C104" i="55"/>
  <c r="B104" i="55"/>
  <c r="A104" i="55"/>
  <c r="M103" i="55"/>
  <c r="L103" i="55"/>
  <c r="K103" i="55"/>
  <c r="J103" i="55"/>
  <c r="I103" i="55"/>
  <c r="H103" i="55"/>
  <c r="G103" i="55"/>
  <c r="F103" i="55"/>
  <c r="E103" i="55"/>
  <c r="D103" i="55"/>
  <c r="C103" i="55"/>
  <c r="B103" i="55"/>
  <c r="A103" i="55"/>
  <c r="M102" i="55"/>
  <c r="L102" i="55"/>
  <c r="K102" i="55"/>
  <c r="J102" i="55"/>
  <c r="I102" i="55"/>
  <c r="H102" i="55"/>
  <c r="G102" i="55"/>
  <c r="F102" i="55"/>
  <c r="E102" i="55"/>
  <c r="D102" i="55"/>
  <c r="C102" i="55"/>
  <c r="B102" i="55"/>
  <c r="A102" i="55"/>
  <c r="M101" i="55"/>
  <c r="L101" i="55"/>
  <c r="K101" i="55"/>
  <c r="J101" i="55"/>
  <c r="I101" i="55"/>
  <c r="H101" i="55"/>
  <c r="G101" i="55"/>
  <c r="F101" i="55"/>
  <c r="E101" i="55"/>
  <c r="D101" i="55"/>
  <c r="C101" i="55"/>
  <c r="B101" i="55"/>
  <c r="A101" i="55"/>
  <c r="M100" i="55"/>
  <c r="L100" i="55"/>
  <c r="K100" i="55"/>
  <c r="J100" i="55"/>
  <c r="I100" i="55"/>
  <c r="H100" i="55"/>
  <c r="G100" i="55"/>
  <c r="F100" i="55"/>
  <c r="E100" i="55"/>
  <c r="D100" i="55"/>
  <c r="C100" i="55"/>
  <c r="B100" i="55"/>
  <c r="A100" i="55"/>
  <c r="M99" i="55"/>
  <c r="L99" i="55"/>
  <c r="K99" i="55"/>
  <c r="J99" i="55"/>
  <c r="I99" i="55"/>
  <c r="H99" i="55"/>
  <c r="G99" i="55"/>
  <c r="F99" i="55"/>
  <c r="E99" i="55"/>
  <c r="D99" i="55"/>
  <c r="C99" i="55"/>
  <c r="B99" i="55"/>
  <c r="A99" i="55"/>
  <c r="M98" i="55"/>
  <c r="L98" i="55"/>
  <c r="K98" i="55"/>
  <c r="J98" i="55"/>
  <c r="I98" i="55"/>
  <c r="H98" i="55"/>
  <c r="G98" i="55"/>
  <c r="F98" i="55"/>
  <c r="E98" i="55"/>
  <c r="D98" i="55"/>
  <c r="C98" i="55"/>
  <c r="B98" i="55"/>
  <c r="A98" i="55"/>
  <c r="M97" i="55"/>
  <c r="L97" i="55"/>
  <c r="K97" i="55"/>
  <c r="J97" i="55"/>
  <c r="I97" i="55"/>
  <c r="H97" i="55"/>
  <c r="G97" i="55"/>
  <c r="F97" i="55"/>
  <c r="E97" i="55"/>
  <c r="D97" i="55"/>
  <c r="C97" i="55"/>
  <c r="B97" i="55"/>
  <c r="A97" i="55"/>
  <c r="M96" i="55"/>
  <c r="L96" i="55"/>
  <c r="K96" i="55"/>
  <c r="J96" i="55"/>
  <c r="I96" i="55"/>
  <c r="H96" i="55"/>
  <c r="G96" i="55"/>
  <c r="F96" i="55"/>
  <c r="E96" i="55"/>
  <c r="D96" i="55"/>
  <c r="C96" i="55"/>
  <c r="B96" i="55"/>
  <c r="A96" i="55"/>
  <c r="M94" i="55"/>
  <c r="L94" i="55"/>
  <c r="K94" i="55"/>
  <c r="J94" i="55"/>
  <c r="I94" i="55"/>
  <c r="H94" i="55"/>
  <c r="G94" i="55"/>
  <c r="F94" i="55"/>
  <c r="E94" i="55"/>
  <c r="D94" i="55"/>
  <c r="C94" i="55"/>
  <c r="B94" i="55"/>
  <c r="A94" i="55"/>
  <c r="M93" i="55"/>
  <c r="L93" i="55"/>
  <c r="K93" i="55"/>
  <c r="J93" i="55"/>
  <c r="I93" i="55"/>
  <c r="H93" i="55"/>
  <c r="G93" i="55"/>
  <c r="F93" i="55"/>
  <c r="E93" i="55"/>
  <c r="D93" i="55"/>
  <c r="C93" i="55"/>
  <c r="B93" i="55"/>
  <c r="A93" i="55"/>
  <c r="M92" i="55"/>
  <c r="L92" i="55"/>
  <c r="K92" i="55"/>
  <c r="J92" i="55"/>
  <c r="I92" i="55"/>
  <c r="H92" i="55"/>
  <c r="G92" i="55"/>
  <c r="F92" i="55"/>
  <c r="E92" i="55"/>
  <c r="D92" i="55"/>
  <c r="C92" i="55"/>
  <c r="B92" i="55"/>
  <c r="A92" i="55"/>
  <c r="M91" i="55"/>
  <c r="L91" i="55"/>
  <c r="K91" i="55"/>
  <c r="J91" i="55"/>
  <c r="I91" i="55"/>
  <c r="H91" i="55"/>
  <c r="G91" i="55"/>
  <c r="F91" i="55"/>
  <c r="E91" i="55"/>
  <c r="D91" i="55"/>
  <c r="C91" i="55"/>
  <c r="B91" i="55"/>
  <c r="A91" i="55"/>
  <c r="M90" i="55"/>
  <c r="L90" i="55"/>
  <c r="K90" i="55"/>
  <c r="J90" i="55"/>
  <c r="I90" i="55"/>
  <c r="H90" i="55"/>
  <c r="G90" i="55"/>
  <c r="F90" i="55"/>
  <c r="E90" i="55"/>
  <c r="D90" i="55"/>
  <c r="C90" i="55"/>
  <c r="B90" i="55"/>
  <c r="A90" i="55"/>
  <c r="M89" i="55"/>
  <c r="L89" i="55"/>
  <c r="K89" i="55"/>
  <c r="J89" i="55"/>
  <c r="I89" i="55"/>
  <c r="H89" i="55"/>
  <c r="G89" i="55"/>
  <c r="F89" i="55"/>
  <c r="E89" i="55"/>
  <c r="D89" i="55"/>
  <c r="C89" i="55"/>
  <c r="B89" i="55"/>
  <c r="A89" i="55"/>
  <c r="M88" i="55"/>
  <c r="L88" i="55"/>
  <c r="K88" i="55"/>
  <c r="J88" i="55"/>
  <c r="I88" i="55"/>
  <c r="H88" i="55"/>
  <c r="G88" i="55"/>
  <c r="F88" i="55"/>
  <c r="E88" i="55"/>
  <c r="D88" i="55"/>
  <c r="C88" i="55"/>
  <c r="B88" i="55"/>
  <c r="A88" i="55"/>
  <c r="M87" i="55"/>
  <c r="L87" i="55"/>
  <c r="K87" i="55"/>
  <c r="J87" i="55"/>
  <c r="I87" i="55"/>
  <c r="H87" i="55"/>
  <c r="G87" i="55"/>
  <c r="F87" i="55"/>
  <c r="E87" i="55"/>
  <c r="D87" i="55"/>
  <c r="C87" i="55"/>
  <c r="B87" i="55"/>
  <c r="A87" i="55"/>
  <c r="M86" i="55"/>
  <c r="L86" i="55"/>
  <c r="K86" i="55"/>
  <c r="J86" i="55"/>
  <c r="I86" i="55"/>
  <c r="H86" i="55"/>
  <c r="G86" i="55"/>
  <c r="F86" i="55"/>
  <c r="E86" i="55"/>
  <c r="D86" i="55"/>
  <c r="C86" i="55"/>
  <c r="B86" i="55"/>
  <c r="A86" i="55"/>
  <c r="M85" i="55"/>
  <c r="L85" i="55"/>
  <c r="K85" i="55"/>
  <c r="J85" i="55"/>
  <c r="I85" i="55"/>
  <c r="H85" i="55"/>
  <c r="G85" i="55"/>
  <c r="F85" i="55"/>
  <c r="E85" i="55"/>
  <c r="D85" i="55"/>
  <c r="C85" i="55"/>
  <c r="B85" i="55"/>
  <c r="A85" i="55"/>
  <c r="M84" i="55"/>
  <c r="L84" i="55"/>
  <c r="K84" i="55"/>
  <c r="J84" i="55"/>
  <c r="I84" i="55"/>
  <c r="H84" i="55"/>
  <c r="G84" i="55"/>
  <c r="F84" i="55"/>
  <c r="E84" i="55"/>
  <c r="D84" i="55"/>
  <c r="C84" i="55"/>
  <c r="B84" i="55"/>
  <c r="A84" i="55"/>
  <c r="M83" i="55"/>
  <c r="L83" i="55"/>
  <c r="K83" i="55"/>
  <c r="J83" i="55"/>
  <c r="I83" i="55"/>
  <c r="H83" i="55"/>
  <c r="G83" i="55"/>
  <c r="F83" i="55"/>
  <c r="E83" i="55"/>
  <c r="D83" i="55"/>
  <c r="C83" i="55"/>
  <c r="B83" i="55"/>
  <c r="A83" i="55"/>
  <c r="M82" i="55"/>
  <c r="L82" i="55"/>
  <c r="K82" i="55"/>
  <c r="J82" i="55"/>
  <c r="I82" i="55"/>
  <c r="H82" i="55"/>
  <c r="G82" i="55"/>
  <c r="F82" i="55"/>
  <c r="E82" i="55"/>
  <c r="D82" i="55"/>
  <c r="C82" i="55"/>
  <c r="B82" i="55"/>
  <c r="A82" i="55"/>
  <c r="M81" i="55"/>
  <c r="L81" i="55"/>
  <c r="K81" i="55"/>
  <c r="J81" i="55"/>
  <c r="I81" i="55"/>
  <c r="H81" i="55"/>
  <c r="G81" i="55"/>
  <c r="F81" i="55"/>
  <c r="E81" i="55"/>
  <c r="D81" i="55"/>
  <c r="C81" i="55"/>
  <c r="B81" i="55"/>
  <c r="A81" i="55"/>
  <c r="M80" i="55"/>
  <c r="L80" i="55"/>
  <c r="K80" i="55"/>
  <c r="J80" i="55"/>
  <c r="I80" i="55"/>
  <c r="H80" i="55"/>
  <c r="G80" i="55"/>
  <c r="F80" i="55"/>
  <c r="E80" i="55"/>
  <c r="D80" i="55"/>
  <c r="C80" i="55"/>
  <c r="B80" i="55"/>
  <c r="A80" i="55"/>
  <c r="M79" i="55"/>
  <c r="L79" i="55"/>
  <c r="K79" i="55"/>
  <c r="J79" i="55"/>
  <c r="I79" i="55"/>
  <c r="H79" i="55"/>
  <c r="G79" i="55"/>
  <c r="F79" i="55"/>
  <c r="E79" i="55"/>
  <c r="D79" i="55"/>
  <c r="C79" i="55"/>
  <c r="B79" i="55"/>
  <c r="A79" i="55"/>
  <c r="M78" i="55"/>
  <c r="L78" i="55"/>
  <c r="K78" i="55"/>
  <c r="J78" i="55"/>
  <c r="I78" i="55"/>
  <c r="H78" i="55"/>
  <c r="G78" i="55"/>
  <c r="F78" i="55"/>
  <c r="E78" i="55"/>
  <c r="D78" i="55"/>
  <c r="C78" i="55"/>
  <c r="B78" i="55"/>
  <c r="A78" i="55"/>
  <c r="I77" i="55"/>
  <c r="D77" i="55"/>
  <c r="C77" i="55"/>
  <c r="B77" i="55"/>
  <c r="A77" i="55"/>
  <c r="M76" i="55"/>
  <c r="L76" i="55"/>
  <c r="K76" i="55"/>
  <c r="J76" i="55"/>
  <c r="I76" i="55"/>
  <c r="H76" i="55"/>
  <c r="G76" i="55"/>
  <c r="F76" i="55"/>
  <c r="E76" i="55"/>
  <c r="D76" i="55"/>
  <c r="C76" i="55"/>
  <c r="B76" i="55"/>
  <c r="A76" i="55"/>
  <c r="M75" i="55"/>
  <c r="L75" i="55"/>
  <c r="K75" i="55"/>
  <c r="J75" i="55"/>
  <c r="I75" i="55"/>
  <c r="H75" i="55"/>
  <c r="G75" i="55"/>
  <c r="F75" i="55"/>
  <c r="E75" i="55"/>
  <c r="D75" i="55"/>
  <c r="C75" i="55"/>
  <c r="B75" i="55"/>
  <c r="A75" i="55"/>
  <c r="M74" i="55"/>
  <c r="L74" i="55"/>
  <c r="K74" i="55"/>
  <c r="J74" i="55"/>
  <c r="I74" i="55"/>
  <c r="H74" i="55"/>
  <c r="G74" i="55"/>
  <c r="F74" i="55"/>
  <c r="E74" i="55"/>
  <c r="D74" i="55"/>
  <c r="C74" i="55"/>
  <c r="B74" i="55"/>
  <c r="A74" i="55"/>
  <c r="M73" i="55"/>
  <c r="L73" i="55"/>
  <c r="K73" i="55"/>
  <c r="J73" i="55"/>
  <c r="I73" i="55"/>
  <c r="H73" i="55"/>
  <c r="G73" i="55"/>
  <c r="F73" i="55"/>
  <c r="E73" i="55"/>
  <c r="D73" i="55"/>
  <c r="C73" i="55"/>
  <c r="B73" i="55"/>
  <c r="A73" i="55"/>
  <c r="L72" i="55"/>
  <c r="K72" i="55"/>
  <c r="J72" i="55"/>
  <c r="I72" i="55"/>
  <c r="H72" i="55"/>
  <c r="G72" i="55"/>
  <c r="F72" i="55"/>
  <c r="E72" i="55"/>
  <c r="D72" i="55"/>
  <c r="C72" i="55"/>
  <c r="B72" i="55"/>
  <c r="A72" i="55"/>
  <c r="L71" i="55"/>
  <c r="K71" i="55"/>
  <c r="J71" i="55"/>
  <c r="I71" i="55"/>
  <c r="H71" i="55"/>
  <c r="G71" i="55"/>
  <c r="F71" i="55"/>
  <c r="E71" i="55"/>
  <c r="D71" i="55"/>
  <c r="C71" i="55"/>
  <c r="B71" i="55"/>
  <c r="A71" i="55"/>
  <c r="L70" i="55"/>
  <c r="K70" i="55"/>
  <c r="J70" i="55"/>
  <c r="I70" i="55"/>
  <c r="H70" i="55"/>
  <c r="G70" i="55"/>
  <c r="F70" i="55"/>
  <c r="E70" i="55"/>
  <c r="D70" i="55"/>
  <c r="C70" i="55"/>
  <c r="B70" i="55"/>
  <c r="A70" i="55"/>
  <c r="L69" i="55"/>
  <c r="K69" i="55"/>
  <c r="J69" i="55"/>
  <c r="I69" i="55"/>
  <c r="H69" i="55"/>
  <c r="G69" i="55"/>
  <c r="F69" i="55"/>
  <c r="E69" i="55"/>
  <c r="D69" i="55"/>
  <c r="C69" i="55"/>
  <c r="B69" i="55"/>
  <c r="A69" i="55"/>
  <c r="L68" i="55"/>
  <c r="K68" i="55"/>
  <c r="J68" i="55"/>
  <c r="I68" i="55"/>
  <c r="H68" i="55"/>
  <c r="G68" i="55"/>
  <c r="F68" i="55"/>
  <c r="E68" i="55"/>
  <c r="D68" i="55"/>
  <c r="C68" i="55"/>
  <c r="B68" i="55"/>
  <c r="A68" i="55"/>
  <c r="L67" i="55"/>
  <c r="K67" i="55"/>
  <c r="J67" i="55"/>
  <c r="I67" i="55"/>
  <c r="H67" i="55"/>
  <c r="G67" i="55"/>
  <c r="F67" i="55"/>
  <c r="E67" i="55"/>
  <c r="D67" i="55"/>
  <c r="C67" i="55"/>
  <c r="B67" i="55"/>
  <c r="A67" i="55"/>
  <c r="L66" i="55"/>
  <c r="K66" i="55"/>
  <c r="I66" i="55"/>
  <c r="H66" i="55"/>
  <c r="G66" i="55"/>
  <c r="F66" i="55"/>
  <c r="E66" i="55"/>
  <c r="D66" i="55"/>
  <c r="C66" i="55"/>
  <c r="B66" i="55"/>
  <c r="A66" i="55"/>
  <c r="L65" i="55"/>
  <c r="K65" i="55"/>
  <c r="J65" i="55"/>
  <c r="I65" i="55"/>
  <c r="H65" i="55"/>
  <c r="G65" i="55"/>
  <c r="F65" i="55"/>
  <c r="E65" i="55"/>
  <c r="D65" i="55"/>
  <c r="C65" i="55"/>
  <c r="B65" i="55"/>
  <c r="A65" i="55"/>
  <c r="L64" i="55"/>
  <c r="K64" i="55"/>
  <c r="J64" i="55"/>
  <c r="I64" i="55"/>
  <c r="H64" i="55"/>
  <c r="G64" i="55"/>
  <c r="F64" i="55"/>
  <c r="E64" i="55"/>
  <c r="D64" i="55"/>
  <c r="C64" i="55"/>
  <c r="B64" i="55"/>
  <c r="A64" i="55"/>
  <c r="L63" i="55"/>
  <c r="K63" i="55"/>
  <c r="J63" i="55"/>
  <c r="I63" i="55"/>
  <c r="H63" i="55"/>
  <c r="G63" i="55"/>
  <c r="F63" i="55"/>
  <c r="E63" i="55"/>
  <c r="D63" i="55"/>
  <c r="C63" i="55"/>
  <c r="B63" i="55"/>
  <c r="A63" i="55"/>
  <c r="L62" i="55"/>
  <c r="K62" i="55"/>
  <c r="J62" i="55"/>
  <c r="I62" i="55"/>
  <c r="H62" i="55"/>
  <c r="G62" i="55"/>
  <c r="F62" i="55"/>
  <c r="E62" i="55"/>
  <c r="D62" i="55"/>
  <c r="C62" i="55"/>
  <c r="B62" i="55"/>
  <c r="A62" i="55"/>
  <c r="L61" i="55"/>
  <c r="K61" i="55"/>
  <c r="J61" i="55"/>
  <c r="I61" i="55"/>
  <c r="H61" i="55"/>
  <c r="G61" i="55"/>
  <c r="F61" i="55"/>
  <c r="E61" i="55"/>
  <c r="D61" i="55"/>
  <c r="C61" i="55"/>
  <c r="B61" i="55"/>
  <c r="A61" i="55"/>
  <c r="L60" i="55"/>
  <c r="K60" i="55"/>
  <c r="J60" i="55"/>
  <c r="I60" i="55"/>
  <c r="H60" i="55"/>
  <c r="G60" i="55"/>
  <c r="F60" i="55"/>
  <c r="E60" i="55"/>
  <c r="D60" i="55"/>
  <c r="C60" i="55"/>
  <c r="B60" i="55"/>
  <c r="A60" i="55"/>
  <c r="L59" i="55"/>
  <c r="K59" i="55"/>
  <c r="J59" i="55"/>
  <c r="I59" i="55"/>
  <c r="H59" i="55"/>
  <c r="G59" i="55"/>
  <c r="F59" i="55"/>
  <c r="E59" i="55"/>
  <c r="D59" i="55"/>
  <c r="C59" i="55"/>
  <c r="B59" i="55"/>
  <c r="A59" i="55"/>
  <c r="L58" i="55"/>
  <c r="K58" i="55"/>
  <c r="J58" i="55"/>
  <c r="I58" i="55"/>
  <c r="H58" i="55"/>
  <c r="G58" i="55"/>
  <c r="F58" i="55"/>
  <c r="E58" i="55"/>
  <c r="D58" i="55"/>
  <c r="C58" i="55"/>
  <c r="B58" i="55"/>
  <c r="A58" i="55"/>
  <c r="L57" i="55"/>
  <c r="K57" i="55"/>
  <c r="J57" i="55"/>
  <c r="I57" i="55"/>
  <c r="H57" i="55"/>
  <c r="G57" i="55"/>
  <c r="F57" i="55"/>
  <c r="E57" i="55"/>
  <c r="D57" i="55"/>
  <c r="C57" i="55"/>
  <c r="B57" i="55"/>
  <c r="A57" i="55"/>
  <c r="L56" i="55"/>
  <c r="K56" i="55"/>
  <c r="J56" i="55"/>
  <c r="I56" i="55"/>
  <c r="H56" i="55"/>
  <c r="G56" i="55"/>
  <c r="F56" i="55"/>
  <c r="E56" i="55"/>
  <c r="D56" i="55"/>
  <c r="C56" i="55"/>
  <c r="B56" i="55"/>
  <c r="A56" i="55"/>
  <c r="L55" i="55"/>
  <c r="K55" i="55"/>
  <c r="J55" i="55"/>
  <c r="I55" i="55"/>
  <c r="H55" i="55"/>
  <c r="G55" i="55"/>
  <c r="F55" i="55"/>
  <c r="E55" i="55"/>
  <c r="D55" i="55"/>
  <c r="C55" i="55"/>
  <c r="B55" i="55"/>
  <c r="A55" i="55"/>
  <c r="L54" i="55"/>
  <c r="K54" i="55"/>
  <c r="J54" i="55"/>
  <c r="I54" i="55"/>
  <c r="H54" i="55"/>
  <c r="G54" i="55"/>
  <c r="F54" i="55"/>
  <c r="E54" i="55"/>
  <c r="D54" i="55"/>
  <c r="C54" i="55"/>
  <c r="B54" i="55"/>
  <c r="A54" i="55"/>
  <c r="L53" i="55"/>
  <c r="K53" i="55"/>
  <c r="J53" i="55"/>
  <c r="I53" i="55"/>
  <c r="H53" i="55"/>
  <c r="G53" i="55"/>
  <c r="F53" i="55"/>
  <c r="E53" i="55"/>
  <c r="D53" i="55"/>
  <c r="C53" i="55"/>
  <c r="B53" i="55"/>
  <c r="A53" i="55"/>
  <c r="L52" i="55"/>
  <c r="K52" i="55"/>
  <c r="J52" i="55"/>
  <c r="I52" i="55"/>
  <c r="H52" i="55"/>
  <c r="G52" i="55"/>
  <c r="F52" i="55"/>
  <c r="E52" i="55"/>
  <c r="D52" i="55"/>
  <c r="C52" i="55"/>
  <c r="B52" i="55"/>
  <c r="A52" i="55"/>
  <c r="L51" i="55"/>
  <c r="K51" i="55"/>
  <c r="J51" i="55"/>
  <c r="I51" i="55"/>
  <c r="H51" i="55"/>
  <c r="G51" i="55"/>
  <c r="F51" i="55"/>
  <c r="E51" i="55"/>
  <c r="D51" i="55"/>
  <c r="C51" i="55"/>
  <c r="B51" i="55"/>
  <c r="A51" i="55"/>
  <c r="L50" i="55"/>
  <c r="K50" i="55"/>
  <c r="J50" i="55"/>
  <c r="I50" i="55"/>
  <c r="H50" i="55"/>
  <c r="G50" i="55"/>
  <c r="F50" i="55"/>
  <c r="E50" i="55"/>
  <c r="D50" i="55"/>
  <c r="C50" i="55"/>
  <c r="B50" i="55"/>
  <c r="A50" i="55"/>
  <c r="L49" i="55"/>
  <c r="K49" i="55"/>
  <c r="J49" i="55"/>
  <c r="I49" i="55"/>
  <c r="H49" i="55"/>
  <c r="G49" i="55"/>
  <c r="F49" i="55"/>
  <c r="E49" i="55"/>
  <c r="D49" i="55"/>
  <c r="C49" i="55"/>
  <c r="B49" i="55"/>
  <c r="A49" i="55"/>
  <c r="L48" i="55"/>
  <c r="K48" i="55"/>
  <c r="J48" i="55"/>
  <c r="I48" i="55"/>
  <c r="H48" i="55"/>
  <c r="G48" i="55"/>
  <c r="F48" i="55"/>
  <c r="E48" i="55"/>
  <c r="D48" i="55"/>
  <c r="C48" i="55"/>
  <c r="B48" i="55"/>
  <c r="A48" i="55"/>
  <c r="L47" i="55"/>
  <c r="K47" i="55"/>
  <c r="J47" i="55"/>
  <c r="I47" i="55"/>
  <c r="H47" i="55"/>
  <c r="G47" i="55"/>
  <c r="F47" i="55"/>
  <c r="E47" i="55"/>
  <c r="D47" i="55"/>
  <c r="C47" i="55"/>
  <c r="B47" i="55"/>
  <c r="A47" i="55"/>
  <c r="L46" i="55"/>
  <c r="K46" i="55"/>
  <c r="J46" i="55"/>
  <c r="I46" i="55"/>
  <c r="H46" i="55"/>
  <c r="G46" i="55"/>
  <c r="F46" i="55"/>
  <c r="E46" i="55"/>
  <c r="D46" i="55"/>
  <c r="C46" i="55"/>
  <c r="B46" i="55"/>
  <c r="A46" i="55"/>
  <c r="C5" i="56"/>
  <c r="Q36" i="55"/>
  <c r="P36" i="55"/>
  <c r="O36" i="55"/>
  <c r="N36" i="55"/>
  <c r="M36" i="55"/>
  <c r="L36" i="55"/>
  <c r="K36" i="55"/>
  <c r="J36" i="55"/>
  <c r="I36" i="55"/>
  <c r="H36" i="55"/>
  <c r="G36" i="55"/>
  <c r="F36" i="55"/>
  <c r="Q35" i="55"/>
  <c r="P35" i="55"/>
  <c r="O35" i="55"/>
  <c r="N35" i="55"/>
  <c r="M35" i="55"/>
  <c r="L35" i="55"/>
  <c r="K35" i="55"/>
  <c r="J35" i="55"/>
  <c r="I35" i="55"/>
  <c r="H35" i="55"/>
  <c r="G35" i="55"/>
  <c r="F35" i="55"/>
  <c r="Q34" i="55"/>
  <c r="P34" i="55"/>
  <c r="O34" i="55"/>
  <c r="N34" i="55"/>
  <c r="M34" i="55"/>
  <c r="L34" i="55"/>
  <c r="K34" i="55"/>
  <c r="J34" i="55"/>
  <c r="I34" i="55"/>
  <c r="H34" i="55"/>
  <c r="G34" i="55"/>
  <c r="F34" i="55"/>
  <c r="Q33" i="55"/>
  <c r="P33" i="55"/>
  <c r="O33" i="55"/>
  <c r="N33" i="55"/>
  <c r="M33" i="55"/>
  <c r="L33" i="55"/>
  <c r="K33" i="55"/>
  <c r="J33" i="55"/>
  <c r="I33" i="55"/>
  <c r="H33" i="55"/>
  <c r="G33" i="55"/>
  <c r="F33" i="55"/>
  <c r="Q32" i="55"/>
  <c r="P32" i="55"/>
  <c r="O32" i="55"/>
  <c r="N32" i="55"/>
  <c r="M32" i="55"/>
  <c r="L32" i="55"/>
  <c r="K32" i="55"/>
  <c r="J32" i="55"/>
  <c r="I32" i="55"/>
  <c r="H32" i="55"/>
  <c r="G32" i="55"/>
  <c r="F32" i="55"/>
  <c r="Q31" i="55"/>
  <c r="P31" i="55"/>
  <c r="O31" i="55"/>
  <c r="N31" i="55"/>
  <c r="M31" i="55"/>
  <c r="L31" i="55"/>
  <c r="K31" i="55"/>
  <c r="J31" i="55"/>
  <c r="I31" i="55"/>
  <c r="H31" i="55"/>
  <c r="G31" i="55"/>
  <c r="F31" i="55"/>
  <c r="Q30" i="55"/>
  <c r="P30" i="55"/>
  <c r="O30" i="55"/>
  <c r="N30" i="55"/>
  <c r="M30" i="55"/>
  <c r="L30" i="55"/>
  <c r="K30" i="55"/>
  <c r="J30" i="55"/>
  <c r="I30" i="55"/>
  <c r="H30" i="55"/>
  <c r="G30" i="55"/>
  <c r="F30" i="55"/>
  <c r="E27" i="55"/>
  <c r="M13" i="34"/>
  <c r="M12" i="34"/>
  <c r="E30" i="55"/>
  <c r="M11" i="34"/>
  <c r="M10" i="34"/>
  <c r="E71" i="53" l="1"/>
  <c r="B67" i="56"/>
  <c r="E204" i="31"/>
  <c r="C3" i="56" s="1"/>
  <c r="C64" i="56"/>
  <c r="R35" i="55"/>
  <c r="R36" i="55"/>
  <c r="R32" i="55"/>
  <c r="R31" i="55"/>
  <c r="R33" i="55"/>
  <c r="R34" i="55"/>
  <c r="R30" i="55"/>
  <c r="C2" i="55"/>
  <c r="D8" i="55"/>
  <c r="D11" i="55" s="1"/>
  <c r="D14" i="55" s="1"/>
  <c r="D17" i="55" s="1"/>
  <c r="C8" i="55"/>
  <c r="C11" i="55" s="1"/>
  <c r="C14" i="55" s="1"/>
  <c r="C17" i="55" s="1"/>
  <c r="T25" i="31"/>
  <c r="T24" i="31"/>
  <c r="T23" i="31"/>
  <c r="T22" i="31"/>
  <c r="T21" i="31"/>
  <c r="H65" i="53"/>
  <c r="G65" i="53"/>
  <c r="F65" i="53"/>
  <c r="H64" i="53"/>
  <c r="G64" i="53"/>
  <c r="F64" i="53"/>
  <c r="H63" i="53"/>
  <c r="G63" i="53"/>
  <c r="F63" i="53"/>
  <c r="H62" i="53"/>
  <c r="G62" i="53"/>
  <c r="F62" i="53"/>
  <c r="H61" i="53"/>
  <c r="G61" i="53"/>
  <c r="F61" i="53"/>
  <c r="H59" i="53"/>
  <c r="G59" i="53"/>
  <c r="F59" i="53"/>
  <c r="H58" i="53"/>
  <c r="G58" i="53"/>
  <c r="F58" i="53"/>
  <c r="H57" i="53"/>
  <c r="G57" i="53"/>
  <c r="F57" i="53"/>
  <c r="H56" i="53"/>
  <c r="G56" i="53"/>
  <c r="F56" i="53"/>
  <c r="H55" i="53"/>
  <c r="G55" i="53"/>
  <c r="F55" i="53"/>
  <c r="H54" i="53"/>
  <c r="G54" i="53"/>
  <c r="F54" i="53"/>
  <c r="E65" i="53"/>
  <c r="E64" i="53"/>
  <c r="E63" i="53"/>
  <c r="E62" i="53"/>
  <c r="E61" i="53"/>
  <c r="E59" i="53"/>
  <c r="E58" i="53"/>
  <c r="E57" i="53"/>
  <c r="E56" i="53"/>
  <c r="E55" i="53"/>
  <c r="E54" i="53"/>
  <c r="C6" i="56" l="1"/>
  <c r="C67" i="56"/>
  <c r="B69" i="56"/>
  <c r="C10" i="56"/>
  <c r="C4" i="56"/>
  <c r="C63" i="56" s="1"/>
  <c r="E67" i="53"/>
  <c r="E68" i="53"/>
  <c r="H66" i="53"/>
  <c r="G67" i="53"/>
  <c r="H67" i="53"/>
  <c r="G68" i="53"/>
  <c r="F69" i="53"/>
  <c r="F68" i="53"/>
  <c r="E66" i="53"/>
  <c r="H68" i="53"/>
  <c r="G69" i="53"/>
  <c r="E69" i="53"/>
  <c r="F66" i="53"/>
  <c r="G66" i="53"/>
  <c r="F67" i="53"/>
  <c r="H69" i="53"/>
  <c r="R25" i="31"/>
  <c r="R24" i="31"/>
  <c r="R23" i="31"/>
  <c r="R22" i="31"/>
  <c r="S25" i="31"/>
  <c r="S24" i="31"/>
  <c r="S23" i="31"/>
  <c r="S21" i="31"/>
  <c r="S22" i="31"/>
  <c r="Q25" i="31"/>
  <c r="E34" i="55" s="1"/>
  <c r="Q24" i="31"/>
  <c r="E33" i="55" s="1"/>
  <c r="Q23" i="31"/>
  <c r="Q22" i="31"/>
  <c r="J19" i="31"/>
  <c r="J21" i="31"/>
  <c r="J66" i="55" s="1"/>
  <c r="H5" i="53"/>
  <c r="G5" i="53"/>
  <c r="G77" i="55" s="1"/>
  <c r="F5" i="53"/>
  <c r="F77" i="55" s="1"/>
  <c r="E5" i="53"/>
  <c r="E77" i="55" s="1"/>
  <c r="F22" i="55" l="1"/>
  <c r="B43" i="56"/>
  <c r="B22" i="56"/>
  <c r="B30" i="56" s="1"/>
  <c r="C30" i="56" s="1"/>
  <c r="C46" i="56" s="1"/>
  <c r="E22" i="55"/>
  <c r="B42" i="56"/>
  <c r="B44" i="56"/>
  <c r="B41" i="56"/>
  <c r="B45" i="56"/>
  <c r="B46" i="56"/>
  <c r="E32" i="55"/>
  <c r="G22" i="55"/>
  <c r="B37" i="56"/>
  <c r="B21" i="56"/>
  <c r="B29" i="56" s="1"/>
  <c r="C29" i="56" s="1"/>
  <c r="B35" i="56"/>
  <c r="B38" i="56"/>
  <c r="F21" i="55"/>
  <c r="B34" i="56"/>
  <c r="E31" i="55"/>
  <c r="B36" i="56"/>
  <c r="E21" i="55"/>
  <c r="B39" i="56"/>
  <c r="E24" i="55"/>
  <c r="F24" i="55"/>
  <c r="E23" i="55"/>
  <c r="F23" i="55"/>
  <c r="B57" i="56"/>
  <c r="B56" i="56"/>
  <c r="B55" i="56"/>
  <c r="B24" i="56"/>
  <c r="B32" i="56" s="1"/>
  <c r="C32" i="56" s="1"/>
  <c r="B60" i="56"/>
  <c r="B59" i="56"/>
  <c r="B58" i="56"/>
  <c r="B49" i="56"/>
  <c r="B48" i="56"/>
  <c r="B23" i="56"/>
  <c r="B31" i="56" s="1"/>
  <c r="C31" i="56" s="1"/>
  <c r="B53" i="56"/>
  <c r="B52" i="56"/>
  <c r="B51" i="56"/>
  <c r="B50" i="56"/>
  <c r="E70" i="53"/>
  <c r="H70" i="53"/>
  <c r="H53" i="53"/>
  <c r="M53" i="53" s="1"/>
  <c r="H77" i="55"/>
  <c r="C21" i="56"/>
  <c r="U32" i="55"/>
  <c r="C22" i="56"/>
  <c r="U33" i="55"/>
  <c r="C23" i="56"/>
  <c r="U34" i="55"/>
  <c r="C24" i="56"/>
  <c r="U31" i="55"/>
  <c r="G37" i="55" s="1"/>
  <c r="Q26" i="31"/>
  <c r="C20" i="56" s="1"/>
  <c r="C41" i="56"/>
  <c r="F53" i="53"/>
  <c r="K53" i="53" s="1"/>
  <c r="C48" i="56"/>
  <c r="G53" i="53"/>
  <c r="L53" i="53" s="1"/>
  <c r="J68" i="53"/>
  <c r="E53" i="53"/>
  <c r="J53" i="53" s="1"/>
  <c r="F14" i="55"/>
  <c r="E8" i="55"/>
  <c r="E14" i="55"/>
  <c r="F8" i="55"/>
  <c r="E11" i="55"/>
  <c r="F17" i="55"/>
  <c r="E17" i="55"/>
  <c r="F11" i="55"/>
  <c r="U25" i="31"/>
  <c r="G24" i="55" s="1"/>
  <c r="U24" i="31"/>
  <c r="G23" i="55" s="1"/>
  <c r="U23" i="31"/>
  <c r="U22" i="31"/>
  <c r="G21" i="55" s="1"/>
  <c r="U21" i="31"/>
  <c r="M5" i="53"/>
  <c r="M77" i="55" s="1"/>
  <c r="C55" i="56"/>
  <c r="L68" i="53"/>
  <c r="L66" i="53"/>
  <c r="G70" i="53"/>
  <c r="L5" i="53"/>
  <c r="L77" i="55" s="1"/>
  <c r="J67" i="53"/>
  <c r="L69" i="53"/>
  <c r="J66" i="53"/>
  <c r="K68" i="53"/>
  <c r="K69" i="53"/>
  <c r="K66" i="53"/>
  <c r="F70" i="53"/>
  <c r="K5" i="53"/>
  <c r="K77" i="55" s="1"/>
  <c r="M66" i="53"/>
  <c r="J5" i="53"/>
  <c r="J77" i="55" s="1"/>
  <c r="C34" i="56"/>
  <c r="M69" i="53"/>
  <c r="M67" i="53"/>
  <c r="M68" i="53"/>
  <c r="K67" i="53"/>
  <c r="C43" i="56" s="1"/>
  <c r="J69" i="53"/>
  <c r="L67" i="53"/>
  <c r="M9" i="34"/>
  <c r="C36" i="56" l="1"/>
  <c r="C42" i="56"/>
  <c r="C37" i="56"/>
  <c r="C44" i="56"/>
  <c r="C38" i="56"/>
  <c r="K22" i="55"/>
  <c r="L22" i="55"/>
  <c r="J21" i="55"/>
  <c r="I22" i="55"/>
  <c r="N21" i="55"/>
  <c r="J22" i="55"/>
  <c r="N22" i="55"/>
  <c r="C39" i="56"/>
  <c r="I21" i="55"/>
  <c r="K21" i="55"/>
  <c r="C45" i="56"/>
  <c r="C35" i="56"/>
  <c r="L21" i="55"/>
  <c r="J23" i="55"/>
  <c r="I23" i="55"/>
  <c r="K23" i="55"/>
  <c r="L23" i="55"/>
  <c r="N23" i="55"/>
  <c r="N24" i="55"/>
  <c r="L24" i="55"/>
  <c r="K24" i="55"/>
  <c r="J24" i="55"/>
  <c r="I24" i="55"/>
  <c r="C49" i="56"/>
  <c r="C58" i="56"/>
  <c r="C50" i="56"/>
  <c r="G14" i="55"/>
  <c r="C51" i="56"/>
  <c r="C59" i="56"/>
  <c r="C52" i="56"/>
  <c r="C56" i="56"/>
  <c r="C57" i="56"/>
  <c r="C60" i="56"/>
  <c r="C53" i="56"/>
  <c r="M39" i="55"/>
  <c r="L38" i="55"/>
  <c r="G38" i="55"/>
  <c r="F38" i="55"/>
  <c r="H38" i="55"/>
  <c r="P38" i="55"/>
  <c r="M38" i="55"/>
  <c r="L39" i="55"/>
  <c r="O38" i="55"/>
  <c r="L37" i="55"/>
  <c r="H37" i="55"/>
  <c r="N39" i="55"/>
  <c r="I39" i="55"/>
  <c r="J37" i="55"/>
  <c r="K39" i="55"/>
  <c r="Q38" i="55"/>
  <c r="P37" i="55"/>
  <c r="I37" i="55"/>
  <c r="N38" i="55"/>
  <c r="O37" i="55"/>
  <c r="J39" i="55"/>
  <c r="N37" i="55"/>
  <c r="K38" i="55"/>
  <c r="I38" i="55"/>
  <c r="H39" i="55"/>
  <c r="M37" i="55"/>
  <c r="J38" i="55"/>
  <c r="G39" i="55"/>
  <c r="Q37" i="55"/>
  <c r="K37" i="55"/>
  <c r="F39" i="55"/>
  <c r="O39" i="55"/>
  <c r="Q39" i="55"/>
  <c r="F37" i="55"/>
  <c r="P39" i="55"/>
  <c r="G11" i="55"/>
  <c r="G17" i="55"/>
  <c r="G8" i="55"/>
  <c r="K11" i="55"/>
  <c r="L11" i="55"/>
  <c r="J11" i="55"/>
  <c r="I11" i="55"/>
  <c r="N11" i="55"/>
  <c r="L14" i="55"/>
  <c r="I14" i="55"/>
  <c r="K14" i="55"/>
  <c r="J14" i="55"/>
  <c r="N14" i="55"/>
  <c r="L8" i="55"/>
  <c r="K8" i="55"/>
  <c r="J8" i="55"/>
  <c r="I8" i="55"/>
  <c r="N8" i="55"/>
  <c r="K17" i="55"/>
  <c r="J17" i="55"/>
  <c r="I17" i="55"/>
  <c r="L17" i="55"/>
  <c r="N17" i="55"/>
  <c r="K40" i="55" l="1"/>
  <c r="J40" i="55"/>
  <c r="N40" i="55"/>
  <c r="H40" i="55"/>
  <c r="O40" i="55"/>
  <c r="G40" i="55"/>
  <c r="R37" i="55"/>
  <c r="M40" i="55"/>
  <c r="I40" i="55"/>
  <c r="L40" i="55"/>
  <c r="R38" i="55"/>
  <c r="Q40" i="55"/>
  <c r="F40" i="55"/>
  <c r="R39" i="55"/>
  <c r="P40" i="55"/>
  <c r="R40" i="55" l="1"/>
  <c r="C66" i="56" s="1"/>
</calcChain>
</file>

<file path=xl/sharedStrings.xml><?xml version="1.0" encoding="utf-8"?>
<sst xmlns="http://schemas.openxmlformats.org/spreadsheetml/2006/main" count="1153" uniqueCount="821">
  <si>
    <t>LoGICA INTERGOVERNMENTAL PROFILE: STRUCTURE OF SUBNATIONAL GOVERNANCE INSTITUTIONS</t>
  </si>
  <si>
    <t>General Country Information</t>
  </si>
  <si>
    <t>Comments / Clarification</t>
  </si>
  <si>
    <t>C1</t>
  </si>
  <si>
    <t>Basic Country Information</t>
  </si>
  <si>
    <t>C1.1</t>
  </si>
  <si>
    <t>Country Name</t>
  </si>
  <si>
    <t>Malawi (MWI)</t>
  </si>
  <si>
    <t>C1.2</t>
  </si>
  <si>
    <t>Information/Data for Year</t>
  </si>
  <si>
    <t>C1.3</t>
  </si>
  <si>
    <t>Total National Population</t>
  </si>
  <si>
    <t>2018 National Population Census</t>
  </si>
  <si>
    <t>C.4</t>
  </si>
  <si>
    <t>Main decentralization / subnational / intergovernmental legislation /policies</t>
  </si>
  <si>
    <t>Year  Enacted</t>
  </si>
  <si>
    <t>C4.1</t>
  </si>
  <si>
    <t>Constitution of the Republic of Malawi</t>
  </si>
  <si>
    <t>C4.2</t>
  </si>
  <si>
    <t>Local Government Act</t>
  </si>
  <si>
    <t>Amended in 2010</t>
  </si>
  <si>
    <t>C4.3</t>
  </si>
  <si>
    <t>Decentralisation Policy</t>
  </si>
  <si>
    <t>C4.4</t>
  </si>
  <si>
    <t>Level / tier / type</t>
  </si>
  <si>
    <t>Institutional level/tier/type (name)</t>
  </si>
  <si>
    <t>Number of units</t>
  </si>
  <si>
    <t>Complete territorial coverage?</t>
  </si>
  <si>
    <t>Uniform structure ?</t>
  </si>
  <si>
    <t>Subnational Governance Level / Tier / Type</t>
  </si>
  <si>
    <t>…</t>
  </si>
  <si>
    <t>C</t>
  </si>
  <si>
    <t>National level</t>
  </si>
  <si>
    <t>Central Government</t>
  </si>
  <si>
    <t>1</t>
  </si>
  <si>
    <t>1-Main Regional</t>
  </si>
  <si>
    <t>main level/tier/type of regional governance institutions</t>
  </si>
  <si>
    <t>S1</t>
  </si>
  <si>
    <t>First level / tier / type</t>
  </si>
  <si>
    <t>Local Government Authorities</t>
  </si>
  <si>
    <t>Yes</t>
  </si>
  <si>
    <t>2-Main Local</t>
  </si>
  <si>
    <t>There are 35 Local Government Authorities: 28 Districts, 4 Cities, 2 Municipalities and 1 Town</t>
  </si>
  <si>
    <t>2</t>
  </si>
  <si>
    <t>main level/tier/type of local governance institutions</t>
  </si>
  <si>
    <t>S2</t>
  </si>
  <si>
    <t>Second level / tier  / type</t>
  </si>
  <si>
    <t>-</t>
  </si>
  <si>
    <t>...</t>
  </si>
  <si>
    <t>3</t>
  </si>
  <si>
    <t>3-Lower Local</t>
  </si>
  <si>
    <t>level/tier/type of lower-level local governance institutions</t>
  </si>
  <si>
    <t>S3</t>
  </si>
  <si>
    <t>Third level / tier / type</t>
  </si>
  <si>
    <t>4</t>
  </si>
  <si>
    <t>4-Urban</t>
  </si>
  <si>
    <t>level/tier/type of urban local governance institutions</t>
  </si>
  <si>
    <t>S4</t>
  </si>
  <si>
    <t>Fourth level / tier / type</t>
  </si>
  <si>
    <t>5</t>
  </si>
  <si>
    <t>5-Other Regional</t>
  </si>
  <si>
    <t>other level/tier/type of regional governance institutions</t>
  </si>
  <si>
    <t>6</t>
  </si>
  <si>
    <t>6-Other Local</t>
  </si>
  <si>
    <t>other level/tier/type of local governance institutions</t>
  </si>
  <si>
    <t>LoGICA Intergovernmental Profile - Version 2023-09-24</t>
  </si>
  <si>
    <t>[Country Name]</t>
  </si>
  <si>
    <t>Afghanistan (AFG)</t>
  </si>
  <si>
    <t>Afghanistan</t>
  </si>
  <si>
    <t>AFG</t>
  </si>
  <si>
    <t>Albania (ALB)</t>
  </si>
  <si>
    <t>Albania</t>
  </si>
  <si>
    <t>ALB</t>
  </si>
  <si>
    <t>Algeria (DZA)</t>
  </si>
  <si>
    <t>Algeria</t>
  </si>
  <si>
    <t>DZA</t>
  </si>
  <si>
    <t>Angola (AGO)</t>
  </si>
  <si>
    <t>Angola</t>
  </si>
  <si>
    <t>AGO</t>
  </si>
  <si>
    <t>Argentina (ARG)</t>
  </si>
  <si>
    <t>Argentina</t>
  </si>
  <si>
    <t>ARG</t>
  </si>
  <si>
    <t>Armenia (ARM)</t>
  </si>
  <si>
    <t>Armenia</t>
  </si>
  <si>
    <t>ARM</t>
  </si>
  <si>
    <t>Australia (AUS)</t>
  </si>
  <si>
    <t>Australia</t>
  </si>
  <si>
    <t>AUS</t>
  </si>
  <si>
    <t>Austria (AUT)</t>
  </si>
  <si>
    <t>Austria</t>
  </si>
  <si>
    <t>AUT</t>
  </si>
  <si>
    <t>Azerbaijan (AZE)</t>
  </si>
  <si>
    <t>Azerbaijan</t>
  </si>
  <si>
    <t>AZE</t>
  </si>
  <si>
    <t>Bahamas (BHS)</t>
  </si>
  <si>
    <t>Bahamas</t>
  </si>
  <si>
    <t>BHS</t>
  </si>
  <si>
    <t>Bahrain (BHR)</t>
  </si>
  <si>
    <t>Bahrain</t>
  </si>
  <si>
    <t>BHR</t>
  </si>
  <si>
    <t>Bangladesh (BGD)</t>
  </si>
  <si>
    <t>Bangladesh</t>
  </si>
  <si>
    <t>BGD</t>
  </si>
  <si>
    <t>Belarus (BLR)</t>
  </si>
  <si>
    <t>Belarus</t>
  </si>
  <si>
    <t>BLR</t>
  </si>
  <si>
    <t>Belgium (BEL)</t>
  </si>
  <si>
    <t>Belgium</t>
  </si>
  <si>
    <t>BEL</t>
  </si>
  <si>
    <t>Belize (BLZ)</t>
  </si>
  <si>
    <t>Belize</t>
  </si>
  <si>
    <t>BLZ</t>
  </si>
  <si>
    <t>Benin (BEN)</t>
  </si>
  <si>
    <t>Benin</t>
  </si>
  <si>
    <t>BEN</t>
  </si>
  <si>
    <t>Bhutan (BTN)</t>
  </si>
  <si>
    <t>Bhutan</t>
  </si>
  <si>
    <t>BTN</t>
  </si>
  <si>
    <t>Bolivia (BOL)</t>
  </si>
  <si>
    <t>Bolivia</t>
  </si>
  <si>
    <t>BOL</t>
  </si>
  <si>
    <t>Bosnia and Herzegovina (BIH)</t>
  </si>
  <si>
    <t>Bosnia and Herzegovina</t>
  </si>
  <si>
    <t>BIH</t>
  </si>
  <si>
    <t>Botswana (BWA)</t>
  </si>
  <si>
    <t>Botswana</t>
  </si>
  <si>
    <t>BWA</t>
  </si>
  <si>
    <t>Brazil (BRA)</t>
  </si>
  <si>
    <t>Brazil</t>
  </si>
  <si>
    <t>BRA</t>
  </si>
  <si>
    <t>Brunei Darussalam (BRN)</t>
  </si>
  <si>
    <t>Brunei Darussalam</t>
  </si>
  <si>
    <t>BRN</t>
  </si>
  <si>
    <t>Bulgaria (BGR)</t>
  </si>
  <si>
    <t>Bulgaria</t>
  </si>
  <si>
    <t>BGR</t>
  </si>
  <si>
    <t>Burkina Faso (BFA)</t>
  </si>
  <si>
    <t>Burkina Faso</t>
  </si>
  <si>
    <t>BFA</t>
  </si>
  <si>
    <t>Burundi (BDI)</t>
  </si>
  <si>
    <t>Burundi</t>
  </si>
  <si>
    <t>BDI</t>
  </si>
  <si>
    <t>Cabo Verde (CPV)</t>
  </si>
  <si>
    <t>Cabo Verde</t>
  </si>
  <si>
    <t>CPV</t>
  </si>
  <si>
    <t>Cambodia (KHM)</t>
  </si>
  <si>
    <t>Cambodia</t>
  </si>
  <si>
    <t>KHM</t>
  </si>
  <si>
    <t>Cameroon (CMR)</t>
  </si>
  <si>
    <t>Cameroon</t>
  </si>
  <si>
    <t>CMR</t>
  </si>
  <si>
    <t>Canada (CAN)</t>
  </si>
  <si>
    <t>Canada</t>
  </si>
  <si>
    <t>CAN</t>
  </si>
  <si>
    <t>Central African Republic (CAF)</t>
  </si>
  <si>
    <t>Central African Republic</t>
  </si>
  <si>
    <t>CAF</t>
  </si>
  <si>
    <t>Chad (TCD)</t>
  </si>
  <si>
    <t>Chad</t>
  </si>
  <si>
    <t>TCD</t>
  </si>
  <si>
    <t>Chile (CHL)</t>
  </si>
  <si>
    <t>Chile</t>
  </si>
  <si>
    <t>CHL</t>
  </si>
  <si>
    <t>China (CHN)</t>
  </si>
  <si>
    <t>China</t>
  </si>
  <si>
    <t>CHN</t>
  </si>
  <si>
    <t>Colombia (COL)</t>
  </si>
  <si>
    <t>Colombia</t>
  </si>
  <si>
    <t>COL</t>
  </si>
  <si>
    <t>Comoros (COM)</t>
  </si>
  <si>
    <t>Comoros</t>
  </si>
  <si>
    <t>COM</t>
  </si>
  <si>
    <t>Congo (COG)</t>
  </si>
  <si>
    <t>Congo</t>
  </si>
  <si>
    <t>COG</t>
  </si>
  <si>
    <t>Costa Rica (CRI)</t>
  </si>
  <si>
    <t>Costa Rica</t>
  </si>
  <si>
    <t>CRI</t>
  </si>
  <si>
    <t>Côte d'Ivoire (CIV)</t>
  </si>
  <si>
    <t>Côte d'Ivoire</t>
  </si>
  <si>
    <t>CIV</t>
  </si>
  <si>
    <t>Croatia (HRV)</t>
  </si>
  <si>
    <t>Croatia</t>
  </si>
  <si>
    <t>HRV</t>
  </si>
  <si>
    <t>Cuba (CUB)</t>
  </si>
  <si>
    <t>Cuba</t>
  </si>
  <si>
    <t>CUB</t>
  </si>
  <si>
    <t>Cyprus (CYP)</t>
  </si>
  <si>
    <t>Cyprus</t>
  </si>
  <si>
    <t>CYP</t>
  </si>
  <si>
    <t>Czechia (CZE)</t>
  </si>
  <si>
    <t>Czechia</t>
  </si>
  <si>
    <t>CZE</t>
  </si>
  <si>
    <t>Democratic Republic of the Congo (DRC) (COD)</t>
  </si>
  <si>
    <t>Democratic Republic of the Congo (DRC)</t>
  </si>
  <si>
    <t>COD</t>
  </si>
  <si>
    <t>Denmark (DNK)</t>
  </si>
  <si>
    <t>Denmark</t>
  </si>
  <si>
    <t>DNK</t>
  </si>
  <si>
    <t>Djibouti (DJI)</t>
  </si>
  <si>
    <t>Djibouti</t>
  </si>
  <si>
    <t>DJI</t>
  </si>
  <si>
    <t>Dominican Republic  (DOM)</t>
  </si>
  <si>
    <t xml:space="preserve">Dominican Republic </t>
  </si>
  <si>
    <t>DOM</t>
  </si>
  <si>
    <t>Ecuador (ECU)</t>
  </si>
  <si>
    <t>Ecuador</t>
  </si>
  <si>
    <t>ECU</t>
  </si>
  <si>
    <t>Egypt (EGY)</t>
  </si>
  <si>
    <t>Egypt</t>
  </si>
  <si>
    <t>EGY</t>
  </si>
  <si>
    <t>El Salvador (SLV)</t>
  </si>
  <si>
    <t>El Salvador</t>
  </si>
  <si>
    <t>SLV</t>
  </si>
  <si>
    <t>Equatorial Guinea (GNQ)</t>
  </si>
  <si>
    <t>Equatorial Guinea</t>
  </si>
  <si>
    <t>GNQ</t>
  </si>
  <si>
    <t>Eritrea (ERI)</t>
  </si>
  <si>
    <t>Eritrea</t>
  </si>
  <si>
    <t>ERI</t>
  </si>
  <si>
    <t>Estonia (EST)</t>
  </si>
  <si>
    <t>Estonia</t>
  </si>
  <si>
    <t>EST</t>
  </si>
  <si>
    <t>Eswatini (SWZ)</t>
  </si>
  <si>
    <t>Eswatini</t>
  </si>
  <si>
    <t>SWZ</t>
  </si>
  <si>
    <t>Ethiopia (ETH)</t>
  </si>
  <si>
    <t>Ethiopia</t>
  </si>
  <si>
    <t>ETH</t>
  </si>
  <si>
    <t>Fiji (FJI)</t>
  </si>
  <si>
    <t>Fiji</t>
  </si>
  <si>
    <t>FJI</t>
  </si>
  <si>
    <t>Finland (FIN)</t>
  </si>
  <si>
    <t>Finland</t>
  </si>
  <si>
    <t>FIN</t>
  </si>
  <si>
    <t>France (FRA)</t>
  </si>
  <si>
    <t>France</t>
  </si>
  <si>
    <t>FRA</t>
  </si>
  <si>
    <t>Gabon (GAB)</t>
  </si>
  <si>
    <t>Gabon</t>
  </si>
  <si>
    <t>GAB</t>
  </si>
  <si>
    <t>Gambia (GMB)</t>
  </si>
  <si>
    <t>Gambia</t>
  </si>
  <si>
    <t>GMB</t>
  </si>
  <si>
    <t>Georgia (GEO)</t>
  </si>
  <si>
    <t>Georgia</t>
  </si>
  <si>
    <t>GEO</t>
  </si>
  <si>
    <t>Germany (DEU)</t>
  </si>
  <si>
    <t>Germany</t>
  </si>
  <si>
    <t>DEU</t>
  </si>
  <si>
    <t>Ghana (GHA)</t>
  </si>
  <si>
    <t>Ghana</t>
  </si>
  <si>
    <t>GHA</t>
  </si>
  <si>
    <t>Greece (GRC)</t>
  </si>
  <si>
    <t>Greece</t>
  </si>
  <si>
    <t>GRC</t>
  </si>
  <si>
    <t>Guatemala (GTM)</t>
  </si>
  <si>
    <t>Guatemala</t>
  </si>
  <si>
    <t>GTM</t>
  </si>
  <si>
    <t>Guinea (GIN)</t>
  </si>
  <si>
    <t>Guinea</t>
  </si>
  <si>
    <t>GIN</t>
  </si>
  <si>
    <t>Guinea-Bissau (GNB)</t>
  </si>
  <si>
    <t>Guinea-Bissau</t>
  </si>
  <si>
    <t>GNB</t>
  </si>
  <si>
    <t>Guyana (GUY)</t>
  </si>
  <si>
    <t>Guyana</t>
  </si>
  <si>
    <t>GUY</t>
  </si>
  <si>
    <t>Haiti (HTI)</t>
  </si>
  <si>
    <t>Haiti</t>
  </si>
  <si>
    <t>HTI</t>
  </si>
  <si>
    <t>Honduras (HND)</t>
  </si>
  <si>
    <t>Honduras</t>
  </si>
  <si>
    <t>HND</t>
  </si>
  <si>
    <t>Hungary (HUN)</t>
  </si>
  <si>
    <t>Hungary</t>
  </si>
  <si>
    <t>HUN</t>
  </si>
  <si>
    <t>Iceland (ISL)</t>
  </si>
  <si>
    <t>Iceland</t>
  </si>
  <si>
    <t>ISL</t>
  </si>
  <si>
    <t>India (IND)</t>
  </si>
  <si>
    <t>India</t>
  </si>
  <si>
    <t>IND</t>
  </si>
  <si>
    <t>Indonesia (IDN)</t>
  </si>
  <si>
    <t>Indonesia</t>
  </si>
  <si>
    <t>IDN</t>
  </si>
  <si>
    <t>Iran (IRN)</t>
  </si>
  <si>
    <t>Iran</t>
  </si>
  <si>
    <t>IRN</t>
  </si>
  <si>
    <t>Iraq (IRQ)</t>
  </si>
  <si>
    <t>Iraq</t>
  </si>
  <si>
    <t>IRQ</t>
  </si>
  <si>
    <t>Ireland (IRL)</t>
  </si>
  <si>
    <t>Ireland</t>
  </si>
  <si>
    <t>IRL</t>
  </si>
  <si>
    <t>Israel (ISR)</t>
  </si>
  <si>
    <t>Israel</t>
  </si>
  <si>
    <t>ISR</t>
  </si>
  <si>
    <t>Italy (ITA)</t>
  </si>
  <si>
    <t>Italy</t>
  </si>
  <si>
    <t>ITA</t>
  </si>
  <si>
    <t>Jamaica (JAM)</t>
  </si>
  <si>
    <t>Jamaica</t>
  </si>
  <si>
    <t>JAM</t>
  </si>
  <si>
    <t>Japan (JPN)</t>
  </si>
  <si>
    <t>Japan</t>
  </si>
  <si>
    <t>JPN</t>
  </si>
  <si>
    <t>Jordan (JOR)</t>
  </si>
  <si>
    <t>Jordan</t>
  </si>
  <si>
    <t>JOR</t>
  </si>
  <si>
    <t>Kazakhstan (KAZ)</t>
  </si>
  <si>
    <t>Kazakhstan</t>
  </si>
  <si>
    <t>KAZ</t>
  </si>
  <si>
    <t>Kenya (KEN)</t>
  </si>
  <si>
    <t>Kenya</t>
  </si>
  <si>
    <t>KEN</t>
  </si>
  <si>
    <t>Kiribati (KIR)</t>
  </si>
  <si>
    <t>Kiribati</t>
  </si>
  <si>
    <t>KIR</t>
  </si>
  <si>
    <t>Kuwait (KWT)</t>
  </si>
  <si>
    <t>Kuwait</t>
  </si>
  <si>
    <t>KWT</t>
  </si>
  <si>
    <t>Kyrgyzstan (KGZ)</t>
  </si>
  <si>
    <t>Kyrgyzstan</t>
  </si>
  <si>
    <t>KGZ</t>
  </si>
  <si>
    <t>Laos (LPDR) (LAO)</t>
  </si>
  <si>
    <t>Laos (LPDR)</t>
  </si>
  <si>
    <t>LAO</t>
  </si>
  <si>
    <t>Latvia (LVA)</t>
  </si>
  <si>
    <t>Latvia</t>
  </si>
  <si>
    <t>LVA</t>
  </si>
  <si>
    <t>Lebanon (LBN)</t>
  </si>
  <si>
    <t>Lebanon</t>
  </si>
  <si>
    <t>LBN</t>
  </si>
  <si>
    <t>Lesotho (LSO)</t>
  </si>
  <si>
    <t>Lesotho</t>
  </si>
  <si>
    <t>LSO</t>
  </si>
  <si>
    <t>Liberia (LBR)</t>
  </si>
  <si>
    <t>Liberia</t>
  </si>
  <si>
    <t>LBR</t>
  </si>
  <si>
    <t>Libya (LBY)</t>
  </si>
  <si>
    <t>Libya</t>
  </si>
  <si>
    <t>LBY</t>
  </si>
  <si>
    <t>Lithuania (LTU)</t>
  </si>
  <si>
    <t>Lithuania</t>
  </si>
  <si>
    <t>LTU</t>
  </si>
  <si>
    <t>Luxembourg (LUX)</t>
  </si>
  <si>
    <t>Luxembourg</t>
  </si>
  <si>
    <t>LUX</t>
  </si>
  <si>
    <t>Madagascar (MDG)</t>
  </si>
  <si>
    <t>Madagascar</t>
  </si>
  <si>
    <t>MDG</t>
  </si>
  <si>
    <t>Malawi</t>
  </si>
  <si>
    <t>MWI</t>
  </si>
  <si>
    <t>Malaysia (MYS)</t>
  </si>
  <si>
    <t>Malaysia</t>
  </si>
  <si>
    <t>MYS</t>
  </si>
  <si>
    <t>Maldives (MDV)</t>
  </si>
  <si>
    <t>Maldives</t>
  </si>
  <si>
    <t>MDV</t>
  </si>
  <si>
    <t>Mali (MLI)</t>
  </si>
  <si>
    <t>Mali</t>
  </si>
  <si>
    <t>MLI</t>
  </si>
  <si>
    <t>Marshall Islands  (MHL)</t>
  </si>
  <si>
    <t xml:space="preserve">Marshall Islands </t>
  </si>
  <si>
    <t>MHL</t>
  </si>
  <si>
    <t>Mauritania (MRT)</t>
  </si>
  <si>
    <t>Mauritania</t>
  </si>
  <si>
    <t>MRT</t>
  </si>
  <si>
    <t>Mauritius (MUS)</t>
  </si>
  <si>
    <t>Mauritius</t>
  </si>
  <si>
    <t>MUS</t>
  </si>
  <si>
    <t>Mexico (MEX)</t>
  </si>
  <si>
    <t>Mexico</t>
  </si>
  <si>
    <t>MEX</t>
  </si>
  <si>
    <t>Micronesia (FSM)</t>
  </si>
  <si>
    <t>Micronesia</t>
  </si>
  <si>
    <t>FSM</t>
  </si>
  <si>
    <t>Moldova (MDA)</t>
  </si>
  <si>
    <t>Moldova</t>
  </si>
  <si>
    <t>MDA</t>
  </si>
  <si>
    <t>Mongolia (MNG)</t>
  </si>
  <si>
    <t>Mongolia</t>
  </si>
  <si>
    <t>MNG</t>
  </si>
  <si>
    <t>Morocco (MAR)</t>
  </si>
  <si>
    <t>Morocco</t>
  </si>
  <si>
    <t>MAR</t>
  </si>
  <si>
    <t>Mozambique (MOZ)</t>
  </si>
  <si>
    <t>Mozambique</t>
  </si>
  <si>
    <t>MOZ</t>
  </si>
  <si>
    <t>Myanmar (MMR)</t>
  </si>
  <si>
    <t>Myanmar</t>
  </si>
  <si>
    <t>MMR</t>
  </si>
  <si>
    <t>Namibia (NAM)</t>
  </si>
  <si>
    <t>Namibia</t>
  </si>
  <si>
    <t>NAM</t>
  </si>
  <si>
    <t>Nepal (NPL)</t>
  </si>
  <si>
    <t>Nepal</t>
  </si>
  <si>
    <t>NPL</t>
  </si>
  <si>
    <t>Netherlands (NLD)</t>
  </si>
  <si>
    <t>Netherlands</t>
  </si>
  <si>
    <t>NLD</t>
  </si>
  <si>
    <t>New Zealand (NZL)</t>
  </si>
  <si>
    <t>New Zealand</t>
  </si>
  <si>
    <t>NZL</t>
  </si>
  <si>
    <t>Nicaragua (NIC)</t>
  </si>
  <si>
    <t>Nicaragua</t>
  </si>
  <si>
    <t>NIC</t>
  </si>
  <si>
    <t>Niger (NER)</t>
  </si>
  <si>
    <t>Niger</t>
  </si>
  <si>
    <t>NER</t>
  </si>
  <si>
    <t>Nigeria (NGA)</t>
  </si>
  <si>
    <t>Nigeria</t>
  </si>
  <si>
    <t>NGA</t>
  </si>
  <si>
    <t>North Korea (DPRK) (PRK)</t>
  </si>
  <si>
    <t>North Korea (DPRK)</t>
  </si>
  <si>
    <t>PRK</t>
  </si>
  <si>
    <t>Norway (NOR)</t>
  </si>
  <si>
    <t>Norway</t>
  </si>
  <si>
    <t>NOR</t>
  </si>
  <si>
    <t>Oman (OMN)</t>
  </si>
  <si>
    <t>Oman</t>
  </si>
  <si>
    <t>OMN</t>
  </si>
  <si>
    <t>Palestine (PLE)</t>
  </si>
  <si>
    <t>Palestine</t>
  </si>
  <si>
    <t>PLE</t>
  </si>
  <si>
    <t>Pakistan (PAK)</t>
  </si>
  <si>
    <t>Pakistan</t>
  </si>
  <si>
    <t>PAK</t>
  </si>
  <si>
    <t>Panama (PAN)</t>
  </si>
  <si>
    <t>Panama</t>
  </si>
  <si>
    <t>PAN</t>
  </si>
  <si>
    <t>Papua New Guinea (PNG)</t>
  </si>
  <si>
    <t>Papua New Guinea</t>
  </si>
  <si>
    <t>PNG</t>
  </si>
  <si>
    <t>Paraguay (PRY)</t>
  </si>
  <si>
    <t>Paraguay</t>
  </si>
  <si>
    <t>PRY</t>
  </si>
  <si>
    <t>Peru (PER)</t>
  </si>
  <si>
    <t>Peru</t>
  </si>
  <si>
    <t>PER</t>
  </si>
  <si>
    <t>Philippines (PHL)</t>
  </si>
  <si>
    <t>Philippines</t>
  </si>
  <si>
    <t>PHL</t>
  </si>
  <si>
    <t>Poland (POL)</t>
  </si>
  <si>
    <t>Poland</t>
  </si>
  <si>
    <t>POL</t>
  </si>
  <si>
    <t>Portugal (PRT)</t>
  </si>
  <si>
    <t>Portugal</t>
  </si>
  <si>
    <t>PRT</t>
  </si>
  <si>
    <t>Qatar (QAT)</t>
  </si>
  <si>
    <t>Qatar</t>
  </si>
  <si>
    <t>QAT</t>
  </si>
  <si>
    <t>Romania (ROU)</t>
  </si>
  <si>
    <t>Romania</t>
  </si>
  <si>
    <t>ROU</t>
  </si>
  <si>
    <t>Russian Federation (RUS)</t>
  </si>
  <si>
    <t>Russian Federation</t>
  </si>
  <si>
    <t>RUS</t>
  </si>
  <si>
    <t>Rwanda (RWA)</t>
  </si>
  <si>
    <t>Rwanda</t>
  </si>
  <si>
    <t>RWA</t>
  </si>
  <si>
    <t>Saint Helena (SHN)</t>
  </si>
  <si>
    <t>Saint Helena</t>
  </si>
  <si>
    <t>SHN</t>
  </si>
  <si>
    <t>Samoa (WSM)</t>
  </si>
  <si>
    <t>Samoa</t>
  </si>
  <si>
    <t>WSM</t>
  </si>
  <si>
    <t>Sao Tome and Principe (STP)</t>
  </si>
  <si>
    <t>Sao Tome and Principe</t>
  </si>
  <si>
    <t>STP</t>
  </si>
  <si>
    <t>Saudi Arabia (SAU)</t>
  </si>
  <si>
    <t>Saudi Arabia</t>
  </si>
  <si>
    <t>SAU</t>
  </si>
  <si>
    <t>Senegal (SEN)</t>
  </si>
  <si>
    <t>Senegal</t>
  </si>
  <si>
    <t>SEN</t>
  </si>
  <si>
    <t>Sierra Leone (SLE)</t>
  </si>
  <si>
    <t>Sierra Leone</t>
  </si>
  <si>
    <t>SLE</t>
  </si>
  <si>
    <t>Slovakia (SVK)</t>
  </si>
  <si>
    <t>Slovakia</t>
  </si>
  <si>
    <t>SVK</t>
  </si>
  <si>
    <t>Slovenia (SVN)</t>
  </si>
  <si>
    <t>Slovenia</t>
  </si>
  <si>
    <t>SVN</t>
  </si>
  <si>
    <t>Solomon Islands (SLB)</t>
  </si>
  <si>
    <t>Solomon Islands</t>
  </si>
  <si>
    <t>SLB</t>
  </si>
  <si>
    <t>Somalia (SOM)</t>
  </si>
  <si>
    <t>Somalia</t>
  </si>
  <si>
    <t>SOM</t>
  </si>
  <si>
    <t>South Africa (ZAF)</t>
  </si>
  <si>
    <t>South Africa</t>
  </si>
  <si>
    <t>ZAF</t>
  </si>
  <si>
    <t>South Korea (RoK) (KOR)</t>
  </si>
  <si>
    <t>South Korea (RoK)</t>
  </si>
  <si>
    <t>KOR</t>
  </si>
  <si>
    <t>Spain (ESP)</t>
  </si>
  <si>
    <t>Spain</t>
  </si>
  <si>
    <t>ESP</t>
  </si>
  <si>
    <t>Sri Lanka (LKA)</t>
  </si>
  <si>
    <t>Sri Lanka</t>
  </si>
  <si>
    <t>LKA</t>
  </si>
  <si>
    <t>Sudan (SDN)</t>
  </si>
  <si>
    <t>Sudan</t>
  </si>
  <si>
    <t>SDN</t>
  </si>
  <si>
    <t>Suriname (SUR)</t>
  </si>
  <si>
    <t>Suriname</t>
  </si>
  <si>
    <t>SUR</t>
  </si>
  <si>
    <t>Sweden (SWE)</t>
  </si>
  <si>
    <t>Sweden</t>
  </si>
  <si>
    <t>SWE</t>
  </si>
  <si>
    <t>Switzerland (CHE)</t>
  </si>
  <si>
    <t>Switzerland</t>
  </si>
  <si>
    <t>CHE</t>
  </si>
  <si>
    <t>Syria (SYR)</t>
  </si>
  <si>
    <t>Syria</t>
  </si>
  <si>
    <t>SYR</t>
  </si>
  <si>
    <t>Taiwan  (TWN)</t>
  </si>
  <si>
    <t xml:space="preserve">Taiwan </t>
  </si>
  <si>
    <t>TWN</t>
  </si>
  <si>
    <t>Tajikistan (TJK)</t>
  </si>
  <si>
    <t>Tajikistan</t>
  </si>
  <si>
    <t>TJK</t>
  </si>
  <si>
    <t>Tanzania (TZA)</t>
  </si>
  <si>
    <t>Tanzania</t>
  </si>
  <si>
    <t>TZA</t>
  </si>
  <si>
    <t>Thailand (THA)</t>
  </si>
  <si>
    <t>Thailand</t>
  </si>
  <si>
    <t>THA</t>
  </si>
  <si>
    <t>Timor-Leste (TLS)</t>
  </si>
  <si>
    <t>Timor-Leste</t>
  </si>
  <si>
    <t>TLS</t>
  </si>
  <si>
    <t>Togo (TGO)</t>
  </si>
  <si>
    <t>Togo</t>
  </si>
  <si>
    <t>TGO</t>
  </si>
  <si>
    <t>Trinidad and Tobago (TTO)</t>
  </si>
  <si>
    <t>Trinidad and Tobago</t>
  </si>
  <si>
    <t>TTO</t>
  </si>
  <si>
    <t>Tunisia (TUN)</t>
  </si>
  <si>
    <t>Tunisia</t>
  </si>
  <si>
    <t>TUN</t>
  </si>
  <si>
    <t>Türkiye (TUR)</t>
  </si>
  <si>
    <t>Türkiye</t>
  </si>
  <si>
    <t>TUR</t>
  </si>
  <si>
    <t>Turkmenistan (TKM)</t>
  </si>
  <si>
    <t>Turkmenistan</t>
  </si>
  <si>
    <t>TKM</t>
  </si>
  <si>
    <t>Uganda (UGA)</t>
  </si>
  <si>
    <t>Uganda</t>
  </si>
  <si>
    <t>UGA</t>
  </si>
  <si>
    <t>Ukraine (UKR)</t>
  </si>
  <si>
    <t>Ukraine</t>
  </si>
  <si>
    <t>UKR</t>
  </si>
  <si>
    <t>United Arab Emirates (ARE)</t>
  </si>
  <si>
    <t>United Arab Emirates</t>
  </si>
  <si>
    <t>ARE</t>
  </si>
  <si>
    <t>United Kingdom (GBR)</t>
  </si>
  <si>
    <t>United Kingdom</t>
  </si>
  <si>
    <t>GBR</t>
  </si>
  <si>
    <t>United States of America  (USA)</t>
  </si>
  <si>
    <t xml:space="preserve">United States of America </t>
  </si>
  <si>
    <t>USA</t>
  </si>
  <si>
    <t>Uruguay (URY)</t>
  </si>
  <si>
    <t>Uruguay</t>
  </si>
  <si>
    <t>URY</t>
  </si>
  <si>
    <t>Uzbekistan (UZB)</t>
  </si>
  <si>
    <t>Uzbekistan</t>
  </si>
  <si>
    <t>UZB</t>
  </si>
  <si>
    <t>Vanuatu (VUT)</t>
  </si>
  <si>
    <t>Vanuatu</t>
  </si>
  <si>
    <t>VUT</t>
  </si>
  <si>
    <t>Venezuela (VEN)</t>
  </si>
  <si>
    <t>Venezuela</t>
  </si>
  <si>
    <t>VEN</t>
  </si>
  <si>
    <t>Viet Nam (VNM)</t>
  </si>
  <si>
    <t>Viet Nam</t>
  </si>
  <si>
    <t>VNM</t>
  </si>
  <si>
    <t>Yemen (YEM)</t>
  </si>
  <si>
    <t>Yemen</t>
  </si>
  <si>
    <t>YEM</t>
  </si>
  <si>
    <t>Zambia (ZMB)</t>
  </si>
  <si>
    <t>Zambia</t>
  </si>
  <si>
    <t>ZMB</t>
  </si>
  <si>
    <t>Zimbabwe (ZWE)</t>
  </si>
  <si>
    <t>Zimbabwe</t>
  </si>
  <si>
    <t>ZWE</t>
  </si>
  <si>
    <t>LoGICA INTERGOVERNMENTAL PROFILE: NATURE OF SUBNATIONAL GOVERNANCE INSTITUTIONS</t>
  </si>
  <si>
    <t>Government level / tier / type</t>
  </si>
  <si>
    <t>G1</t>
  </si>
  <si>
    <t>Institutional characteristics, autonomy and authority</t>
  </si>
  <si>
    <t>G1.1A</t>
  </si>
  <si>
    <r>
      <t xml:space="preserve">Are subnational entities at this level/tier/type </t>
    </r>
    <r>
      <rPr>
        <i/>
        <sz val="11"/>
        <color theme="1"/>
        <rFont val="Calibri"/>
        <family val="2"/>
        <scheme val="minor"/>
      </rPr>
      <t>de jure</t>
    </r>
    <r>
      <rPr>
        <sz val="11"/>
        <color theme="1"/>
        <rFont val="Calibri"/>
        <family val="2"/>
        <scheme val="minor"/>
      </rPr>
      <t xml:space="preserve"> corporate bodies (institutional units)?</t>
    </r>
  </si>
  <si>
    <t>No</t>
  </si>
  <si>
    <t>Partially/Mixed/Other</t>
  </si>
  <si>
    <t>G1.1B</t>
  </si>
  <si>
    <t>Do subnational entities at this level/tier/type engage in public sector functions?</t>
  </si>
  <si>
    <t>G1.2</t>
  </si>
  <si>
    <t>G1.3</t>
  </si>
  <si>
    <t>G2</t>
  </si>
  <si>
    <t>Political characteristics, autonomy and authority</t>
  </si>
  <si>
    <t>G2.1A</t>
  </si>
  <si>
    <t>Do subnational entities at this level/tier/type have their own (political/elected) leadership?</t>
  </si>
  <si>
    <t>G2.1B</t>
  </si>
  <si>
    <t>Does the political leadership have a degree of autonomy and authoritative decision-making power?</t>
  </si>
  <si>
    <t>G2.2A</t>
  </si>
  <si>
    <t>Is the subnational political leadership, at least in part, (directly or indirectly) elected?</t>
  </si>
  <si>
    <t>G2.2B</t>
  </si>
  <si>
    <t>Do subnational entities have (de jure / de facto) autonomy and authoritative power over political decisions?</t>
  </si>
  <si>
    <t>"Members of Parliament from the constituencies that fall within the local government area, as voting members, ex officio" (Local Government Act - Section 5); "[Local] by-laws shall be made under the common seal of the Council and shall not have effect until they are approved by the Minister." (Local Government Act - Section 104)</t>
  </si>
  <si>
    <t>G2.3A</t>
  </si>
  <si>
    <t>Is the subnational political leadership (at least in part) directly elected?</t>
  </si>
  <si>
    <t>G2.3B</t>
  </si>
  <si>
    <t>Do subnational entities have extensive autonomy and authoritative power over political decisions?</t>
  </si>
  <si>
    <t>"Where the Council is about to take or has taken a course of action which if pursued to its conclusion would be unlawful or contrary to national policies, the Minister may issue an order requiring the Council to desist from making or implementing the decision or taking or continuing to take the course of action" (Local Government Act, Section 21</t>
  </si>
  <si>
    <t>G3</t>
  </si>
  <si>
    <t>Administrative characteristics, autonomy and authority</t>
  </si>
  <si>
    <t>G3.1</t>
  </si>
  <si>
    <t>Do subnational entities at this level/tier/type have (employ) their own officers?</t>
  </si>
  <si>
    <t>G3.2A</t>
  </si>
  <si>
    <t>Do subnational entities have, and authoritatively manage, their CEO and most/all of their own officers?</t>
  </si>
  <si>
    <t>The chief executive officer (in cities, municipalities, and towns) or the district commissioner (in districts) is appointed by the Minister (Local Government Act, Section 11). Heads of sector agencies are generally appointed and paid by their parent ministries at national level.</t>
  </si>
  <si>
    <t>G3.2B</t>
  </si>
  <si>
    <t>Do subnational entities have, and authoritatively manage, their own staff?</t>
  </si>
  <si>
    <t>District secretariat staff are recruited by LASCOM (Local Government Service Commission) posted in LGAs and paid using funds transferred from Central Government</t>
  </si>
  <si>
    <t>G3.2C</t>
  </si>
  <si>
    <t>Do subnational entities have (de jure / de facto) autonomy and authoritative power over admin. decisions?</t>
  </si>
  <si>
    <t>In practice there is a significant degree of dual subordination/accountability</t>
  </si>
  <si>
    <t>G3.3A</t>
  </si>
  <si>
    <t>Do subnational entities have, select, and authoritatively manage, their CEO and all of their own officers?</t>
  </si>
  <si>
    <t>G3.3B</t>
  </si>
  <si>
    <t>Do subnational entities have, select, and authoritatively manage, their own staff?</t>
  </si>
  <si>
    <t>G3.3C</t>
  </si>
  <si>
    <t>Do subnational entities have extensive autonomy and authoritative power over admin. decisions?</t>
  </si>
  <si>
    <t>G4</t>
  </si>
  <si>
    <t>Fiscal/budgetary characteristics, autonomy and authority</t>
  </si>
  <si>
    <t>G4.1A</t>
  </si>
  <si>
    <t>Do subnational entities at this level/tier/type own assets and raise funds in own name?</t>
  </si>
  <si>
    <t>G4.1B</t>
  </si>
  <si>
    <t>Do subnational entities at this level/tier/type have their own budget?</t>
  </si>
  <si>
    <t>G4.1C</t>
  </si>
  <si>
    <t>Do subnational entities at this level/tier/type prepare and adopt their own budgets?</t>
  </si>
  <si>
    <t>G4.2A</t>
  </si>
  <si>
    <t>Do subnational entities hold and manage their own funds outside of the higher-level treasury?</t>
  </si>
  <si>
    <t>G4.2B</t>
  </si>
  <si>
    <t>Do subnational entities have  (de jure / de facto) autonomy and authoritative power over fiscal decisions?</t>
  </si>
  <si>
    <t>The Councils approve their own budgets, but then send to the National Local Government Finance Committee who consolidate and then send to Parliament for approval (LGA budgets are included as a vote in the national appropriation bill)</t>
  </si>
  <si>
    <t>G4.3</t>
  </si>
  <si>
    <t>Do subnational entities have extensive autonomy and authoritative power over budget/fiscal decisions?</t>
  </si>
  <si>
    <t>Governance of non-devolved subnational entities (empowered field administration?)</t>
  </si>
  <si>
    <t xml:space="preserve">Do subnational entities administratively form a hierarchical part of the higher-level government?  </t>
  </si>
  <si>
    <t>If G4.1 is Yes, do field administration departments or units form administrative units or sub-units?</t>
  </si>
  <si>
    <t>If G4.2 is Yes, are field administration departments or units planned and managed as integrated units?</t>
  </si>
  <si>
    <t>If G4.3 is Yes, are subnational field admin. departments or units organized sectorally or territorially (or mixed)?</t>
  </si>
  <si>
    <t>Sectoral</t>
  </si>
  <si>
    <t>Territorial</t>
  </si>
  <si>
    <t>Do subnational entities budgetarily form a hierarchical part of the higher-level government?</t>
  </si>
  <si>
    <t>If G4.5 is Yes, are the budgets of field depts./units included as identifiable sub-organizations or budget units?</t>
  </si>
  <si>
    <t>If G4.6 is Yes, are field departments' or units' budgets organized sectorally or territorially (or mixed)?</t>
  </si>
  <si>
    <t>G6</t>
  </si>
  <si>
    <t>Nature of subnational governance institutions (level/tier/type)</t>
  </si>
  <si>
    <t>G6.1</t>
  </si>
  <si>
    <t xml:space="preserve">Nature of subnational governance institutions (level/tier/type) </t>
  </si>
  <si>
    <t>Hybrid institution</t>
  </si>
  <si>
    <t>Devolution (extensive)</t>
  </si>
  <si>
    <t>Devolution (limited)</t>
  </si>
  <si>
    <t>Non-devolved institution</t>
  </si>
  <si>
    <t>None</t>
  </si>
  <si>
    <t>G6.2</t>
  </si>
  <si>
    <t>Nature of subnational governance institutions (level/tier/type) - Detailed</t>
  </si>
  <si>
    <t>6 - Extensive devolution</t>
  </si>
  <si>
    <t>5 - Limited devolution</t>
  </si>
  <si>
    <t>4 - Hybrid institution</t>
  </si>
  <si>
    <t>3 - Horizontal deconcentration</t>
  </si>
  <si>
    <t>2 - Vertical deconcentration</t>
  </si>
  <si>
    <t>1 - Other institution</t>
  </si>
  <si>
    <t>0 - None</t>
  </si>
  <si>
    <t>G6.3</t>
  </si>
  <si>
    <t>If non-devolved: with elected subnational council?</t>
  </si>
  <si>
    <t>G1 - SIT Institutional Score - 1</t>
  </si>
  <si>
    <t>G1 - SIT Institutional Score - 2</t>
  </si>
  <si>
    <t>G1 - SIT Institutional Score - 3</t>
  </si>
  <si>
    <t>G2 - SIT Political Score - 1</t>
  </si>
  <si>
    <t>G2 - SIT Political Score - 2</t>
  </si>
  <si>
    <t>G2 - SIT Political Score - 3</t>
  </si>
  <si>
    <t>G3 - SIT Admin Score - 1</t>
  </si>
  <si>
    <t>G3 - SIT Admin Score - 2</t>
  </si>
  <si>
    <t>G3 - SIT Admin Score - 3</t>
  </si>
  <si>
    <t>G4 - SIT Fiscal Score - 1</t>
  </si>
  <si>
    <t>G4 - SIT Fiscal Score - 2</t>
  </si>
  <si>
    <t>G4 - SIT Fiscal Score - 3</t>
  </si>
  <si>
    <t>G1. SIT Institutional Score</t>
  </si>
  <si>
    <t>G2. SIT Political Score</t>
  </si>
  <si>
    <t>G3. SIT Admin Score</t>
  </si>
  <si>
    <t>G4. SIT Fiscal Score</t>
  </si>
  <si>
    <t>devolved subnational governance institutions with extensive powers and function.</t>
  </si>
  <si>
    <t>devolved subnational governance institutions, albeit with limited powers and/or functions.</t>
  </si>
  <si>
    <t>hybrid local governance institutions, with features of both devolution and deconcentration.</t>
  </si>
  <si>
    <t>non-devolved subnational govenance institutions.</t>
  </si>
  <si>
    <t>not having a clear institutional nature.</t>
  </si>
  <si>
    <t>LoGICA INTERGOVERNMENTAL PROFILE: DE FACTO FUNCTIONS AND RESPONSIBILITIES OF SUBNATIONAL GOVERNANCE INSTITUTIONS</t>
  </si>
  <si>
    <t>R1</t>
  </si>
  <si>
    <t>Identifying the de facto responsibility for provision of frontline public services</t>
  </si>
  <si>
    <t>Primary responsibility</t>
  </si>
  <si>
    <t>Role of PCEBIs?</t>
  </si>
  <si>
    <t>HR</t>
  </si>
  <si>
    <t>Capital</t>
  </si>
  <si>
    <t>General public services (701); Public Order and Safety (703)</t>
  </si>
  <si>
    <t>Note:</t>
  </si>
  <si>
    <t>R1.1</t>
  </si>
  <si>
    <t>Civil administration (registration of births/marriages/deaths)*</t>
  </si>
  <si>
    <t>XX</t>
  </si>
  <si>
    <t>R1.3</t>
  </si>
  <si>
    <t>Fire protection (7032)</t>
  </si>
  <si>
    <t>Economic Affairs (704)</t>
  </si>
  <si>
    <t>R1.4</t>
  </si>
  <si>
    <t>Agricultural extension / livestock services (70421*)</t>
  </si>
  <si>
    <t>R1.8</t>
  </si>
  <si>
    <t>Public transit (70456)</t>
  </si>
  <si>
    <t>Environmental Protection (705)</t>
  </si>
  <si>
    <t>OR</t>
  </si>
  <si>
    <t>OR = Other Regional</t>
  </si>
  <si>
    <t>R1.11</t>
  </si>
  <si>
    <t>Waste management (7051)</t>
  </si>
  <si>
    <t>OL</t>
  </si>
  <si>
    <t>OL = Other Local</t>
  </si>
  <si>
    <t>Housing and Community Amenities (706)</t>
  </si>
  <si>
    <t>R2.1</t>
  </si>
  <si>
    <t xml:space="preserve">Land use planning and zoning </t>
  </si>
  <si>
    <t>R2.4</t>
  </si>
  <si>
    <t>Building and construction regulation; building permits</t>
  </si>
  <si>
    <t>R1.16</t>
  </si>
  <si>
    <t>Water supply (7063)</t>
  </si>
  <si>
    <t>R1.17</t>
  </si>
  <si>
    <t>Street lighting (7064)</t>
  </si>
  <si>
    <t>Health (707)</t>
  </si>
  <si>
    <t>R1.19</t>
  </si>
  <si>
    <t>Public health and outpatient services (7072,7074)</t>
  </si>
  <si>
    <t>Recreation, culture, and religion (708)</t>
  </si>
  <si>
    <t>R1.20</t>
  </si>
  <si>
    <t>Recreation and sporting services (7081) – includes parks</t>
  </si>
  <si>
    <t>Education (709)</t>
  </si>
  <si>
    <t>R1.23</t>
  </si>
  <si>
    <t>Primary Education (70912)</t>
  </si>
  <si>
    <t>LOCAL GOVERNANCE INSTITUTIONS COMPARATIVE ASSESSMENT (LoGICA) PROFILE: PROFILE COMPLETION INFORMATION</t>
  </si>
  <si>
    <t>Z1</t>
  </si>
  <si>
    <t>Completion of LoGICA Assessment and Profile</t>
  </si>
  <si>
    <t>Z1.1</t>
  </si>
  <si>
    <t>Name(s) of researcher(s) completing IGP</t>
  </si>
  <si>
    <t>Asiyati Chiweza</t>
  </si>
  <si>
    <t>Z1.2</t>
  </si>
  <si>
    <t>Name of peer reviewer(s) / country expert(s) (if any)</t>
  </si>
  <si>
    <t>Z1.3</t>
  </si>
  <si>
    <t>Name of LPSA Reviewer</t>
  </si>
  <si>
    <t>Nicholas Travis</t>
  </si>
  <si>
    <t>Z4</t>
  </si>
  <si>
    <t>LoGICA Assessment Abstract</t>
  </si>
  <si>
    <t>Z4.1</t>
  </si>
  <si>
    <r>
      <t>General Intergovernment Context</t>
    </r>
    <r>
      <rPr>
        <sz val="11"/>
        <color theme="1"/>
        <rFont val="Calibri"/>
        <family val="2"/>
        <scheme val="minor"/>
      </rPr>
      <t xml:space="preserve"> - One paragraph</t>
    </r>
  </si>
  <si>
    <t>Malawi is a democratic republic in Southeast Africa. The country’s intergovernmental arrangements today originate from the Constitution of 1994, which formally transitioned Malawi from a one-party state to a democratic, multi-party system of government. The Constitution established Local Government Authorities (LGAs) and a subsequent decentralization policy was adopted in 1998 to translate aspirations for local government into reality, supported by the Local Government Act of the same year (amended in 2010). In practice, however, the extent of decentralization has been limited across all key dimensions (political, administrative, and fiscal) with significant powers retained by the central government, resulting in limited de facto autonomy for LGAs, reducing their ability to fulfil their prescribed mandates.</t>
  </si>
  <si>
    <t>Z4.2</t>
  </si>
  <si>
    <r>
      <t>Subnational governance structure</t>
    </r>
    <r>
      <rPr>
        <sz val="11"/>
        <color theme="1"/>
        <rFont val="Calibri"/>
        <family val="2"/>
        <scheme val="minor"/>
      </rPr>
      <t xml:space="preserve"> - One paragraph</t>
    </r>
  </si>
  <si>
    <t>Malawi is a unitary state with a single tier of subnational government, formally known as Local Government Authorities (LGAs) but commonly referred to as Councils. Out of the 35 LGAs in total, 28 are district councils which serve rural jurisdictions, while 4 are classified as city councils and 3 are municipal councils, which serve urban areas. Rural and urban LGAs are equivalent to one another, with no subsidiary or supervisory structure, meaning that all local authorities are independent from each other. Previously, Malawi was divided into three regions, which were important deconcentrated units headed be regional administrators; however, these were abolished following the 1998 reforms. While regions remain important geographical units of organization, they no longer have any institutional structure.</t>
  </si>
  <si>
    <t>Z4.3</t>
  </si>
  <si>
    <r>
      <t>Nature of subnational governance institutions</t>
    </r>
    <r>
      <rPr>
        <sz val="11"/>
        <color theme="1"/>
        <rFont val="Calibri"/>
        <family val="2"/>
        <scheme val="minor"/>
      </rPr>
      <t xml:space="preserve"> - One paragraph</t>
    </r>
  </si>
  <si>
    <t>Malawi’s LGAs fall under the category of “hybrid” subnational government institutions. Although LGAs are constitutional, legal and de facto corporate bodies with their own political leadership, chief executive officers, staff and budget, in practice autonomy and power in each of these areas is significantly restricted. As a matter of law, national MPs are voting members of the local council for the constituency they represent, and any by-laws made by the council require approval from the national government. Furthermore, the CEOs and Commissioners of LGAs are centrally appointed, as are most of the staff serving the secretariats, who are subordinate to both the LGA and their parent ministries at the national level. On the fiscal side, even though LGA budgets are approved by the council, they must also be formally approved by the national parliament as they are included as a vote in the national appropriation bill. All of these factors serve to underline that LGAs in Malawi cannot be considered as fully devolved local governments.</t>
  </si>
  <si>
    <t>Z4.4</t>
  </si>
  <si>
    <r>
      <t>Assignment of functions and responsibilities</t>
    </r>
    <r>
      <rPr>
        <sz val="11"/>
        <color theme="1"/>
        <rFont val="Calibri"/>
        <family val="2"/>
        <scheme val="minor"/>
      </rPr>
      <t xml:space="preserve"> - One paragraph (Optional)</t>
    </r>
  </si>
  <si>
    <t>The second schedule of the Local Government Act (1998) defines the functions and responsibilities of LGAs vis-à-vis the central government. While the functional division of responsibilities appears clear in the formal legislation and policy, in practice it is quite different. For example, in the education sector, only primary education is currently financed by LGAs, with other functions that should have been devolved (e.g. ECE and distance learning) being retained at central level. At the same time, there are several functions that are being implemented by LGAs as planned (e.g. primary health, water supply, agricultural extension services) and there are also sub-sectors that were not originally planned to be devolved (e.g. secondary healthcare) but in practice have been. Nevertheless, contrary to the aspirations of the decentralisation policy, the planning, budgeting, procurement, and implementation of infrastructure projects across most sectors is still done at central level. Similarly, certain large operational expenditures (e.g. textbooks, drugs) are retained at the central level.</t>
  </si>
  <si>
    <t>Z4.10</t>
  </si>
  <si>
    <r>
      <t>References and Resources -</t>
    </r>
    <r>
      <rPr>
        <sz val="11"/>
        <color theme="1"/>
        <rFont val="Calibri"/>
        <family val="2"/>
        <scheme val="minor"/>
      </rPr>
      <t xml:space="preserve"> List</t>
    </r>
  </si>
  <si>
    <t>Deloitte (2022) Mapping of Devolved Functions Report: Costing of Social Service Delivery at Local Level</t>
  </si>
  <si>
    <t>UNICEF (2022) Fiscal Decentralisation in Malawi Situational Analysis</t>
  </si>
  <si>
    <t>USAID (2019) Annual Report: Malawi Government Accountability and Performance</t>
  </si>
  <si>
    <t xml:space="preserve">Constitutional, Legislative, and Policy Context for Subnational Governance </t>
  </si>
  <si>
    <t>[Insert Table. Structure and nature of subnational governance institutions]</t>
  </si>
  <si>
    <t>Structure of Subnational Governance Institutions</t>
  </si>
  <si>
    <t>Nature of Subnational Governance Institutions: Overview</t>
  </si>
  <si>
    <t>In order to meet the definition of a devolved subnational government, subnational governance institutions must have certain institutional, political, administrative and fiscal characteristics, and have sufficient autonomy and authority to be able to respond the needs and priorities of their constituents.</t>
  </si>
  <si>
    <t>Functions of Subnational Governance Institutions</t>
  </si>
  <si>
    <t>[Insert Table. Functions of subnational governance institutions]</t>
  </si>
  <si>
    <t>Selected References</t>
  </si>
  <si>
    <t>Subnational jurisdictions</t>
  </si>
  <si>
    <t>Subnational autonomy and authority (0-3)</t>
  </si>
  <si>
    <t>Code</t>
  </si>
  <si>
    <t>Country</t>
  </si>
  <si>
    <t>Name</t>
  </si>
  <si>
    <t>Number</t>
  </si>
  <si>
    <t>Avg. Pop.</t>
  </si>
  <si>
    <t>Institutional</t>
  </si>
  <si>
    <t>Political</t>
  </si>
  <si>
    <t>Admin.</t>
  </si>
  <si>
    <t>Fiscal</t>
  </si>
  <si>
    <t>Subnat. Institutional Type</t>
  </si>
  <si>
    <t>Regional governance institutions</t>
  </si>
  <si>
    <t>Local governance institutions</t>
  </si>
  <si>
    <t>Lower-local governance institutions</t>
  </si>
  <si>
    <t>Urban local governance institutions</t>
  </si>
  <si>
    <t>Civil Administration</t>
  </si>
  <si>
    <t>Fire protection</t>
  </si>
  <si>
    <t xml:space="preserve">Agr. extension </t>
  </si>
  <si>
    <t>Public transit</t>
  </si>
  <si>
    <t>Waste management</t>
  </si>
  <si>
    <t xml:space="preserve">Land use planning &amp; zoning </t>
  </si>
  <si>
    <t>Building permits</t>
  </si>
  <si>
    <t>Water supply</t>
  </si>
  <si>
    <t>Street lighting</t>
  </si>
  <si>
    <t>Public health (outpatient)</t>
  </si>
  <si>
    <t>Recreation &amp; sports</t>
  </si>
  <si>
    <t>Primary education</t>
  </si>
  <si>
    <t>Total</t>
  </si>
  <si>
    <t>Other regional-level institutions</t>
  </si>
  <si>
    <t>R</t>
  </si>
  <si>
    <t>Other local-level institutions</t>
  </si>
  <si>
    <t>L</t>
  </si>
  <si>
    <t xml:space="preserve">Central </t>
  </si>
  <si>
    <t>Regional</t>
  </si>
  <si>
    <t>Local</t>
  </si>
  <si>
    <r>
      <t xml:space="preserve">Do subnational entities at this level/tier/type meet the preconditions of </t>
    </r>
    <r>
      <rPr>
        <i/>
        <sz val="11"/>
        <color theme="1"/>
        <rFont val="Calibri"/>
        <family val="2"/>
        <scheme val="minor"/>
      </rPr>
      <t>de facto</t>
    </r>
    <r>
      <rPr>
        <sz val="11"/>
        <color theme="1"/>
        <rFont val="Calibri"/>
        <family val="2"/>
        <scheme val="minor"/>
      </rPr>
      <t xml:space="preserve"> corporate bodies?</t>
    </r>
  </si>
  <si>
    <t xml:space="preserve">Are subnational institutions de jure and de facto corporate bodies with extensive (de jure/de facto) functions?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</si>
</sst>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quot;£&quot;#,##0;\-&quot;£&quot;#,##0"/>
    <numFmt numFmtId="165" formatCode="_-* #,##0.00_-;\-* #,##0.00_-;_-* &quot;-&quot;??_-;_-@_-"/>
    <numFmt numFmtId="166" formatCode="_(* #,##0_);_(* \(#,##0\);_(* &quot;-&quot;??_);_(@_)"/>
    <numFmt numFmtId="167" formatCode="_-* #,##0_-;\-* #,##0_-;_-* &quot;-&quot;??_-;_-@_-"/>
    <numFmt numFmtId="168" formatCode="_(* #,##0.00_);_(* \(#,##0.00\);_(* \-??_);_(@_)"/>
    <numFmt numFmtId="169" formatCode="_([$€-2]* #,##0.00_);_([$€-2]* \(#,##0.00\);_([$€-2]* &quot;-&quot;??_)"/>
    <numFmt numFmtId="170" formatCode="[$-409]d/mmm/yy;@"/>
  </numFmts>
  <fonts count="60">
    <font>
      <sz val="11"/>
      <color theme="1"/>
      <name val="Calibri"/>
      <family val="2"/>
      <scheme val="minor"/>
    </font>
    <font>
      <b/>
      <sz val="10"/>
      <color rgb="FFFFFFFF"/>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color theme="1"/>
      <name val="Calibri"/>
      <family val="2"/>
      <scheme val="min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G Omega"/>
    </font>
    <font>
      <sz val="12"/>
      <color indexed="8"/>
      <name val="Calibri"/>
      <family val="2"/>
    </font>
    <font>
      <sz val="10"/>
      <name val="Verdana"/>
      <family val="2"/>
    </font>
    <font>
      <b/>
      <sz val="18"/>
      <color theme="3"/>
      <name val="Cambria"/>
      <family val="2"/>
    </font>
    <font>
      <sz val="10"/>
      <name val="Arial"/>
      <family val="2"/>
    </font>
    <font>
      <b/>
      <sz val="18"/>
      <color indexed="56"/>
      <name val="Cambria"/>
      <family val="1"/>
    </font>
    <font>
      <u/>
      <sz val="18.7"/>
      <color theme="10"/>
      <name val="Calibri"/>
      <family val="2"/>
    </font>
    <font>
      <u/>
      <sz val="10"/>
      <color theme="10"/>
      <name val="Arial"/>
      <family val="2"/>
    </font>
    <font>
      <sz val="11"/>
      <color rgb="FF000000"/>
      <name val="Calibri"/>
      <family val="2"/>
      <charset val="1"/>
    </font>
    <font>
      <b/>
      <i/>
      <sz val="11"/>
      <color theme="1"/>
      <name val="Calibri"/>
      <family val="2"/>
      <scheme val="minor"/>
    </font>
    <font>
      <b/>
      <sz val="9"/>
      <color rgb="FFFFFFFF"/>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9"/>
      <color rgb="FF000000"/>
      <name val="Calibri"/>
      <family val="2"/>
      <scheme val="minor"/>
    </font>
    <font>
      <i/>
      <sz val="10"/>
      <color theme="0" tint="-0.34998626667073579"/>
      <name val="Calibri"/>
      <family val="2"/>
      <scheme val="minor"/>
    </font>
    <font>
      <sz val="11"/>
      <color theme="1" tint="0.249977111117893"/>
      <name val="Calibri"/>
      <family val="2"/>
      <scheme val="minor"/>
    </font>
    <font>
      <sz val="10"/>
      <name val="Calibri"/>
      <family val="2"/>
      <scheme val="minor"/>
    </font>
  </fonts>
  <fills count="8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13">
    <xf numFmtId="0" fontId="0" fillId="0" borderId="0"/>
    <xf numFmtId="0" fontId="6" fillId="0" borderId="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 fillId="0" borderId="13" applyNumberFormat="0" applyFill="0" applyAlignment="0" applyProtection="0"/>
    <xf numFmtId="0" fontId="22"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2" fillId="34" borderId="0" applyNumberFormat="0" applyBorder="0" applyAlignment="0" applyProtection="0"/>
    <xf numFmtId="43" fontId="23" fillId="0" borderId="0" applyFont="0" applyFill="0" applyBorder="0" applyAlignment="0" applyProtection="0"/>
    <xf numFmtId="0" fontId="6" fillId="0" borderId="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4" fillId="53" borderId="14" applyNumberFormat="0" applyAlignment="0" applyProtection="0"/>
    <xf numFmtId="0" fontId="34" fillId="53" borderId="14" applyNumberFormat="0" applyAlignment="0" applyProtection="0"/>
    <xf numFmtId="0" fontId="34" fillId="53" borderId="14" applyNumberFormat="0" applyAlignment="0" applyProtection="0"/>
    <xf numFmtId="0" fontId="36" fillId="54" borderId="15" applyNumberFormat="0" applyAlignment="0" applyProtection="0"/>
    <xf numFmtId="0" fontId="36" fillId="54" borderId="15" applyNumberFormat="0" applyAlignment="0" applyProtection="0"/>
    <xf numFmtId="0" fontId="36" fillId="54" borderId="15" applyNumberFormat="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7" fontId="42" fillId="0" borderId="0" applyFont="0" applyFill="0" applyBorder="0" applyAlignment="0" applyProtection="0"/>
    <xf numFmtId="168" fontId="6" fillId="0" borderId="0" applyFill="0" applyBorder="0" applyAlignment="0" applyProtection="0"/>
    <xf numFmtId="165" fontId="6" fillId="0" borderId="0" applyFont="0" applyFill="0" applyAlignment="0" applyProtection="0"/>
    <xf numFmtId="168" fontId="6" fillId="0" borderId="0" applyFill="0" applyBorder="0" applyAlignment="0" applyProtection="0"/>
    <xf numFmtId="43" fontId="6" fillId="0" borderId="0" applyFont="0" applyFill="0" applyBorder="0" applyAlignment="0" applyProtection="0"/>
    <xf numFmtId="0" fontId="6" fillId="0" borderId="0" applyFont="0" applyFill="0" applyAlignment="0" applyProtection="0"/>
    <xf numFmtId="0" fontId="6" fillId="0" borderId="0" applyFont="0" applyFill="0" applyAlignment="0" applyProtection="0"/>
    <xf numFmtId="43"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6"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9" fontId="4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40" borderId="14" applyNumberFormat="0" applyAlignment="0" applyProtection="0"/>
    <xf numFmtId="0" fontId="32" fillId="40"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55"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24" fillId="0" borderId="0"/>
    <xf numFmtId="0" fontId="24"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6" fillId="0" borderId="0"/>
    <xf numFmtId="0" fontId="6" fillId="0" borderId="0"/>
    <xf numFmtId="0" fontId="6" fillId="0" borderId="0"/>
    <xf numFmtId="0" fontId="24" fillId="0" borderId="0"/>
    <xf numFmtId="0" fontId="43" fillId="0" borderId="0"/>
    <xf numFmtId="0" fontId="43" fillId="0" borderId="0"/>
    <xf numFmtId="0" fontId="43" fillId="0" borderId="0"/>
    <xf numFmtId="0" fontId="43" fillId="0" borderId="0"/>
    <xf numFmtId="0" fontId="43" fillId="0" borderId="0"/>
    <xf numFmtId="0" fontId="7" fillId="0" borderId="0"/>
    <xf numFmtId="0" fontId="7" fillId="0" borderId="0"/>
    <xf numFmtId="0" fontId="6" fillId="0" borderId="0"/>
    <xf numFmtId="0" fontId="23" fillId="0" borderId="0"/>
    <xf numFmtId="0" fontId="6" fillId="0" borderId="0"/>
    <xf numFmtId="0" fontId="7" fillId="0" borderId="0"/>
    <xf numFmtId="0" fontId="23"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24" fillId="0" borderId="0"/>
    <xf numFmtId="0" fontId="24" fillId="0" borderId="0"/>
    <xf numFmtId="0" fontId="24" fillId="0" borderId="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33" fillId="53" borderId="21" applyNumberFormat="0" applyAlignment="0" applyProtection="0"/>
    <xf numFmtId="0" fontId="33" fillId="53" borderId="21" applyNumberFormat="0" applyAlignment="0" applyProtection="0"/>
    <xf numFmtId="0" fontId="33" fillId="53" borderId="21"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23" fillId="10" borderId="12" applyNumberFormat="0" applyFont="0" applyAlignment="0" applyProtection="0"/>
    <xf numFmtId="0" fontId="22" fillId="48" borderId="0" applyNumberFormat="0" applyBorder="0" applyAlignment="0" applyProtection="0"/>
    <xf numFmtId="0" fontId="22" fillId="46" borderId="0" applyNumberFormat="0" applyBorder="0" applyAlignment="0" applyProtection="0"/>
    <xf numFmtId="0" fontId="22" fillId="43"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45" fillId="0" borderId="0"/>
    <xf numFmtId="43" fontId="45" fillId="0" borderId="0" applyFont="0" applyFill="0" applyBorder="0" applyAlignment="0" applyProtection="0"/>
    <xf numFmtId="9" fontId="45" fillId="0" borderId="0" applyFont="0" applyFill="0" applyBorder="0" applyAlignment="0" applyProtection="0"/>
    <xf numFmtId="0" fontId="45" fillId="0" borderId="0"/>
    <xf numFmtId="43" fontId="45" fillId="0" borderId="0" applyFont="0" applyFill="0" applyBorder="0" applyAlignment="0" applyProtection="0"/>
    <xf numFmtId="43" fontId="23" fillId="0" borderId="0" applyFont="0" applyFill="0" applyBorder="0" applyAlignment="0" applyProtection="0"/>
    <xf numFmtId="0" fontId="45" fillId="0" borderId="0"/>
    <xf numFmtId="43" fontId="45" fillId="0" borderId="0" applyFont="0" applyFill="0" applyBorder="0" applyAlignment="0" applyProtection="0"/>
    <xf numFmtId="43" fontId="7"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7" fillId="0" borderId="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57"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58"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59"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61"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62"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6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65"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60"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6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7" borderId="0" applyNumberFormat="0" applyBorder="0" applyAlignment="0" applyProtection="0"/>
    <xf numFmtId="0" fontId="40" fillId="67" borderId="0" applyNumberFormat="0" applyBorder="0" applyAlignment="0" applyProtection="0"/>
    <xf numFmtId="0" fontId="40" fillId="45"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4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4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0" borderId="0" applyNumberFormat="0" applyBorder="0" applyAlignment="0" applyProtection="0"/>
    <xf numFmtId="0" fontId="40" fillId="70" borderId="0" applyNumberFormat="0" applyBorder="0" applyAlignment="0" applyProtection="0"/>
    <xf numFmtId="0" fontId="40" fillId="48"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1" borderId="0" applyNumberFormat="0" applyBorder="0" applyAlignment="0" applyProtection="0"/>
    <xf numFmtId="0" fontId="40" fillId="71" borderId="0" applyNumberFormat="0" applyBorder="0" applyAlignment="0" applyProtection="0"/>
    <xf numFmtId="0" fontId="40" fillId="49"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2" borderId="0" applyNumberFormat="0" applyBorder="0" applyAlignment="0" applyProtection="0"/>
    <xf numFmtId="0" fontId="40" fillId="72" borderId="0" applyNumberFormat="0" applyBorder="0" applyAlignment="0" applyProtection="0"/>
    <xf numFmtId="0" fontId="40" fillId="50"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73" borderId="0" applyNumberFormat="0" applyBorder="0" applyAlignment="0" applyProtection="0"/>
    <xf numFmtId="0" fontId="40" fillId="73" borderId="0" applyNumberFormat="0" applyBorder="0" applyAlignment="0" applyProtection="0"/>
    <xf numFmtId="0" fontId="40" fillId="51"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46"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69" borderId="0" applyNumberFormat="0" applyBorder="0" applyAlignment="0" applyProtection="0"/>
    <xf numFmtId="0" fontId="40" fillId="69" borderId="0" applyNumberFormat="0" applyBorder="0" applyAlignment="0" applyProtection="0"/>
    <xf numFmtId="0" fontId="40" fillId="47"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5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36" borderId="0" applyNumberFormat="0" applyBorder="0" applyAlignment="0" applyProtection="0"/>
    <xf numFmtId="0" fontId="34" fillId="75"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4" fillId="75" borderId="14" applyNumberFormat="0" applyAlignment="0" applyProtection="0"/>
    <xf numFmtId="0" fontId="34" fillId="75" borderId="14" applyNumberFormat="0" applyAlignment="0" applyProtection="0"/>
    <xf numFmtId="0" fontId="34" fillId="53" borderId="14" applyNumberFormat="0" applyAlignment="0" applyProtection="0"/>
    <xf numFmtId="0" fontId="36" fillId="76"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0" fontId="36" fillId="76" borderId="15" applyNumberFormat="0" applyAlignment="0" applyProtection="0"/>
    <xf numFmtId="0" fontId="36" fillId="76" borderId="15" applyNumberFormat="0" applyAlignment="0" applyProtection="0"/>
    <xf numFmtId="0" fontId="36" fillId="54" borderId="15" applyNumberFormat="0" applyAlignment="0" applyProtection="0"/>
    <xf numFmtId="43" fontId="7" fillId="0" borderId="0" applyFont="0" applyFill="0" applyBorder="0" applyAlignment="0" applyProtection="0"/>
    <xf numFmtId="43" fontId="2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168" fontId="6" fillId="0" borderId="0" applyFill="0" applyBorder="0" applyAlignment="0" applyProtection="0"/>
    <xf numFmtId="43" fontId="6" fillId="0" borderId="0" applyFont="0" applyFill="0" applyBorder="0" applyAlignment="0" applyProtection="0"/>
    <xf numFmtId="165" fontId="6" fillId="0" borderId="0" applyFon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37" borderId="0" applyNumberFormat="0" applyBorder="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2" fillId="62"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2" fillId="62" borderId="14" applyNumberFormat="0" applyAlignment="0" applyProtection="0"/>
    <xf numFmtId="0" fontId="32" fillId="62" borderId="14" applyNumberFormat="0" applyAlignment="0" applyProtection="0"/>
    <xf numFmtId="0" fontId="32" fillId="40" borderId="14" applyNumberFormat="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1" fillId="77"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31" fillId="77" borderId="0" applyNumberFormat="0" applyBorder="0" applyAlignment="0" applyProtection="0"/>
    <xf numFmtId="0" fontId="31" fillId="77" borderId="0" applyNumberFormat="0" applyBorder="0" applyAlignment="0" applyProtection="0"/>
    <xf numFmtId="0" fontId="31" fillId="55" borderId="0" applyNumberFormat="0" applyBorder="0" applyAlignment="0" applyProtection="0"/>
    <xf numFmtId="0" fontId="6" fillId="0" borderId="0"/>
    <xf numFmtId="0" fontId="24" fillId="0" borderId="0"/>
    <xf numFmtId="0" fontId="6" fillId="0" borderId="0"/>
    <xf numFmtId="0" fontId="24" fillId="0" borderId="0"/>
    <xf numFmtId="0" fontId="6" fillId="0" borderId="0"/>
    <xf numFmtId="0" fontId="6" fillId="0" borderId="0"/>
    <xf numFmtId="0" fontId="45"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23" fillId="0" borderId="0"/>
    <xf numFmtId="0" fontId="7"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23" fillId="0" borderId="0"/>
    <xf numFmtId="0" fontId="23"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24" fillId="0" borderId="0"/>
    <xf numFmtId="0" fontId="6" fillId="0" borderId="0"/>
    <xf numFmtId="0" fontId="24" fillId="0" borderId="0"/>
    <xf numFmtId="0" fontId="6" fillId="0" borderId="0"/>
    <xf numFmtId="0" fontId="24" fillId="0" borderId="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78" borderId="20"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56" borderId="20" applyNumberFormat="0" applyFont="0" applyAlignment="0" applyProtection="0"/>
    <xf numFmtId="0" fontId="23" fillId="56" borderId="20"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23" fillId="10" borderId="12" applyNumberFormat="0" applyFont="0" applyAlignment="0" applyProtection="0"/>
    <xf numFmtId="0" fontId="33" fillId="75"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33" fillId="75" borderId="21" applyNumberFormat="0" applyAlignment="0" applyProtection="0"/>
    <xf numFmtId="0" fontId="33" fillId="75" borderId="21" applyNumberFormat="0" applyAlignment="0" applyProtection="0"/>
    <xf numFmtId="0" fontId="33" fillId="53" borderId="2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5" fillId="0" borderId="0" applyNumberFormat="0" applyFill="0" applyBorder="0" applyAlignment="0" applyProtection="0"/>
    <xf numFmtId="0" fontId="39" fillId="0" borderId="22" applyNumberFormat="0" applyFill="0" applyAlignment="0" applyProtection="0"/>
    <xf numFmtId="0" fontId="39" fillId="0" borderId="22" applyNumberFormat="0" applyFill="0" applyAlignment="0" applyProtection="0"/>
    <xf numFmtId="0" fontId="39" fillId="0" borderId="2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3" fontId="7" fillId="0" borderId="0" applyFont="0" applyFill="0" applyBorder="0" applyAlignment="0" applyProtection="0"/>
  </cellStyleXfs>
  <cellXfs count="258">
    <xf numFmtId="0" fontId="0" fillId="0" borderId="0" xfId="0"/>
    <xf numFmtId="0" fontId="4" fillId="0" borderId="0" xfId="0" applyFont="1"/>
    <xf numFmtId="0" fontId="0" fillId="3" borderId="0" xfId="0" applyFill="1"/>
    <xf numFmtId="0" fontId="0" fillId="0" borderId="4" xfId="0" applyBorder="1"/>
    <xf numFmtId="0" fontId="0" fillId="0" borderId="0" xfId="0" applyAlignment="1">
      <alignment horizontal="center"/>
    </xf>
    <xf numFmtId="0" fontId="4" fillId="0" borderId="0" xfId="0" applyFont="1" applyAlignment="1">
      <alignment horizontal="center"/>
    </xf>
    <xf numFmtId="0" fontId="0" fillId="0" borderId="24" xfId="0" applyBorder="1"/>
    <xf numFmtId="0" fontId="0" fillId="0" borderId="23" xfId="0" applyBorder="1"/>
    <xf numFmtId="0" fontId="1" fillId="79" borderId="1" xfId="0" applyFont="1" applyFill="1" applyBorder="1" applyAlignment="1">
      <alignment wrapText="1"/>
    </xf>
    <xf numFmtId="0" fontId="51" fillId="79" borderId="2" xfId="0" applyFont="1" applyFill="1" applyBorder="1" applyAlignment="1">
      <alignment horizontal="center" textRotation="90" wrapText="1"/>
    </xf>
    <xf numFmtId="0" fontId="0" fillId="0" borderId="23" xfId="0" applyBorder="1" applyAlignment="1">
      <alignment horizontal="center"/>
    </xf>
    <xf numFmtId="0" fontId="19" fillId="79" borderId="31" xfId="0" applyFont="1" applyFill="1" applyBorder="1" applyAlignment="1">
      <alignment horizontal="center" wrapText="1"/>
    </xf>
    <xf numFmtId="0" fontId="0" fillId="0" borderId="35" xfId="0" applyBorder="1" applyAlignment="1">
      <alignment vertical="center"/>
    </xf>
    <xf numFmtId="0" fontId="0" fillId="0" borderId="37" xfId="0" applyBorder="1" applyAlignment="1">
      <alignment vertical="center"/>
    </xf>
    <xf numFmtId="0" fontId="50" fillId="3" borderId="33" xfId="0" applyFont="1" applyFill="1" applyBorder="1" applyAlignment="1">
      <alignment vertical="center"/>
    </xf>
    <xf numFmtId="0" fontId="0" fillId="3" borderId="38" xfId="0" applyFill="1" applyBorder="1"/>
    <xf numFmtId="0" fontId="0" fillId="2" borderId="39" xfId="0" applyFill="1" applyBorder="1" applyProtection="1">
      <protection locked="0"/>
    </xf>
    <xf numFmtId="0" fontId="0" fillId="2" borderId="40" xfId="0" applyFill="1" applyBorder="1" applyProtection="1">
      <protection locked="0"/>
    </xf>
    <xf numFmtId="0" fontId="0" fillId="2" borderId="38" xfId="0" applyFill="1" applyBorder="1" applyProtection="1">
      <protection locked="0"/>
    </xf>
    <xf numFmtId="0" fontId="0" fillId="0" borderId="35" xfId="0" applyBorder="1" applyAlignment="1">
      <alignment horizontal="center"/>
    </xf>
    <xf numFmtId="0" fontId="0" fillId="0" borderId="37" xfId="0" applyBorder="1" applyAlignment="1">
      <alignment horizontal="center"/>
    </xf>
    <xf numFmtId="0" fontId="5" fillId="3" borderId="0" xfId="0" applyFont="1" applyFill="1"/>
    <xf numFmtId="0" fontId="0" fillId="3" borderId="23" xfId="0" applyFill="1" applyBorder="1"/>
    <xf numFmtId="0" fontId="0" fillId="3" borderId="4" xfId="0" applyFill="1" applyBorder="1"/>
    <xf numFmtId="0" fontId="3" fillId="2" borderId="24" xfId="0" applyFont="1" applyFill="1" applyBorder="1" applyProtection="1">
      <protection locked="0"/>
    </xf>
    <xf numFmtId="0" fontId="3" fillId="2" borderId="36" xfId="0" applyFont="1" applyFill="1" applyBorder="1" applyProtection="1">
      <protection locked="0"/>
    </xf>
    <xf numFmtId="0" fontId="3" fillId="2" borderId="31" xfId="0" applyFont="1" applyFill="1" applyBorder="1" applyProtection="1">
      <protection locked="0"/>
    </xf>
    <xf numFmtId="0" fontId="3" fillId="2" borderId="32" xfId="0" applyFont="1" applyFill="1" applyBorder="1" applyProtection="1">
      <protection locked="0"/>
    </xf>
    <xf numFmtId="0" fontId="0" fillId="0" borderId="31" xfId="0" applyBorder="1"/>
    <xf numFmtId="0" fontId="0" fillId="3" borderId="0" xfId="0" applyFill="1" applyAlignment="1">
      <alignment horizontal="left"/>
    </xf>
    <xf numFmtId="0" fontId="0" fillId="0" borderId="0" xfId="0" applyAlignment="1">
      <alignment horizontal="left"/>
    </xf>
    <xf numFmtId="0" fontId="4" fillId="0" borderId="33" xfId="0" applyFont="1" applyBorder="1" applyAlignment="1">
      <alignment horizontal="center"/>
    </xf>
    <xf numFmtId="0" fontId="1" fillId="0" borderId="0" xfId="0" applyFont="1" applyAlignment="1">
      <alignment horizontal="center" wrapText="1"/>
    </xf>
    <xf numFmtId="0" fontId="2" fillId="0" borderId="28" xfId="0" applyFont="1" applyBorder="1" applyAlignment="1">
      <alignment vertical="center" wrapText="1"/>
    </xf>
    <xf numFmtId="0" fontId="3" fillId="0" borderId="28" xfId="0" applyFont="1" applyBorder="1" applyAlignment="1">
      <alignment horizontal="center" vertical="center" wrapText="1"/>
    </xf>
    <xf numFmtId="0" fontId="3" fillId="0" borderId="28"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xf numFmtId="0" fontId="3" fillId="0" borderId="34" xfId="0" applyFont="1" applyBorder="1"/>
    <xf numFmtId="0" fontId="50" fillId="3" borderId="35" xfId="0" applyFont="1" applyFill="1" applyBorder="1" applyAlignment="1">
      <alignment vertical="center"/>
    </xf>
    <xf numFmtId="0" fontId="0" fillId="3" borderId="39" xfId="0" applyFill="1" applyBorder="1"/>
    <xf numFmtId="0" fontId="50" fillId="3" borderId="34" xfId="0" applyFont="1" applyFill="1" applyBorder="1" applyAlignment="1">
      <alignment vertical="center"/>
    </xf>
    <xf numFmtId="0" fontId="0" fillId="0" borderId="36" xfId="0" applyBorder="1" applyAlignment="1">
      <alignment vertical="center"/>
    </xf>
    <xf numFmtId="0" fontId="50" fillId="3" borderId="36" xfId="0" applyFont="1" applyFill="1" applyBorder="1" applyAlignment="1">
      <alignment vertical="center"/>
    </xf>
    <xf numFmtId="0" fontId="0" fillId="0" borderId="32" xfId="0" applyBorder="1" applyAlignment="1">
      <alignment vertical="center"/>
    </xf>
    <xf numFmtId="0" fontId="4" fillId="0" borderId="28" xfId="0" applyFont="1" applyBorder="1" applyAlignment="1">
      <alignment vertical="center" wrapText="1"/>
    </xf>
    <xf numFmtId="0" fontId="0" fillId="0" borderId="24" xfId="0" applyBorder="1" applyAlignment="1">
      <alignment vertical="center" wrapText="1"/>
    </xf>
    <xf numFmtId="0" fontId="0" fillId="0" borderId="31" xfId="0" applyBorder="1" applyAlignment="1">
      <alignment vertical="center" wrapText="1"/>
    </xf>
    <xf numFmtId="0" fontId="2" fillId="0" borderId="34" xfId="0" applyFont="1" applyBorder="1" applyAlignment="1">
      <alignment vertical="center" wrapText="1"/>
    </xf>
    <xf numFmtId="0" fontId="0" fillId="0" borderId="0" xfId="0" applyAlignment="1">
      <alignment vertical="center" wrapText="1"/>
    </xf>
    <xf numFmtId="0" fontId="0" fillId="0" borderId="0" xfId="0" applyProtection="1">
      <protection locked="0"/>
    </xf>
    <xf numFmtId="0" fontId="0" fillId="0" borderId="24" xfId="0" applyBorder="1" applyAlignment="1">
      <alignment vertical="center"/>
    </xf>
    <xf numFmtId="0" fontId="0" fillId="0" borderId="31" xfId="0" applyBorder="1" applyAlignment="1">
      <alignment vertical="center"/>
    </xf>
    <xf numFmtId="0" fontId="0" fillId="2" borderId="44" xfId="0" applyFill="1" applyBorder="1" applyProtection="1">
      <protection locked="0"/>
    </xf>
    <xf numFmtId="0" fontId="0" fillId="0" borderId="0" xfId="0" applyAlignment="1">
      <alignment horizontal="left" wrapText="1"/>
    </xf>
    <xf numFmtId="0" fontId="0" fillId="0" borderId="35" xfId="0" applyBorder="1" applyAlignment="1">
      <alignment horizontal="center" vertical="center"/>
    </xf>
    <xf numFmtId="0" fontId="0" fillId="0" borderId="37" xfId="0" applyBorder="1" applyAlignment="1">
      <alignment horizontal="center" vertical="center"/>
    </xf>
    <xf numFmtId="0" fontId="53" fillId="0" borderId="0" xfId="0" applyFont="1"/>
    <xf numFmtId="0" fontId="54" fillId="0" borderId="0" xfId="0" applyFont="1"/>
    <xf numFmtId="0" fontId="53" fillId="0" borderId="4" xfId="0" applyFont="1" applyBorder="1"/>
    <xf numFmtId="0" fontId="55" fillId="0" borderId="0" xfId="0" applyFont="1"/>
    <xf numFmtId="0" fontId="55" fillId="0" borderId="4" xfId="0" applyFont="1" applyBorder="1"/>
    <xf numFmtId="0" fontId="56" fillId="0" borderId="0" xfId="0" applyFont="1"/>
    <xf numFmtId="0" fontId="54" fillId="0" borderId="4" xfId="0" applyFont="1" applyBorder="1"/>
    <xf numFmtId="0" fontId="53" fillId="0" borderId="0" xfId="0" applyFont="1" applyAlignment="1">
      <alignment horizontal="left"/>
    </xf>
    <xf numFmtId="0" fontId="53" fillId="0" borderId="4" xfId="0" applyFont="1" applyBorder="1" applyAlignment="1">
      <alignment horizontal="left"/>
    </xf>
    <xf numFmtId="0" fontId="55" fillId="0" borderId="4" xfId="0" applyFont="1" applyBorder="1" applyAlignment="1">
      <alignment horizontal="left"/>
    </xf>
    <xf numFmtId="0" fontId="54" fillId="0" borderId="0" xfId="0" applyFont="1" applyAlignment="1">
      <alignment horizontal="left"/>
    </xf>
    <xf numFmtId="0" fontId="54" fillId="0" borderId="4" xfId="0" applyFont="1" applyBorder="1" applyAlignment="1">
      <alignment horizontal="left"/>
    </xf>
    <xf numFmtId="0" fontId="55" fillId="0" borderId="4" xfId="0" applyFont="1" applyBorder="1" applyAlignment="1">
      <alignment horizontal="center"/>
    </xf>
    <xf numFmtId="0" fontId="53" fillId="0" borderId="0" xfId="0" applyFont="1" applyAlignment="1">
      <alignment horizontal="center"/>
    </xf>
    <xf numFmtId="0" fontId="53" fillId="0" borderId="4" xfId="0" applyFont="1" applyBorder="1" applyAlignment="1">
      <alignment horizontal="center"/>
    </xf>
    <xf numFmtId="0" fontId="54" fillId="0" borderId="0" xfId="0" applyFont="1" applyAlignment="1">
      <alignment horizontal="center"/>
    </xf>
    <xf numFmtId="0" fontId="54" fillId="0" borderId="4" xfId="0" applyFont="1" applyBorder="1" applyAlignment="1">
      <alignment horizontal="center"/>
    </xf>
    <xf numFmtId="3" fontId="54" fillId="0" borderId="0" xfId="0" applyNumberFormat="1" applyFont="1"/>
    <xf numFmtId="3" fontId="53" fillId="0" borderId="0" xfId="0" applyNumberFormat="1" applyFont="1" applyAlignment="1">
      <alignment horizontal="left"/>
    </xf>
    <xf numFmtId="3" fontId="53" fillId="0" borderId="0" xfId="0" applyNumberFormat="1" applyFont="1"/>
    <xf numFmtId="3" fontId="53" fillId="0" borderId="4" xfId="0" applyNumberFormat="1" applyFont="1" applyBorder="1" applyAlignment="1">
      <alignment horizontal="left"/>
    </xf>
    <xf numFmtId="3" fontId="53" fillId="0" borderId="4" xfId="0" applyNumberFormat="1" applyFont="1" applyBorder="1"/>
    <xf numFmtId="3" fontId="55" fillId="0" borderId="4" xfId="0" applyNumberFormat="1" applyFont="1" applyBorder="1" applyAlignment="1">
      <alignment horizontal="center"/>
    </xf>
    <xf numFmtId="3" fontId="54" fillId="0" borderId="4" xfId="0" applyNumberFormat="1" applyFont="1" applyBorder="1"/>
    <xf numFmtId="3" fontId="54" fillId="0" borderId="0" xfId="0" applyNumberFormat="1" applyFont="1" applyAlignment="1">
      <alignment horizontal="left"/>
    </xf>
    <xf numFmtId="0" fontId="4" fillId="0" borderId="23" xfId="0" applyFont="1" applyBorder="1" applyAlignment="1">
      <alignment horizontal="center"/>
    </xf>
    <xf numFmtId="0" fontId="4" fillId="0" borderId="23" xfId="0" applyFont="1" applyBorder="1"/>
    <xf numFmtId="0" fontId="0" fillId="0" borderId="33" xfId="0" applyBorder="1" applyAlignment="1">
      <alignment horizontal="center"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1" fillId="79" borderId="42" xfId="0" applyFont="1" applyFill="1" applyBorder="1" applyAlignment="1">
      <alignment horizontal="center" wrapText="1"/>
    </xf>
    <xf numFmtId="0" fontId="0" fillId="82" borderId="28" xfId="0" applyFill="1" applyBorder="1" applyAlignment="1" applyProtection="1">
      <alignment vertical="center" wrapText="1"/>
      <protection locked="0"/>
    </xf>
    <xf numFmtId="0" fontId="0" fillId="82" borderId="24" xfId="0" applyFill="1" applyBorder="1" applyAlignment="1" applyProtection="1">
      <alignment vertical="center" wrapText="1"/>
      <protection locked="0"/>
    </xf>
    <xf numFmtId="0" fontId="0" fillId="82" borderId="24" xfId="0" applyFill="1" applyBorder="1" applyAlignment="1" applyProtection="1">
      <alignment horizontal="center" vertical="center" wrapText="1"/>
      <protection locked="0"/>
    </xf>
    <xf numFmtId="0" fontId="0" fillId="82" borderId="24" xfId="0" applyFill="1" applyBorder="1" applyAlignment="1" applyProtection="1">
      <alignment horizontal="center"/>
      <protection locked="0"/>
    </xf>
    <xf numFmtId="0" fontId="0" fillId="82" borderId="31" xfId="0" applyFill="1" applyBorder="1" applyAlignment="1" applyProtection="1">
      <alignment horizontal="center" vertical="center" wrapText="1"/>
      <protection locked="0"/>
    </xf>
    <xf numFmtId="0" fontId="0" fillId="82" borderId="31" xfId="0" applyFill="1" applyBorder="1" applyAlignment="1" applyProtection="1">
      <alignment horizontal="center"/>
      <protection locked="0"/>
    </xf>
    <xf numFmtId="0" fontId="0" fillId="82" borderId="38" xfId="0" applyFill="1" applyBorder="1" applyProtection="1">
      <protection locked="0"/>
    </xf>
    <xf numFmtId="0" fontId="0" fillId="82" borderId="39" xfId="0" applyFill="1" applyBorder="1" applyProtection="1">
      <protection locked="0"/>
    </xf>
    <xf numFmtId="0" fontId="0" fillId="82" borderId="40" xfId="0" applyFill="1" applyBorder="1" applyProtection="1">
      <protection locked="0"/>
    </xf>
    <xf numFmtId="0" fontId="0" fillId="0" borderId="0" xfId="0" applyAlignment="1">
      <alignment horizontal="right"/>
    </xf>
    <xf numFmtId="166" fontId="0" fillId="82" borderId="36" xfId="1412" applyNumberFormat="1" applyFont="1" applyFill="1" applyBorder="1" applyAlignment="1" applyProtection="1">
      <alignment horizontal="center" vertical="center" wrapText="1"/>
      <protection locked="0"/>
    </xf>
    <xf numFmtId="166" fontId="0" fillId="82" borderId="32" xfId="1412" applyNumberFormat="1" applyFont="1" applyFill="1" applyBorder="1" applyAlignment="1" applyProtection="1">
      <alignment horizontal="center" vertical="center" wrapText="1"/>
      <protection locked="0"/>
    </xf>
    <xf numFmtId="166" fontId="0" fillId="0" borderId="28" xfId="1412" applyNumberFormat="1" applyFont="1" applyFill="1" applyBorder="1" applyAlignment="1">
      <alignment horizontal="right" vertical="center" wrapText="1"/>
    </xf>
    <xf numFmtId="166" fontId="0" fillId="0" borderId="34" xfId="1412" applyNumberFormat="1" applyFont="1" applyBorder="1" applyAlignment="1">
      <alignment vertical="center" wrapText="1"/>
    </xf>
    <xf numFmtId="166" fontId="0" fillId="82" borderId="24" xfId="1412" applyNumberFormat="1" applyFont="1" applyFill="1" applyBorder="1" applyAlignment="1" applyProtection="1">
      <alignment horizontal="right" vertical="center" wrapText="1"/>
      <protection locked="0"/>
    </xf>
    <xf numFmtId="166" fontId="0" fillId="82" borderId="31" xfId="1412" applyNumberFormat="1" applyFont="1" applyFill="1" applyBorder="1" applyAlignment="1" applyProtection="1">
      <alignment horizontal="right" vertical="center" wrapText="1"/>
      <protection locked="0"/>
    </xf>
    <xf numFmtId="0" fontId="3" fillId="82" borderId="24" xfId="0" applyFont="1" applyFill="1" applyBorder="1" applyProtection="1">
      <protection locked="0"/>
    </xf>
    <xf numFmtId="0" fontId="3" fillId="82" borderId="36" xfId="0" applyFont="1" applyFill="1" applyBorder="1" applyProtection="1">
      <protection locked="0"/>
    </xf>
    <xf numFmtId="0" fontId="3" fillId="82" borderId="31" xfId="0" applyFont="1" applyFill="1" applyBorder="1" applyProtection="1">
      <protection locked="0"/>
    </xf>
    <xf numFmtId="0" fontId="3" fillId="82" borderId="32" xfId="0" applyFont="1" applyFill="1" applyBorder="1" applyProtection="1">
      <protection locked="0"/>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xf numFmtId="0" fontId="0" fillId="0" borderId="49" xfId="0" applyBorder="1"/>
    <xf numFmtId="0" fontId="4" fillId="3" borderId="48" xfId="0" applyFont="1" applyFill="1" applyBorder="1"/>
    <xf numFmtId="0" fontId="4" fillId="3" borderId="0" xfId="0" applyFont="1" applyFill="1"/>
    <xf numFmtId="0" fontId="4" fillId="3" borderId="49" xfId="0" applyFont="1" applyFill="1" applyBorder="1"/>
    <xf numFmtId="0" fontId="0" fillId="3" borderId="48" xfId="0" applyFill="1" applyBorder="1"/>
    <xf numFmtId="0" fontId="0" fillId="3" borderId="49" xfId="0" applyFill="1" applyBorder="1"/>
    <xf numFmtId="0" fontId="0" fillId="3" borderId="50" xfId="0" applyFill="1" applyBorder="1"/>
    <xf numFmtId="0" fontId="0" fillId="3" borderId="51" xfId="0" applyFill="1" applyBorder="1"/>
    <xf numFmtId="0" fontId="0" fillId="81" borderId="48" xfId="0" applyFill="1" applyBorder="1"/>
    <xf numFmtId="0" fontId="0" fillId="81" borderId="0" xfId="0" applyFill="1"/>
    <xf numFmtId="0" fontId="0" fillId="81" borderId="49" xfId="0" applyFill="1" applyBorder="1"/>
    <xf numFmtId="0" fontId="0" fillId="81" borderId="50" xfId="0" applyFill="1" applyBorder="1"/>
    <xf numFmtId="0" fontId="4" fillId="81" borderId="4" xfId="0" applyFont="1" applyFill="1" applyBorder="1" applyAlignment="1">
      <alignment horizontal="right"/>
    </xf>
    <xf numFmtId="0" fontId="4" fillId="81" borderId="51" xfId="0" applyFont="1" applyFill="1" applyBorder="1" applyAlignment="1">
      <alignment horizontal="right"/>
    </xf>
    <xf numFmtId="3" fontId="53" fillId="0" borderId="0" xfId="0" applyNumberFormat="1" applyFont="1" applyAlignment="1">
      <alignment horizontal="right"/>
    </xf>
    <xf numFmtId="3" fontId="54" fillId="0" borderId="0" xfId="0" applyNumberFormat="1" applyFont="1" applyAlignment="1">
      <alignment horizontal="right"/>
    </xf>
    <xf numFmtId="0" fontId="54" fillId="3" borderId="25" xfId="0" applyFont="1" applyFill="1" applyBorder="1"/>
    <xf numFmtId="0" fontId="54" fillId="3" borderId="52" xfId="0" applyFont="1" applyFill="1" applyBorder="1"/>
    <xf numFmtId="0" fontId="54" fillId="3" borderId="52" xfId="0" quotePrefix="1" applyFont="1" applyFill="1" applyBorder="1" applyAlignment="1">
      <alignment horizontal="center"/>
    </xf>
    <xf numFmtId="0" fontId="54" fillId="3" borderId="52" xfId="0" applyFont="1" applyFill="1" applyBorder="1" applyAlignment="1">
      <alignment horizontal="center"/>
    </xf>
    <xf numFmtId="0" fontId="54" fillId="3" borderId="53" xfId="0" applyFont="1" applyFill="1" applyBorder="1" applyAlignment="1">
      <alignment horizontal="center"/>
    </xf>
    <xf numFmtId="0" fontId="0" fillId="3" borderId="54" xfId="0" applyFill="1" applyBorder="1" applyAlignment="1">
      <alignment horizontal="center"/>
    </xf>
    <xf numFmtId="0" fontId="0" fillId="3" borderId="43" xfId="0" applyFill="1" applyBorder="1" applyAlignment="1">
      <alignment horizontal="center"/>
    </xf>
    <xf numFmtId="0" fontId="0" fillId="3" borderId="55" xfId="0" applyFill="1" applyBorder="1" applyAlignment="1">
      <alignment horizontal="center"/>
    </xf>
    <xf numFmtId="0" fontId="0" fillId="81" borderId="45" xfId="0" applyFill="1" applyBorder="1"/>
    <xf numFmtId="0" fontId="0" fillId="81" borderId="46" xfId="0" applyFill="1" applyBorder="1" applyAlignment="1">
      <alignment horizontal="center"/>
    </xf>
    <xf numFmtId="0" fontId="0" fillId="81" borderId="47" xfId="0" applyFill="1" applyBorder="1" applyAlignment="1">
      <alignment horizontal="center"/>
    </xf>
    <xf numFmtId="0" fontId="4" fillId="0" borderId="56" xfId="0" applyFont="1" applyBorder="1" applyAlignment="1">
      <alignment horizontal="center"/>
    </xf>
    <xf numFmtId="0" fontId="4" fillId="0" borderId="53" xfId="0" applyFont="1" applyBorder="1"/>
    <xf numFmtId="0" fontId="5" fillId="79" borderId="42" xfId="0" applyFont="1" applyFill="1" applyBorder="1" applyAlignment="1">
      <alignment horizontal="center"/>
    </xf>
    <xf numFmtId="0" fontId="19" fillId="79" borderId="58" xfId="0" applyFont="1" applyFill="1" applyBorder="1"/>
    <xf numFmtId="0" fontId="0" fillId="82" borderId="36" xfId="0" applyFill="1" applyBorder="1" applyAlignment="1" applyProtection="1">
      <alignment horizontal="center"/>
      <protection locked="0"/>
    </xf>
    <xf numFmtId="0" fontId="0" fillId="0" borderId="36" xfId="0" applyBorder="1" applyAlignment="1">
      <alignment horizontal="center"/>
    </xf>
    <xf numFmtId="0" fontId="0" fillId="0" borderId="56" xfId="0" applyBorder="1" applyAlignment="1">
      <alignment horizontal="center"/>
    </xf>
    <xf numFmtId="0" fontId="4" fillId="0" borderId="42" xfId="0" applyFont="1" applyBorder="1" applyAlignment="1">
      <alignment horizontal="center"/>
    </xf>
    <xf numFmtId="0" fontId="4" fillId="0" borderId="59" xfId="0" applyFont="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82" borderId="39" xfId="0" applyFill="1" applyBorder="1" applyAlignment="1" applyProtection="1">
      <alignment horizontal="center"/>
      <protection locked="0"/>
    </xf>
    <xf numFmtId="0" fontId="0" fillId="3" borderId="33" xfId="0" applyFill="1" applyBorder="1" applyAlignment="1">
      <alignment horizontal="center"/>
    </xf>
    <xf numFmtId="0" fontId="0" fillId="3" borderId="34" xfId="0" applyFill="1" applyBorder="1" applyAlignment="1">
      <alignment horizontal="center"/>
    </xf>
    <xf numFmtId="0" fontId="0" fillId="82" borderId="35" xfId="0" applyFill="1" applyBorder="1" applyAlignment="1" applyProtection="1">
      <alignment horizontal="center"/>
      <protection locked="0"/>
    </xf>
    <xf numFmtId="0" fontId="0" fillId="3" borderId="35" xfId="0" applyFill="1" applyBorder="1" applyAlignment="1">
      <alignment horizontal="center"/>
    </xf>
    <xf numFmtId="0" fontId="0" fillId="3" borderId="36" xfId="0" applyFill="1" applyBorder="1" applyAlignment="1">
      <alignment horizontal="center"/>
    </xf>
    <xf numFmtId="0" fontId="0" fillId="82" borderId="37" xfId="0" applyFill="1" applyBorder="1" applyAlignment="1" applyProtection="1">
      <alignment horizontal="center"/>
      <protection locked="0"/>
    </xf>
    <xf numFmtId="0" fontId="0" fillId="82" borderId="32" xfId="0" applyFill="1" applyBorder="1" applyAlignment="1" applyProtection="1">
      <alignment horizontal="center"/>
      <protection locked="0"/>
    </xf>
    <xf numFmtId="0" fontId="0" fillId="82" borderId="40" xfId="0" applyFill="1" applyBorder="1" applyAlignment="1" applyProtection="1">
      <alignment horizontal="center"/>
      <protection locked="0"/>
    </xf>
    <xf numFmtId="0" fontId="0" fillId="82" borderId="0" xfId="0" applyFill="1" applyProtection="1">
      <protection locked="0"/>
    </xf>
    <xf numFmtId="3" fontId="54" fillId="0" borderId="4" xfId="0" applyNumberFormat="1" applyFont="1" applyBorder="1" applyAlignment="1">
      <alignment horizontal="left"/>
    </xf>
    <xf numFmtId="0" fontId="56" fillId="0" borderId="4" xfId="0" applyFont="1" applyBorder="1" applyAlignment="1">
      <alignment horizontal="center" textRotation="90"/>
    </xf>
    <xf numFmtId="3" fontId="54" fillId="0" borderId="0" xfId="0" applyNumberFormat="1" applyFont="1" applyAlignment="1">
      <alignment horizontal="center"/>
    </xf>
    <xf numFmtId="3" fontId="54" fillId="0" borderId="4" xfId="0" applyNumberFormat="1" applyFont="1" applyBorder="1" applyAlignment="1">
      <alignment horizontal="center"/>
    </xf>
    <xf numFmtId="0" fontId="54" fillId="3" borderId="25" xfId="0" applyFont="1" applyFill="1" applyBorder="1" applyAlignment="1">
      <alignment horizontal="center"/>
    </xf>
    <xf numFmtId="0" fontId="56" fillId="0" borderId="4" xfId="0" applyFont="1" applyBorder="1" applyAlignment="1">
      <alignment horizontal="left"/>
    </xf>
    <xf numFmtId="3" fontId="56" fillId="0" borderId="4" xfId="0" applyNumberFormat="1" applyFont="1" applyBorder="1" applyAlignment="1">
      <alignment horizontal="center" textRotation="90"/>
    </xf>
    <xf numFmtId="0" fontId="56" fillId="0" borderId="0" xfId="0" applyFont="1" applyAlignment="1">
      <alignment horizontal="left"/>
    </xf>
    <xf numFmtId="0" fontId="56" fillId="0" borderId="43" xfId="0" applyFont="1" applyBorder="1" applyAlignment="1">
      <alignment horizontal="left"/>
    </xf>
    <xf numFmtId="0" fontId="56" fillId="0" borderId="0" xfId="0" applyFont="1" applyAlignment="1">
      <alignment horizontal="center"/>
    </xf>
    <xf numFmtId="3" fontId="56" fillId="0" borderId="43" xfId="0" applyNumberFormat="1" applyFont="1" applyBorder="1" applyAlignment="1">
      <alignment horizontal="center"/>
    </xf>
    <xf numFmtId="0" fontId="56" fillId="0" borderId="43" xfId="0" applyFont="1" applyBorder="1" applyAlignment="1">
      <alignment horizontal="center"/>
    </xf>
    <xf numFmtId="3" fontId="56" fillId="0" borderId="0" xfId="0" applyNumberFormat="1" applyFont="1" applyAlignment="1">
      <alignment horizontal="center"/>
    </xf>
    <xf numFmtId="0" fontId="56" fillId="0" borderId="4" xfId="0" applyFont="1" applyBorder="1" applyAlignment="1">
      <alignment horizontal="center"/>
    </xf>
    <xf numFmtId="0" fontId="0" fillId="3" borderId="46" xfId="0" applyFill="1" applyBorder="1" applyAlignment="1">
      <alignment horizontal="right"/>
    </xf>
    <xf numFmtId="0" fontId="0" fillId="3" borderId="46" xfId="0" applyFill="1" applyBorder="1"/>
    <xf numFmtId="166" fontId="0" fillId="3" borderId="46" xfId="0" applyNumberFormat="1" applyFill="1" applyBorder="1"/>
    <xf numFmtId="3" fontId="0" fillId="3" borderId="47" xfId="0" applyNumberFormat="1" applyFill="1" applyBorder="1"/>
    <xf numFmtId="0" fontId="0" fillId="3" borderId="0" xfId="0" applyFill="1" applyAlignment="1">
      <alignment horizontal="right"/>
    </xf>
    <xf numFmtId="166" fontId="0" fillId="3" borderId="0" xfId="0" applyNumberFormat="1" applyFill="1"/>
    <xf numFmtId="3" fontId="0" fillId="3" borderId="49" xfId="0" applyNumberFormat="1" applyFill="1" applyBorder="1"/>
    <xf numFmtId="0" fontId="0" fillId="3" borderId="4" xfId="0" applyFill="1" applyBorder="1" applyAlignment="1">
      <alignment horizontal="right"/>
    </xf>
    <xf numFmtId="166" fontId="0" fillId="3" borderId="4" xfId="0" applyNumberFormat="1" applyFill="1" applyBorder="1"/>
    <xf numFmtId="3" fontId="0" fillId="3" borderId="51" xfId="0" applyNumberFormat="1" applyFill="1" applyBorder="1"/>
    <xf numFmtId="0" fontId="54" fillId="83" borderId="25" xfId="0" applyFont="1" applyFill="1" applyBorder="1" applyAlignment="1">
      <alignment horizontal="center"/>
    </xf>
    <xf numFmtId="0" fontId="54" fillId="83" borderId="52" xfId="0" applyFont="1" applyFill="1" applyBorder="1" applyAlignment="1">
      <alignment horizontal="center"/>
    </xf>
    <xf numFmtId="0" fontId="54" fillId="83" borderId="53" xfId="0" applyFont="1" applyFill="1" applyBorder="1" applyAlignment="1">
      <alignment horizontal="center"/>
    </xf>
    <xf numFmtId="0" fontId="57" fillId="0" borderId="0" xfId="0" applyFont="1"/>
    <xf numFmtId="0" fontId="0" fillId="83" borderId="61" xfId="0" applyFill="1" applyBorder="1"/>
    <xf numFmtId="0" fontId="0" fillId="83" borderId="62" xfId="0" applyFill="1" applyBorder="1"/>
    <xf numFmtId="0" fontId="0" fillId="83" borderId="30" xfId="0" applyFill="1" applyBorder="1"/>
    <xf numFmtId="0" fontId="0" fillId="83" borderId="63" xfId="0" applyFill="1" applyBorder="1"/>
    <xf numFmtId="0" fontId="0" fillId="83" borderId="27" xfId="0" applyFill="1" applyBorder="1" applyAlignment="1">
      <alignment horizontal="right"/>
    </xf>
    <xf numFmtId="0" fontId="0" fillId="83" borderId="60" xfId="0" applyFill="1" applyBorder="1" applyAlignment="1">
      <alignment horizontal="right"/>
    </xf>
    <xf numFmtId="0" fontId="0" fillId="83" borderId="26" xfId="0" applyFill="1" applyBorder="1" applyAlignment="1">
      <alignment horizontal="center"/>
    </xf>
    <xf numFmtId="0" fontId="0" fillId="83" borderId="64" xfId="0" quotePrefix="1" applyFill="1" applyBorder="1" applyAlignment="1">
      <alignment horizontal="center"/>
    </xf>
    <xf numFmtId="0" fontId="0" fillId="83" borderId="3" xfId="0" quotePrefix="1" applyFill="1" applyBorder="1" applyAlignment="1">
      <alignment horizontal="center"/>
    </xf>
    <xf numFmtId="0" fontId="54" fillId="0" borderId="23" xfId="0" applyFont="1" applyBorder="1" applyAlignment="1">
      <alignment horizontal="center"/>
    </xf>
    <xf numFmtId="0" fontId="54" fillId="0" borderId="23" xfId="0" applyFont="1" applyBorder="1"/>
    <xf numFmtId="0" fontId="54" fillId="0" borderId="23" xfId="0" applyFont="1" applyBorder="1" applyAlignment="1">
      <alignment horizontal="left"/>
    </xf>
    <xf numFmtId="3" fontId="54" fillId="0" borderId="23" xfId="0" applyNumberFormat="1" applyFont="1" applyBorder="1" applyAlignment="1">
      <alignment horizontal="left"/>
    </xf>
    <xf numFmtId="3" fontId="54" fillId="0" borderId="23" xfId="0" applyNumberFormat="1" applyFont="1" applyBorder="1"/>
    <xf numFmtId="0" fontId="0" fillId="82" borderId="36" xfId="0" applyFill="1" applyBorder="1" applyAlignment="1" applyProtection="1">
      <alignment horizontal="left"/>
      <protection locked="0"/>
    </xf>
    <xf numFmtId="0" fontId="0" fillId="82" borderId="57" xfId="0" applyFill="1" applyBorder="1" applyAlignment="1" applyProtection="1">
      <alignment horizontal="left"/>
      <protection locked="0"/>
    </xf>
    <xf numFmtId="0" fontId="1" fillId="79" borderId="1" xfId="0" applyFont="1" applyFill="1" applyBorder="1" applyAlignment="1">
      <alignment horizontal="center"/>
    </xf>
    <xf numFmtId="0" fontId="0" fillId="84" borderId="65" xfId="0" applyFill="1" applyBorder="1" applyAlignment="1">
      <alignment horizontal="left"/>
    </xf>
    <xf numFmtId="0" fontId="0" fillId="84" borderId="66" xfId="0" applyFill="1" applyBorder="1"/>
    <xf numFmtId="0" fontId="0" fillId="84" borderId="2" xfId="0" applyFill="1" applyBorder="1" applyAlignment="1">
      <alignment horizontal="center"/>
    </xf>
    <xf numFmtId="3" fontId="0" fillId="0" borderId="0" xfId="0" applyNumberFormat="1"/>
    <xf numFmtId="0" fontId="0" fillId="3" borderId="67" xfId="0" applyFill="1" applyBorder="1"/>
    <xf numFmtId="0" fontId="0" fillId="3" borderId="68" xfId="0" applyFill="1" applyBorder="1"/>
    <xf numFmtId="0" fontId="0" fillId="3" borderId="60" xfId="0" applyFill="1" applyBorder="1"/>
    <xf numFmtId="0" fontId="0" fillId="3" borderId="69" xfId="0" applyFill="1" applyBorder="1"/>
    <xf numFmtId="0" fontId="0" fillId="3" borderId="70" xfId="0" applyFill="1" applyBorder="1"/>
    <xf numFmtId="0" fontId="0" fillId="81" borderId="45" xfId="0" applyFill="1" applyBorder="1" applyAlignment="1">
      <alignment horizontal="center"/>
    </xf>
    <xf numFmtId="0" fontId="0" fillId="3" borderId="65" xfId="0" applyFill="1" applyBorder="1" applyAlignment="1">
      <alignment horizontal="center"/>
    </xf>
    <xf numFmtId="0" fontId="0" fillId="3" borderId="66" xfId="0" applyFill="1" applyBorder="1" applyAlignment="1">
      <alignment horizontal="center"/>
    </xf>
    <xf numFmtId="0" fontId="0" fillId="3" borderId="2" xfId="0" applyFill="1" applyBorder="1" applyAlignment="1">
      <alignment horizontal="center"/>
    </xf>
    <xf numFmtId="0" fontId="0" fillId="3" borderId="26" xfId="0" applyFill="1" applyBorder="1"/>
    <xf numFmtId="0" fontId="0" fillId="3" borderId="3" xfId="0" applyFill="1" applyBorder="1"/>
    <xf numFmtId="0" fontId="0" fillId="82" borderId="32" xfId="0" applyFill="1" applyBorder="1" applyAlignment="1" applyProtection="1">
      <alignment horizontal="left"/>
      <protection locked="0"/>
    </xf>
    <xf numFmtId="3" fontId="54" fillId="0" borderId="4" xfId="0" applyNumberFormat="1" applyFont="1" applyBorder="1" applyAlignment="1">
      <alignment horizontal="right"/>
    </xf>
    <xf numFmtId="0" fontId="54" fillId="3" borderId="0" xfId="0" applyFont="1" applyFill="1"/>
    <xf numFmtId="0" fontId="0" fillId="80" borderId="54" xfId="0" applyFill="1" applyBorder="1"/>
    <xf numFmtId="0" fontId="58" fillId="0" borderId="26" xfId="0" applyFont="1" applyBorder="1"/>
    <xf numFmtId="0" fontId="58" fillId="0" borderId="64" xfId="0" applyFont="1" applyBorder="1"/>
    <xf numFmtId="0" fontId="58" fillId="0" borderId="3" xfId="0" applyFont="1" applyBorder="1"/>
    <xf numFmtId="0" fontId="59" fillId="82" borderId="24" xfId="0" applyFont="1" applyFill="1" applyBorder="1" applyProtection="1">
      <protection locked="0"/>
    </xf>
    <xf numFmtId="0" fontId="0" fillId="82" borderId="24" xfId="0" quotePrefix="1" applyFill="1" applyBorder="1" applyAlignment="1" applyProtection="1">
      <alignment vertical="center" wrapText="1"/>
      <protection locked="0"/>
    </xf>
    <xf numFmtId="0" fontId="0" fillId="82" borderId="31" xfId="0" quotePrefix="1" applyFill="1" applyBorder="1" applyAlignment="1" applyProtection="1">
      <alignment vertical="center" wrapText="1"/>
      <protection locked="0"/>
    </xf>
    <xf numFmtId="0" fontId="0" fillId="82" borderId="24" xfId="0" applyFill="1" applyBorder="1" applyProtection="1">
      <protection locked="0"/>
    </xf>
    <xf numFmtId="0" fontId="0" fillId="82" borderId="31" xfId="0" applyFill="1" applyBorder="1" applyProtection="1">
      <protection locked="0"/>
    </xf>
    <xf numFmtId="0" fontId="4" fillId="0" borderId="58" xfId="0" applyFont="1" applyBorder="1"/>
    <xf numFmtId="0" fontId="0" fillId="79" borderId="28" xfId="0" applyFill="1" applyBorder="1" applyAlignment="1">
      <alignment horizontal="center"/>
    </xf>
    <xf numFmtId="0" fontId="0" fillId="79" borderId="34" xfId="0" applyFill="1" applyBorder="1" applyAlignment="1">
      <alignment horizontal="center"/>
    </xf>
    <xf numFmtId="0" fontId="0" fillId="0" borderId="24" xfId="0" applyBorder="1" applyAlignment="1">
      <alignment horizontal="center"/>
    </xf>
    <xf numFmtId="0" fontId="0" fillId="0" borderId="36" xfId="0" applyBorder="1" applyAlignment="1">
      <alignment horizontal="center"/>
    </xf>
    <xf numFmtId="0" fontId="0" fillId="82" borderId="24" xfId="0" applyFill="1" applyBorder="1" applyAlignment="1" applyProtection="1">
      <alignment horizontal="left"/>
      <protection locked="0"/>
    </xf>
    <xf numFmtId="0" fontId="0" fillId="82" borderId="36" xfId="0" applyFill="1" applyBorder="1" applyAlignment="1" applyProtection="1">
      <alignment horizontal="left"/>
      <protection locked="0"/>
    </xf>
    <xf numFmtId="3" fontId="0" fillId="82" borderId="31" xfId="0" applyNumberFormat="1" applyFill="1" applyBorder="1" applyAlignment="1" applyProtection="1">
      <alignment horizontal="left"/>
      <protection locked="0"/>
    </xf>
    <xf numFmtId="3" fontId="0" fillId="82" borderId="32" xfId="0" applyNumberFormat="1" applyFill="1" applyBorder="1" applyAlignment="1" applyProtection="1">
      <alignment horizontal="left"/>
      <protection locked="0"/>
    </xf>
    <xf numFmtId="0" fontId="0" fillId="82" borderId="53" xfId="0" applyFill="1" applyBorder="1" applyProtection="1">
      <protection locked="0"/>
    </xf>
    <xf numFmtId="0" fontId="19" fillId="79" borderId="27" xfId="0" applyFont="1" applyFill="1" applyBorder="1" applyAlignment="1">
      <alignment horizontal="center" vertical="center"/>
    </xf>
    <xf numFmtId="0" fontId="19" fillId="79" borderId="30" xfId="0" applyFont="1" applyFill="1" applyBorder="1" applyAlignment="1">
      <alignment horizontal="center" vertical="center"/>
    </xf>
    <xf numFmtId="0" fontId="19" fillId="79" borderId="29" xfId="0" applyFont="1" applyFill="1" applyBorder="1" applyAlignment="1">
      <alignment horizontal="center" wrapText="1"/>
    </xf>
    <xf numFmtId="0" fontId="19" fillId="79" borderId="41" xfId="0" applyFont="1" applyFill="1" applyBorder="1" applyAlignment="1">
      <alignment horizontal="center" wrapText="1"/>
    </xf>
    <xf numFmtId="2" fontId="19" fillId="79" borderId="26" xfId="0" applyNumberFormat="1" applyFont="1" applyFill="1" applyBorder="1" applyAlignment="1">
      <alignment horizontal="left" wrapText="1"/>
    </xf>
    <xf numFmtId="2" fontId="19" fillId="79" borderId="3" xfId="0" applyNumberFormat="1" applyFont="1" applyFill="1" applyBorder="1" applyAlignment="1">
      <alignment horizontal="left" wrapText="1"/>
    </xf>
    <xf numFmtId="0" fontId="19" fillId="79" borderId="26" xfId="0" applyFont="1" applyFill="1" applyBorder="1" applyAlignment="1">
      <alignment horizontal="center"/>
    </xf>
    <xf numFmtId="0" fontId="19" fillId="79" borderId="3" xfId="0" applyFont="1" applyFill="1" applyBorder="1" applyAlignment="1">
      <alignment horizontal="center"/>
    </xf>
    <xf numFmtId="0" fontId="19" fillId="79" borderId="26" xfId="0" applyFont="1" applyFill="1" applyBorder="1" applyAlignment="1">
      <alignment horizontal="center" wrapText="1"/>
    </xf>
    <xf numFmtId="0" fontId="19" fillId="79" borderId="3" xfId="0" applyFont="1" applyFill="1" applyBorder="1" applyAlignment="1">
      <alignment horizontal="center" wrapText="1"/>
    </xf>
    <xf numFmtId="0" fontId="4" fillId="0" borderId="0" xfId="0" applyFont="1" applyAlignment="1">
      <alignment horizontal="left"/>
    </xf>
    <xf numFmtId="0" fontId="0" fillId="82" borderId="0" xfId="0" applyFill="1" applyAlignment="1" applyProtection="1">
      <alignment horizontal="left" vertical="top" wrapText="1"/>
      <protection locked="0"/>
    </xf>
    <xf numFmtId="0" fontId="4" fillId="0" borderId="0" xfId="0" applyFont="1" applyAlignment="1">
      <alignment horizontal="left" wrapText="1"/>
    </xf>
    <xf numFmtId="0" fontId="55" fillId="0" borderId="43" xfId="0" applyFont="1" applyBorder="1" applyAlignment="1">
      <alignment horizontal="center"/>
    </xf>
    <xf numFmtId="0" fontId="56" fillId="0" borderId="0" xfId="0" applyFont="1" applyAlignment="1">
      <alignment horizontal="center"/>
    </xf>
    <xf numFmtId="0" fontId="55" fillId="0" borderId="0" xfId="0" applyFont="1" applyAlignment="1">
      <alignment horizontal="center"/>
    </xf>
  </cellXfs>
  <cellStyles count="1413">
    <cellStyle name="20% - Accent1" xfId="19" builtinId="30" customBuiltin="1"/>
    <cellStyle name="20% - Accent1 2" xfId="44" xr:uid="{00000000-0005-0000-0000-000001000000}"/>
    <cellStyle name="20% - Accent1 2 2" xfId="45" xr:uid="{00000000-0005-0000-0000-000002000000}"/>
    <cellStyle name="20% - Accent1 2 2 2" xfId="875" xr:uid="{00000000-0005-0000-0000-000003000000}"/>
    <cellStyle name="20% - Accent1 2 2 3" xfId="876" xr:uid="{00000000-0005-0000-0000-000004000000}"/>
    <cellStyle name="20% - Accent1 2 2 4" xfId="874" xr:uid="{00000000-0005-0000-0000-000005000000}"/>
    <cellStyle name="20% - Accent1 2 3" xfId="46" xr:uid="{00000000-0005-0000-0000-000006000000}"/>
    <cellStyle name="20% - Accent1 2 3 2" xfId="878" xr:uid="{00000000-0005-0000-0000-000007000000}"/>
    <cellStyle name="20% - Accent1 2 3 3" xfId="879" xr:uid="{00000000-0005-0000-0000-000008000000}"/>
    <cellStyle name="20% - Accent1 2 3 4" xfId="877" xr:uid="{00000000-0005-0000-0000-000009000000}"/>
    <cellStyle name="20% - Accent1 2 4" xfId="880" xr:uid="{00000000-0005-0000-0000-00000A000000}"/>
    <cellStyle name="20% - Accent1 2 5" xfId="881" xr:uid="{00000000-0005-0000-0000-00000B000000}"/>
    <cellStyle name="20% - Accent1 2 6" xfId="873" xr:uid="{00000000-0005-0000-0000-00000C000000}"/>
    <cellStyle name="20% - Accent1 3" xfId="47" xr:uid="{00000000-0005-0000-0000-00000D000000}"/>
    <cellStyle name="20% - Accent1 3 2" xfId="48" xr:uid="{00000000-0005-0000-0000-00000E000000}"/>
    <cellStyle name="20% - Accent1 3 2 2" xfId="884" xr:uid="{00000000-0005-0000-0000-00000F000000}"/>
    <cellStyle name="20% - Accent1 3 2 3" xfId="885" xr:uid="{00000000-0005-0000-0000-000010000000}"/>
    <cellStyle name="20% - Accent1 3 2 4" xfId="883" xr:uid="{00000000-0005-0000-0000-000011000000}"/>
    <cellStyle name="20% - Accent1 3 3" xfId="49" xr:uid="{00000000-0005-0000-0000-000012000000}"/>
    <cellStyle name="20% - Accent1 3 3 2" xfId="887" xr:uid="{00000000-0005-0000-0000-000013000000}"/>
    <cellStyle name="20% - Accent1 3 3 3" xfId="886" xr:uid="{00000000-0005-0000-0000-000014000000}"/>
    <cellStyle name="20% - Accent1 3 4" xfId="888" xr:uid="{00000000-0005-0000-0000-000015000000}"/>
    <cellStyle name="20% - Accent1 3 5" xfId="882" xr:uid="{00000000-0005-0000-0000-000016000000}"/>
    <cellStyle name="20% - Accent1 4" xfId="50" xr:uid="{00000000-0005-0000-0000-000017000000}"/>
    <cellStyle name="20% - Accent1 4 2" xfId="51" xr:uid="{00000000-0005-0000-0000-000018000000}"/>
    <cellStyle name="20% - Accent1 4 3" xfId="52" xr:uid="{00000000-0005-0000-0000-000019000000}"/>
    <cellStyle name="20% - Accent1 5" xfId="858" xr:uid="{00000000-0005-0000-0000-00001A000000}"/>
    <cellStyle name="20% - Accent2" xfId="23" builtinId="34" customBuiltin="1"/>
    <cellStyle name="20% - Accent2 2" xfId="53" xr:uid="{00000000-0005-0000-0000-00001C000000}"/>
    <cellStyle name="20% - Accent2 2 2" xfId="54" xr:uid="{00000000-0005-0000-0000-00001D000000}"/>
    <cellStyle name="20% - Accent2 2 2 2" xfId="891" xr:uid="{00000000-0005-0000-0000-00001E000000}"/>
    <cellStyle name="20% - Accent2 2 2 3" xfId="892" xr:uid="{00000000-0005-0000-0000-00001F000000}"/>
    <cellStyle name="20% - Accent2 2 2 4" xfId="890" xr:uid="{00000000-0005-0000-0000-000020000000}"/>
    <cellStyle name="20% - Accent2 2 3" xfId="55" xr:uid="{00000000-0005-0000-0000-000021000000}"/>
    <cellStyle name="20% - Accent2 2 3 2" xfId="894" xr:uid="{00000000-0005-0000-0000-000022000000}"/>
    <cellStyle name="20% - Accent2 2 3 3" xfId="895" xr:uid="{00000000-0005-0000-0000-000023000000}"/>
    <cellStyle name="20% - Accent2 2 3 4" xfId="893" xr:uid="{00000000-0005-0000-0000-000024000000}"/>
    <cellStyle name="20% - Accent2 2 4" xfId="896" xr:uid="{00000000-0005-0000-0000-000025000000}"/>
    <cellStyle name="20% - Accent2 2 5" xfId="897" xr:uid="{00000000-0005-0000-0000-000026000000}"/>
    <cellStyle name="20% - Accent2 2 6" xfId="889" xr:uid="{00000000-0005-0000-0000-000027000000}"/>
    <cellStyle name="20% - Accent2 3" xfId="56" xr:uid="{00000000-0005-0000-0000-000028000000}"/>
    <cellStyle name="20% - Accent2 3 2" xfId="57" xr:uid="{00000000-0005-0000-0000-000029000000}"/>
    <cellStyle name="20% - Accent2 3 2 2" xfId="900" xr:uid="{00000000-0005-0000-0000-00002A000000}"/>
    <cellStyle name="20% - Accent2 3 2 3" xfId="901" xr:uid="{00000000-0005-0000-0000-00002B000000}"/>
    <cellStyle name="20% - Accent2 3 2 4" xfId="899" xr:uid="{00000000-0005-0000-0000-00002C000000}"/>
    <cellStyle name="20% - Accent2 3 3" xfId="58" xr:uid="{00000000-0005-0000-0000-00002D000000}"/>
    <cellStyle name="20% - Accent2 3 3 2" xfId="903" xr:uid="{00000000-0005-0000-0000-00002E000000}"/>
    <cellStyle name="20% - Accent2 3 3 3" xfId="902" xr:uid="{00000000-0005-0000-0000-00002F000000}"/>
    <cellStyle name="20% - Accent2 3 4" xfId="904" xr:uid="{00000000-0005-0000-0000-000030000000}"/>
    <cellStyle name="20% - Accent2 3 5" xfId="898" xr:uid="{00000000-0005-0000-0000-000031000000}"/>
    <cellStyle name="20% - Accent2 4" xfId="59" xr:uid="{00000000-0005-0000-0000-000032000000}"/>
    <cellStyle name="20% - Accent2 4 2" xfId="60" xr:uid="{00000000-0005-0000-0000-000033000000}"/>
    <cellStyle name="20% - Accent2 4 3" xfId="61" xr:uid="{00000000-0005-0000-0000-000034000000}"/>
    <cellStyle name="20% - Accent2 5" xfId="857" xr:uid="{00000000-0005-0000-0000-000035000000}"/>
    <cellStyle name="20% - Accent3" xfId="27" builtinId="38" customBuiltin="1"/>
    <cellStyle name="20% - Accent3 2" xfId="62" xr:uid="{00000000-0005-0000-0000-000037000000}"/>
    <cellStyle name="20% - Accent3 2 2" xfId="63" xr:uid="{00000000-0005-0000-0000-000038000000}"/>
    <cellStyle name="20% - Accent3 2 2 2" xfId="907" xr:uid="{00000000-0005-0000-0000-000039000000}"/>
    <cellStyle name="20% - Accent3 2 2 3" xfId="908" xr:uid="{00000000-0005-0000-0000-00003A000000}"/>
    <cellStyle name="20% - Accent3 2 2 4" xfId="906" xr:uid="{00000000-0005-0000-0000-00003B000000}"/>
    <cellStyle name="20% - Accent3 2 3" xfId="64" xr:uid="{00000000-0005-0000-0000-00003C000000}"/>
    <cellStyle name="20% - Accent3 2 3 2" xfId="910" xr:uid="{00000000-0005-0000-0000-00003D000000}"/>
    <cellStyle name="20% - Accent3 2 3 3" xfId="911" xr:uid="{00000000-0005-0000-0000-00003E000000}"/>
    <cellStyle name="20% - Accent3 2 3 4" xfId="909" xr:uid="{00000000-0005-0000-0000-00003F000000}"/>
    <cellStyle name="20% - Accent3 2 4" xfId="912" xr:uid="{00000000-0005-0000-0000-000040000000}"/>
    <cellStyle name="20% - Accent3 2 5" xfId="913" xr:uid="{00000000-0005-0000-0000-000041000000}"/>
    <cellStyle name="20% - Accent3 2 6" xfId="905" xr:uid="{00000000-0005-0000-0000-000042000000}"/>
    <cellStyle name="20% - Accent3 3" xfId="65" xr:uid="{00000000-0005-0000-0000-000043000000}"/>
    <cellStyle name="20% - Accent3 3 2" xfId="66" xr:uid="{00000000-0005-0000-0000-000044000000}"/>
    <cellStyle name="20% - Accent3 3 2 2" xfId="916" xr:uid="{00000000-0005-0000-0000-000045000000}"/>
    <cellStyle name="20% - Accent3 3 2 3" xfId="917" xr:uid="{00000000-0005-0000-0000-000046000000}"/>
    <cellStyle name="20% - Accent3 3 2 4" xfId="915" xr:uid="{00000000-0005-0000-0000-000047000000}"/>
    <cellStyle name="20% - Accent3 3 3" xfId="67" xr:uid="{00000000-0005-0000-0000-000048000000}"/>
    <cellStyle name="20% - Accent3 3 3 2" xfId="919" xr:uid="{00000000-0005-0000-0000-000049000000}"/>
    <cellStyle name="20% - Accent3 3 3 3" xfId="918" xr:uid="{00000000-0005-0000-0000-00004A000000}"/>
    <cellStyle name="20% - Accent3 3 4" xfId="920" xr:uid="{00000000-0005-0000-0000-00004B000000}"/>
    <cellStyle name="20% - Accent3 3 5" xfId="914" xr:uid="{00000000-0005-0000-0000-00004C000000}"/>
    <cellStyle name="20% - Accent3 4" xfId="68" xr:uid="{00000000-0005-0000-0000-00004D000000}"/>
    <cellStyle name="20% - Accent3 4 2" xfId="69" xr:uid="{00000000-0005-0000-0000-00004E000000}"/>
    <cellStyle name="20% - Accent3 4 3" xfId="70" xr:uid="{00000000-0005-0000-0000-00004F000000}"/>
    <cellStyle name="20% - Accent3 5" xfId="856" xr:uid="{00000000-0005-0000-0000-000050000000}"/>
    <cellStyle name="20% - Accent4" xfId="31" builtinId="42" customBuiltin="1"/>
    <cellStyle name="20% - Accent4 2" xfId="71" xr:uid="{00000000-0005-0000-0000-000052000000}"/>
    <cellStyle name="20% - Accent4 2 2" xfId="72" xr:uid="{00000000-0005-0000-0000-000053000000}"/>
    <cellStyle name="20% - Accent4 2 2 2" xfId="923" xr:uid="{00000000-0005-0000-0000-000054000000}"/>
    <cellStyle name="20% - Accent4 2 2 3" xfId="924" xr:uid="{00000000-0005-0000-0000-000055000000}"/>
    <cellStyle name="20% - Accent4 2 2 4" xfId="922" xr:uid="{00000000-0005-0000-0000-000056000000}"/>
    <cellStyle name="20% - Accent4 2 3" xfId="73" xr:uid="{00000000-0005-0000-0000-000057000000}"/>
    <cellStyle name="20% - Accent4 2 3 2" xfId="926" xr:uid="{00000000-0005-0000-0000-000058000000}"/>
    <cellStyle name="20% - Accent4 2 3 3" xfId="927" xr:uid="{00000000-0005-0000-0000-000059000000}"/>
    <cellStyle name="20% - Accent4 2 3 4" xfId="925" xr:uid="{00000000-0005-0000-0000-00005A000000}"/>
    <cellStyle name="20% - Accent4 2 4" xfId="928" xr:uid="{00000000-0005-0000-0000-00005B000000}"/>
    <cellStyle name="20% - Accent4 2 5" xfId="929" xr:uid="{00000000-0005-0000-0000-00005C000000}"/>
    <cellStyle name="20% - Accent4 2 6" xfId="921" xr:uid="{00000000-0005-0000-0000-00005D000000}"/>
    <cellStyle name="20% - Accent4 3" xfId="74" xr:uid="{00000000-0005-0000-0000-00005E000000}"/>
    <cellStyle name="20% - Accent4 3 2" xfId="75" xr:uid="{00000000-0005-0000-0000-00005F000000}"/>
    <cellStyle name="20% - Accent4 3 2 2" xfId="932" xr:uid="{00000000-0005-0000-0000-000060000000}"/>
    <cellStyle name="20% - Accent4 3 2 3" xfId="933" xr:uid="{00000000-0005-0000-0000-000061000000}"/>
    <cellStyle name="20% - Accent4 3 2 4" xfId="931" xr:uid="{00000000-0005-0000-0000-000062000000}"/>
    <cellStyle name="20% - Accent4 3 3" xfId="76" xr:uid="{00000000-0005-0000-0000-000063000000}"/>
    <cellStyle name="20% - Accent4 3 3 2" xfId="935" xr:uid="{00000000-0005-0000-0000-000064000000}"/>
    <cellStyle name="20% - Accent4 3 3 3" xfId="934" xr:uid="{00000000-0005-0000-0000-000065000000}"/>
    <cellStyle name="20% - Accent4 3 4" xfId="936" xr:uid="{00000000-0005-0000-0000-000066000000}"/>
    <cellStyle name="20% - Accent4 3 5" xfId="930" xr:uid="{00000000-0005-0000-0000-000067000000}"/>
    <cellStyle name="20% - Accent4 4" xfId="77" xr:uid="{00000000-0005-0000-0000-000068000000}"/>
    <cellStyle name="20% - Accent4 4 2" xfId="78" xr:uid="{00000000-0005-0000-0000-000069000000}"/>
    <cellStyle name="20% - Accent4 4 3" xfId="79" xr:uid="{00000000-0005-0000-0000-00006A000000}"/>
    <cellStyle name="20% - Accent4 5" xfId="855" xr:uid="{00000000-0005-0000-0000-00006B000000}"/>
    <cellStyle name="20% - Accent5" xfId="35" builtinId="46" customBuiltin="1"/>
    <cellStyle name="20% - Accent5 2" xfId="80" xr:uid="{00000000-0005-0000-0000-00006D000000}"/>
    <cellStyle name="20% - Accent5 2 2" xfId="81" xr:uid="{00000000-0005-0000-0000-00006E000000}"/>
    <cellStyle name="20% - Accent5 2 2 2" xfId="939" xr:uid="{00000000-0005-0000-0000-00006F000000}"/>
    <cellStyle name="20% - Accent5 2 2 3" xfId="940" xr:uid="{00000000-0005-0000-0000-000070000000}"/>
    <cellStyle name="20% - Accent5 2 2 4" xfId="938" xr:uid="{00000000-0005-0000-0000-000071000000}"/>
    <cellStyle name="20% - Accent5 2 3" xfId="82" xr:uid="{00000000-0005-0000-0000-000072000000}"/>
    <cellStyle name="20% - Accent5 2 3 2" xfId="942" xr:uid="{00000000-0005-0000-0000-000073000000}"/>
    <cellStyle name="20% - Accent5 2 3 3" xfId="943" xr:uid="{00000000-0005-0000-0000-000074000000}"/>
    <cellStyle name="20% - Accent5 2 3 4" xfId="941" xr:uid="{00000000-0005-0000-0000-000075000000}"/>
    <cellStyle name="20% - Accent5 2 4" xfId="944" xr:uid="{00000000-0005-0000-0000-000076000000}"/>
    <cellStyle name="20% - Accent5 2 5" xfId="945" xr:uid="{00000000-0005-0000-0000-000077000000}"/>
    <cellStyle name="20% - Accent5 2 6" xfId="937" xr:uid="{00000000-0005-0000-0000-000078000000}"/>
    <cellStyle name="20% - Accent5 3" xfId="83" xr:uid="{00000000-0005-0000-0000-000079000000}"/>
    <cellStyle name="20% - Accent5 3 2" xfId="84" xr:uid="{00000000-0005-0000-0000-00007A000000}"/>
    <cellStyle name="20% - Accent5 3 2 2" xfId="948" xr:uid="{00000000-0005-0000-0000-00007B000000}"/>
    <cellStyle name="20% - Accent5 3 2 3" xfId="949" xr:uid="{00000000-0005-0000-0000-00007C000000}"/>
    <cellStyle name="20% - Accent5 3 2 4" xfId="947" xr:uid="{00000000-0005-0000-0000-00007D000000}"/>
    <cellStyle name="20% - Accent5 3 3" xfId="85" xr:uid="{00000000-0005-0000-0000-00007E000000}"/>
    <cellStyle name="20% - Accent5 3 3 2" xfId="951" xr:uid="{00000000-0005-0000-0000-00007F000000}"/>
    <cellStyle name="20% - Accent5 3 3 3" xfId="950" xr:uid="{00000000-0005-0000-0000-000080000000}"/>
    <cellStyle name="20% - Accent5 3 4" xfId="952" xr:uid="{00000000-0005-0000-0000-000081000000}"/>
    <cellStyle name="20% - Accent5 3 5" xfId="946" xr:uid="{00000000-0005-0000-0000-000082000000}"/>
    <cellStyle name="20% - Accent5 4" xfId="86" xr:uid="{00000000-0005-0000-0000-000083000000}"/>
    <cellStyle name="20% - Accent5 4 2" xfId="87" xr:uid="{00000000-0005-0000-0000-000084000000}"/>
    <cellStyle name="20% - Accent5 4 3" xfId="88" xr:uid="{00000000-0005-0000-0000-000085000000}"/>
    <cellStyle name="20% - Accent6" xfId="39" builtinId="50" customBuiltin="1"/>
    <cellStyle name="20% - Accent6 2" xfId="89" xr:uid="{00000000-0005-0000-0000-000087000000}"/>
    <cellStyle name="20% - Accent6 2 2" xfId="90" xr:uid="{00000000-0005-0000-0000-000088000000}"/>
    <cellStyle name="20% - Accent6 2 2 2" xfId="955" xr:uid="{00000000-0005-0000-0000-000089000000}"/>
    <cellStyle name="20% - Accent6 2 2 3" xfId="956" xr:uid="{00000000-0005-0000-0000-00008A000000}"/>
    <cellStyle name="20% - Accent6 2 2 4" xfId="954" xr:uid="{00000000-0005-0000-0000-00008B000000}"/>
    <cellStyle name="20% - Accent6 2 3" xfId="91" xr:uid="{00000000-0005-0000-0000-00008C000000}"/>
    <cellStyle name="20% - Accent6 2 3 2" xfId="958" xr:uid="{00000000-0005-0000-0000-00008D000000}"/>
    <cellStyle name="20% - Accent6 2 3 3" xfId="959" xr:uid="{00000000-0005-0000-0000-00008E000000}"/>
    <cellStyle name="20% - Accent6 2 3 4" xfId="957" xr:uid="{00000000-0005-0000-0000-00008F000000}"/>
    <cellStyle name="20% - Accent6 2 4" xfId="960" xr:uid="{00000000-0005-0000-0000-000090000000}"/>
    <cellStyle name="20% - Accent6 2 5" xfId="961" xr:uid="{00000000-0005-0000-0000-000091000000}"/>
    <cellStyle name="20% - Accent6 2 6" xfId="953" xr:uid="{00000000-0005-0000-0000-000092000000}"/>
    <cellStyle name="20% - Accent6 3" xfId="92" xr:uid="{00000000-0005-0000-0000-000093000000}"/>
    <cellStyle name="20% - Accent6 3 2" xfId="93" xr:uid="{00000000-0005-0000-0000-000094000000}"/>
    <cellStyle name="20% - Accent6 3 2 2" xfId="964" xr:uid="{00000000-0005-0000-0000-000095000000}"/>
    <cellStyle name="20% - Accent6 3 2 3" xfId="965" xr:uid="{00000000-0005-0000-0000-000096000000}"/>
    <cellStyle name="20% - Accent6 3 2 4" xfId="963" xr:uid="{00000000-0005-0000-0000-000097000000}"/>
    <cellStyle name="20% - Accent6 3 3" xfId="94" xr:uid="{00000000-0005-0000-0000-000098000000}"/>
    <cellStyle name="20% - Accent6 3 3 2" xfId="967" xr:uid="{00000000-0005-0000-0000-000099000000}"/>
    <cellStyle name="20% - Accent6 3 3 3" xfId="966" xr:uid="{00000000-0005-0000-0000-00009A000000}"/>
    <cellStyle name="20% - Accent6 3 4" xfId="968" xr:uid="{00000000-0005-0000-0000-00009B000000}"/>
    <cellStyle name="20% - Accent6 3 5" xfId="962" xr:uid="{00000000-0005-0000-0000-00009C000000}"/>
    <cellStyle name="20% - Accent6 4" xfId="95" xr:uid="{00000000-0005-0000-0000-00009D000000}"/>
    <cellStyle name="20% - Accent6 4 2" xfId="96" xr:uid="{00000000-0005-0000-0000-00009E000000}"/>
    <cellStyle name="20% - Accent6 4 3" xfId="97" xr:uid="{00000000-0005-0000-0000-00009F000000}"/>
    <cellStyle name="40% - Accent1" xfId="20" builtinId="31" customBuiltin="1"/>
    <cellStyle name="40% - Accent1 2" xfId="98" xr:uid="{00000000-0005-0000-0000-0000A1000000}"/>
    <cellStyle name="40% - Accent1 2 2" xfId="99" xr:uid="{00000000-0005-0000-0000-0000A2000000}"/>
    <cellStyle name="40% - Accent1 2 2 2" xfId="971" xr:uid="{00000000-0005-0000-0000-0000A3000000}"/>
    <cellStyle name="40% - Accent1 2 2 3" xfId="972" xr:uid="{00000000-0005-0000-0000-0000A4000000}"/>
    <cellStyle name="40% - Accent1 2 2 4" xfId="970" xr:uid="{00000000-0005-0000-0000-0000A5000000}"/>
    <cellStyle name="40% - Accent1 2 3" xfId="100" xr:uid="{00000000-0005-0000-0000-0000A6000000}"/>
    <cellStyle name="40% - Accent1 2 3 2" xfId="974" xr:uid="{00000000-0005-0000-0000-0000A7000000}"/>
    <cellStyle name="40% - Accent1 2 3 3" xfId="975" xr:uid="{00000000-0005-0000-0000-0000A8000000}"/>
    <cellStyle name="40% - Accent1 2 3 4" xfId="973" xr:uid="{00000000-0005-0000-0000-0000A9000000}"/>
    <cellStyle name="40% - Accent1 2 4" xfId="976" xr:uid="{00000000-0005-0000-0000-0000AA000000}"/>
    <cellStyle name="40% - Accent1 2 5" xfId="977" xr:uid="{00000000-0005-0000-0000-0000AB000000}"/>
    <cellStyle name="40% - Accent1 2 6" xfId="969" xr:uid="{00000000-0005-0000-0000-0000AC000000}"/>
    <cellStyle name="40% - Accent1 3" xfId="101" xr:uid="{00000000-0005-0000-0000-0000AD000000}"/>
    <cellStyle name="40% - Accent1 3 2" xfId="102" xr:uid="{00000000-0005-0000-0000-0000AE000000}"/>
    <cellStyle name="40% - Accent1 3 2 2" xfId="980" xr:uid="{00000000-0005-0000-0000-0000AF000000}"/>
    <cellStyle name="40% - Accent1 3 2 3" xfId="981" xr:uid="{00000000-0005-0000-0000-0000B0000000}"/>
    <cellStyle name="40% - Accent1 3 2 4" xfId="979" xr:uid="{00000000-0005-0000-0000-0000B1000000}"/>
    <cellStyle name="40% - Accent1 3 3" xfId="103" xr:uid="{00000000-0005-0000-0000-0000B2000000}"/>
    <cellStyle name="40% - Accent1 3 3 2" xfId="983" xr:uid="{00000000-0005-0000-0000-0000B3000000}"/>
    <cellStyle name="40% - Accent1 3 3 3" xfId="982" xr:uid="{00000000-0005-0000-0000-0000B4000000}"/>
    <cellStyle name="40% - Accent1 3 4" xfId="984" xr:uid="{00000000-0005-0000-0000-0000B5000000}"/>
    <cellStyle name="40% - Accent1 3 5" xfId="978" xr:uid="{00000000-0005-0000-0000-0000B6000000}"/>
    <cellStyle name="40% - Accent1 4" xfId="104" xr:uid="{00000000-0005-0000-0000-0000B7000000}"/>
    <cellStyle name="40% - Accent1 4 2" xfId="105" xr:uid="{00000000-0005-0000-0000-0000B8000000}"/>
    <cellStyle name="40% - Accent1 4 3" xfId="106" xr:uid="{00000000-0005-0000-0000-0000B9000000}"/>
    <cellStyle name="40% - Accent2" xfId="24" builtinId="35" customBuiltin="1"/>
    <cellStyle name="40% - Accent2 2" xfId="107" xr:uid="{00000000-0005-0000-0000-0000BB000000}"/>
    <cellStyle name="40% - Accent2 2 2" xfId="108" xr:uid="{00000000-0005-0000-0000-0000BC000000}"/>
    <cellStyle name="40% - Accent2 2 2 2" xfId="987" xr:uid="{00000000-0005-0000-0000-0000BD000000}"/>
    <cellStyle name="40% - Accent2 2 2 3" xfId="988" xr:uid="{00000000-0005-0000-0000-0000BE000000}"/>
    <cellStyle name="40% - Accent2 2 2 4" xfId="986" xr:uid="{00000000-0005-0000-0000-0000BF000000}"/>
    <cellStyle name="40% - Accent2 2 3" xfId="109" xr:uid="{00000000-0005-0000-0000-0000C0000000}"/>
    <cellStyle name="40% - Accent2 2 3 2" xfId="990" xr:uid="{00000000-0005-0000-0000-0000C1000000}"/>
    <cellStyle name="40% - Accent2 2 3 3" xfId="991" xr:uid="{00000000-0005-0000-0000-0000C2000000}"/>
    <cellStyle name="40% - Accent2 2 3 4" xfId="989" xr:uid="{00000000-0005-0000-0000-0000C3000000}"/>
    <cellStyle name="40% - Accent2 2 4" xfId="992" xr:uid="{00000000-0005-0000-0000-0000C4000000}"/>
    <cellStyle name="40% - Accent2 2 5" xfId="993" xr:uid="{00000000-0005-0000-0000-0000C5000000}"/>
    <cellStyle name="40% - Accent2 2 6" xfId="985" xr:uid="{00000000-0005-0000-0000-0000C6000000}"/>
    <cellStyle name="40% - Accent2 3" xfId="110" xr:uid="{00000000-0005-0000-0000-0000C7000000}"/>
    <cellStyle name="40% - Accent2 3 2" xfId="111" xr:uid="{00000000-0005-0000-0000-0000C8000000}"/>
    <cellStyle name="40% - Accent2 3 2 2" xfId="996" xr:uid="{00000000-0005-0000-0000-0000C9000000}"/>
    <cellStyle name="40% - Accent2 3 2 3" xfId="997" xr:uid="{00000000-0005-0000-0000-0000CA000000}"/>
    <cellStyle name="40% - Accent2 3 2 4" xfId="995" xr:uid="{00000000-0005-0000-0000-0000CB000000}"/>
    <cellStyle name="40% - Accent2 3 3" xfId="112" xr:uid="{00000000-0005-0000-0000-0000CC000000}"/>
    <cellStyle name="40% - Accent2 3 3 2" xfId="999" xr:uid="{00000000-0005-0000-0000-0000CD000000}"/>
    <cellStyle name="40% - Accent2 3 3 3" xfId="998" xr:uid="{00000000-0005-0000-0000-0000CE000000}"/>
    <cellStyle name="40% - Accent2 3 4" xfId="1000" xr:uid="{00000000-0005-0000-0000-0000CF000000}"/>
    <cellStyle name="40% - Accent2 3 5" xfId="994" xr:uid="{00000000-0005-0000-0000-0000D0000000}"/>
    <cellStyle name="40% - Accent2 4" xfId="113" xr:uid="{00000000-0005-0000-0000-0000D1000000}"/>
    <cellStyle name="40% - Accent2 4 2" xfId="114" xr:uid="{00000000-0005-0000-0000-0000D2000000}"/>
    <cellStyle name="40% - Accent2 4 3" xfId="115" xr:uid="{00000000-0005-0000-0000-0000D3000000}"/>
    <cellStyle name="40% - Accent3" xfId="28" builtinId="39" customBuiltin="1"/>
    <cellStyle name="40% - Accent3 2" xfId="116" xr:uid="{00000000-0005-0000-0000-0000D5000000}"/>
    <cellStyle name="40% - Accent3 2 2" xfId="117" xr:uid="{00000000-0005-0000-0000-0000D6000000}"/>
    <cellStyle name="40% - Accent3 2 2 2" xfId="1003" xr:uid="{00000000-0005-0000-0000-0000D7000000}"/>
    <cellStyle name="40% - Accent3 2 2 3" xfId="1004" xr:uid="{00000000-0005-0000-0000-0000D8000000}"/>
    <cellStyle name="40% - Accent3 2 2 4" xfId="1002" xr:uid="{00000000-0005-0000-0000-0000D9000000}"/>
    <cellStyle name="40% - Accent3 2 3" xfId="118" xr:uid="{00000000-0005-0000-0000-0000DA000000}"/>
    <cellStyle name="40% - Accent3 2 3 2" xfId="1006" xr:uid="{00000000-0005-0000-0000-0000DB000000}"/>
    <cellStyle name="40% - Accent3 2 3 3" xfId="1007" xr:uid="{00000000-0005-0000-0000-0000DC000000}"/>
    <cellStyle name="40% - Accent3 2 3 4" xfId="1005" xr:uid="{00000000-0005-0000-0000-0000DD000000}"/>
    <cellStyle name="40% - Accent3 2 4" xfId="1008" xr:uid="{00000000-0005-0000-0000-0000DE000000}"/>
    <cellStyle name="40% - Accent3 2 5" xfId="1009" xr:uid="{00000000-0005-0000-0000-0000DF000000}"/>
    <cellStyle name="40% - Accent3 2 6" xfId="1001" xr:uid="{00000000-0005-0000-0000-0000E0000000}"/>
    <cellStyle name="40% - Accent3 3" xfId="119" xr:uid="{00000000-0005-0000-0000-0000E1000000}"/>
    <cellStyle name="40% - Accent3 3 2" xfId="120" xr:uid="{00000000-0005-0000-0000-0000E2000000}"/>
    <cellStyle name="40% - Accent3 3 2 2" xfId="1012" xr:uid="{00000000-0005-0000-0000-0000E3000000}"/>
    <cellStyle name="40% - Accent3 3 2 3" xfId="1013" xr:uid="{00000000-0005-0000-0000-0000E4000000}"/>
    <cellStyle name="40% - Accent3 3 2 4" xfId="1011" xr:uid="{00000000-0005-0000-0000-0000E5000000}"/>
    <cellStyle name="40% - Accent3 3 3" xfId="121" xr:uid="{00000000-0005-0000-0000-0000E6000000}"/>
    <cellStyle name="40% - Accent3 3 3 2" xfId="1015" xr:uid="{00000000-0005-0000-0000-0000E7000000}"/>
    <cellStyle name="40% - Accent3 3 3 3" xfId="1014" xr:uid="{00000000-0005-0000-0000-0000E8000000}"/>
    <cellStyle name="40% - Accent3 3 4" xfId="1016" xr:uid="{00000000-0005-0000-0000-0000E9000000}"/>
    <cellStyle name="40% - Accent3 3 5" xfId="1010" xr:uid="{00000000-0005-0000-0000-0000EA000000}"/>
    <cellStyle name="40% - Accent3 4" xfId="122" xr:uid="{00000000-0005-0000-0000-0000EB000000}"/>
    <cellStyle name="40% - Accent3 4 2" xfId="123" xr:uid="{00000000-0005-0000-0000-0000EC000000}"/>
    <cellStyle name="40% - Accent3 4 3" xfId="124" xr:uid="{00000000-0005-0000-0000-0000ED000000}"/>
    <cellStyle name="40% - Accent3 5" xfId="854" xr:uid="{00000000-0005-0000-0000-0000EE000000}"/>
    <cellStyle name="40% - Accent4" xfId="32" builtinId="43" customBuiltin="1"/>
    <cellStyle name="40% - Accent4 2" xfId="125" xr:uid="{00000000-0005-0000-0000-0000F0000000}"/>
    <cellStyle name="40% - Accent4 2 2" xfId="126" xr:uid="{00000000-0005-0000-0000-0000F1000000}"/>
    <cellStyle name="40% - Accent4 2 2 2" xfId="1019" xr:uid="{00000000-0005-0000-0000-0000F2000000}"/>
    <cellStyle name="40% - Accent4 2 2 3" xfId="1020" xr:uid="{00000000-0005-0000-0000-0000F3000000}"/>
    <cellStyle name="40% - Accent4 2 2 4" xfId="1018" xr:uid="{00000000-0005-0000-0000-0000F4000000}"/>
    <cellStyle name="40% - Accent4 2 3" xfId="127" xr:uid="{00000000-0005-0000-0000-0000F5000000}"/>
    <cellStyle name="40% - Accent4 2 3 2" xfId="1022" xr:uid="{00000000-0005-0000-0000-0000F6000000}"/>
    <cellStyle name="40% - Accent4 2 3 3" xfId="1023" xr:uid="{00000000-0005-0000-0000-0000F7000000}"/>
    <cellStyle name="40% - Accent4 2 3 4" xfId="1021" xr:uid="{00000000-0005-0000-0000-0000F8000000}"/>
    <cellStyle name="40% - Accent4 2 4" xfId="1024" xr:uid="{00000000-0005-0000-0000-0000F9000000}"/>
    <cellStyle name="40% - Accent4 2 5" xfId="1025" xr:uid="{00000000-0005-0000-0000-0000FA000000}"/>
    <cellStyle name="40% - Accent4 2 6" xfId="1017" xr:uid="{00000000-0005-0000-0000-0000FB000000}"/>
    <cellStyle name="40% - Accent4 3" xfId="128" xr:uid="{00000000-0005-0000-0000-0000FC000000}"/>
    <cellStyle name="40% - Accent4 3 2" xfId="129" xr:uid="{00000000-0005-0000-0000-0000FD000000}"/>
    <cellStyle name="40% - Accent4 3 2 2" xfId="1028" xr:uid="{00000000-0005-0000-0000-0000FE000000}"/>
    <cellStyle name="40% - Accent4 3 2 3" xfId="1029" xr:uid="{00000000-0005-0000-0000-0000FF000000}"/>
    <cellStyle name="40% - Accent4 3 2 4" xfId="1027" xr:uid="{00000000-0005-0000-0000-000000010000}"/>
    <cellStyle name="40% - Accent4 3 3" xfId="130" xr:uid="{00000000-0005-0000-0000-000001010000}"/>
    <cellStyle name="40% - Accent4 3 3 2" xfId="1031" xr:uid="{00000000-0005-0000-0000-000002010000}"/>
    <cellStyle name="40% - Accent4 3 3 3" xfId="1030" xr:uid="{00000000-0005-0000-0000-000003010000}"/>
    <cellStyle name="40% - Accent4 3 4" xfId="1032" xr:uid="{00000000-0005-0000-0000-000004010000}"/>
    <cellStyle name="40% - Accent4 3 5" xfId="1026" xr:uid="{00000000-0005-0000-0000-000005010000}"/>
    <cellStyle name="40% - Accent4 4" xfId="131" xr:uid="{00000000-0005-0000-0000-000006010000}"/>
    <cellStyle name="40% - Accent4 4 2" xfId="132" xr:uid="{00000000-0005-0000-0000-000007010000}"/>
    <cellStyle name="40% - Accent4 4 3" xfId="133" xr:uid="{00000000-0005-0000-0000-000008010000}"/>
    <cellStyle name="40% - Accent5" xfId="36" builtinId="47" customBuiltin="1"/>
    <cellStyle name="40% - Accent5 2" xfId="134" xr:uid="{00000000-0005-0000-0000-00000A010000}"/>
    <cellStyle name="40% - Accent5 2 2" xfId="135" xr:uid="{00000000-0005-0000-0000-00000B010000}"/>
    <cellStyle name="40% - Accent5 2 2 2" xfId="1035" xr:uid="{00000000-0005-0000-0000-00000C010000}"/>
    <cellStyle name="40% - Accent5 2 2 3" xfId="1036" xr:uid="{00000000-0005-0000-0000-00000D010000}"/>
    <cellStyle name="40% - Accent5 2 2 4" xfId="1034" xr:uid="{00000000-0005-0000-0000-00000E010000}"/>
    <cellStyle name="40% - Accent5 2 3" xfId="136" xr:uid="{00000000-0005-0000-0000-00000F010000}"/>
    <cellStyle name="40% - Accent5 2 3 2" xfId="1038" xr:uid="{00000000-0005-0000-0000-000010010000}"/>
    <cellStyle name="40% - Accent5 2 3 3" xfId="1039" xr:uid="{00000000-0005-0000-0000-000011010000}"/>
    <cellStyle name="40% - Accent5 2 3 4" xfId="1037" xr:uid="{00000000-0005-0000-0000-000012010000}"/>
    <cellStyle name="40% - Accent5 2 4" xfId="1040" xr:uid="{00000000-0005-0000-0000-000013010000}"/>
    <cellStyle name="40% - Accent5 2 5" xfId="1041" xr:uid="{00000000-0005-0000-0000-000014010000}"/>
    <cellStyle name="40% - Accent5 2 6" xfId="1033" xr:uid="{00000000-0005-0000-0000-000015010000}"/>
    <cellStyle name="40% - Accent5 3" xfId="137" xr:uid="{00000000-0005-0000-0000-000016010000}"/>
    <cellStyle name="40% - Accent5 3 2" xfId="138" xr:uid="{00000000-0005-0000-0000-000017010000}"/>
    <cellStyle name="40% - Accent5 3 2 2" xfId="1044" xr:uid="{00000000-0005-0000-0000-000018010000}"/>
    <cellStyle name="40% - Accent5 3 2 3" xfId="1045" xr:uid="{00000000-0005-0000-0000-000019010000}"/>
    <cellStyle name="40% - Accent5 3 2 4" xfId="1043" xr:uid="{00000000-0005-0000-0000-00001A010000}"/>
    <cellStyle name="40% - Accent5 3 3" xfId="139" xr:uid="{00000000-0005-0000-0000-00001B010000}"/>
    <cellStyle name="40% - Accent5 3 3 2" xfId="1047" xr:uid="{00000000-0005-0000-0000-00001C010000}"/>
    <cellStyle name="40% - Accent5 3 3 3" xfId="1046" xr:uid="{00000000-0005-0000-0000-00001D010000}"/>
    <cellStyle name="40% - Accent5 3 4" xfId="1048" xr:uid="{00000000-0005-0000-0000-00001E010000}"/>
    <cellStyle name="40% - Accent5 3 5" xfId="1042" xr:uid="{00000000-0005-0000-0000-00001F010000}"/>
    <cellStyle name="40% - Accent5 4" xfId="140" xr:uid="{00000000-0005-0000-0000-000020010000}"/>
    <cellStyle name="40% - Accent5 4 2" xfId="141" xr:uid="{00000000-0005-0000-0000-000021010000}"/>
    <cellStyle name="40% - Accent5 4 3" xfId="142" xr:uid="{00000000-0005-0000-0000-000022010000}"/>
    <cellStyle name="40% - Accent6" xfId="40" builtinId="51" customBuiltin="1"/>
    <cellStyle name="40% - Accent6 2" xfId="143" xr:uid="{00000000-0005-0000-0000-000024010000}"/>
    <cellStyle name="40% - Accent6 2 2" xfId="144" xr:uid="{00000000-0005-0000-0000-000025010000}"/>
    <cellStyle name="40% - Accent6 2 2 2" xfId="1051" xr:uid="{00000000-0005-0000-0000-000026010000}"/>
    <cellStyle name="40% - Accent6 2 2 3" xfId="1052" xr:uid="{00000000-0005-0000-0000-000027010000}"/>
    <cellStyle name="40% - Accent6 2 2 4" xfId="1050" xr:uid="{00000000-0005-0000-0000-000028010000}"/>
    <cellStyle name="40% - Accent6 2 3" xfId="145" xr:uid="{00000000-0005-0000-0000-000029010000}"/>
    <cellStyle name="40% - Accent6 2 3 2" xfId="1054" xr:uid="{00000000-0005-0000-0000-00002A010000}"/>
    <cellStyle name="40% - Accent6 2 3 3" xfId="1055" xr:uid="{00000000-0005-0000-0000-00002B010000}"/>
    <cellStyle name="40% - Accent6 2 3 4" xfId="1053" xr:uid="{00000000-0005-0000-0000-00002C010000}"/>
    <cellStyle name="40% - Accent6 2 4" xfId="1056" xr:uid="{00000000-0005-0000-0000-00002D010000}"/>
    <cellStyle name="40% - Accent6 2 5" xfId="1057" xr:uid="{00000000-0005-0000-0000-00002E010000}"/>
    <cellStyle name="40% - Accent6 2 6" xfId="1049" xr:uid="{00000000-0005-0000-0000-00002F010000}"/>
    <cellStyle name="40% - Accent6 3" xfId="146" xr:uid="{00000000-0005-0000-0000-000030010000}"/>
    <cellStyle name="40% - Accent6 3 2" xfId="147" xr:uid="{00000000-0005-0000-0000-000031010000}"/>
    <cellStyle name="40% - Accent6 3 2 2" xfId="1060" xr:uid="{00000000-0005-0000-0000-000032010000}"/>
    <cellStyle name="40% - Accent6 3 2 3" xfId="1061" xr:uid="{00000000-0005-0000-0000-000033010000}"/>
    <cellStyle name="40% - Accent6 3 2 4" xfId="1059" xr:uid="{00000000-0005-0000-0000-000034010000}"/>
    <cellStyle name="40% - Accent6 3 3" xfId="148" xr:uid="{00000000-0005-0000-0000-000035010000}"/>
    <cellStyle name="40% - Accent6 3 3 2" xfId="1063" xr:uid="{00000000-0005-0000-0000-000036010000}"/>
    <cellStyle name="40% - Accent6 3 3 3" xfId="1062" xr:uid="{00000000-0005-0000-0000-000037010000}"/>
    <cellStyle name="40% - Accent6 3 4" xfId="1064" xr:uid="{00000000-0005-0000-0000-000038010000}"/>
    <cellStyle name="40% - Accent6 3 5" xfId="1058" xr:uid="{00000000-0005-0000-0000-000039010000}"/>
    <cellStyle name="40% - Accent6 4" xfId="149" xr:uid="{00000000-0005-0000-0000-00003A010000}"/>
    <cellStyle name="40% - Accent6 4 2" xfId="150" xr:uid="{00000000-0005-0000-0000-00003B010000}"/>
    <cellStyle name="40% - Accent6 4 3" xfId="151" xr:uid="{00000000-0005-0000-0000-00003C010000}"/>
    <cellStyle name="60% - Accent1" xfId="21" builtinId="32" customBuiltin="1"/>
    <cellStyle name="60% - Accent1 2" xfId="152" xr:uid="{00000000-0005-0000-0000-00003E010000}"/>
    <cellStyle name="60% - Accent1 2 2" xfId="1066" xr:uid="{00000000-0005-0000-0000-00003F010000}"/>
    <cellStyle name="60% - Accent1 2 3" xfId="1067" xr:uid="{00000000-0005-0000-0000-000040010000}"/>
    <cellStyle name="60% - Accent1 2 4" xfId="1068" xr:uid="{00000000-0005-0000-0000-000041010000}"/>
    <cellStyle name="60% - Accent1 2 5" xfId="1065" xr:uid="{00000000-0005-0000-0000-000042010000}"/>
    <cellStyle name="60% - Accent1 3" xfId="153" xr:uid="{00000000-0005-0000-0000-000043010000}"/>
    <cellStyle name="60% - Accent1 3 2" xfId="1070" xr:uid="{00000000-0005-0000-0000-000044010000}"/>
    <cellStyle name="60% - Accent1 3 3" xfId="1071" xr:uid="{00000000-0005-0000-0000-000045010000}"/>
    <cellStyle name="60% - Accent1 3 4" xfId="1069" xr:uid="{00000000-0005-0000-0000-000046010000}"/>
    <cellStyle name="60% - Accent1 4" xfId="154" xr:uid="{00000000-0005-0000-0000-000047010000}"/>
    <cellStyle name="60% - Accent2" xfId="25" builtinId="36" customBuiltin="1"/>
    <cellStyle name="60% - Accent2 2" xfId="155" xr:uid="{00000000-0005-0000-0000-000049010000}"/>
    <cellStyle name="60% - Accent2 2 2" xfId="1073" xr:uid="{00000000-0005-0000-0000-00004A010000}"/>
    <cellStyle name="60% - Accent2 2 3" xfId="1074" xr:uid="{00000000-0005-0000-0000-00004B010000}"/>
    <cellStyle name="60% - Accent2 2 4" xfId="1075" xr:uid="{00000000-0005-0000-0000-00004C010000}"/>
    <cellStyle name="60% - Accent2 2 5" xfId="1072" xr:uid="{00000000-0005-0000-0000-00004D010000}"/>
    <cellStyle name="60% - Accent2 3" xfId="156" xr:uid="{00000000-0005-0000-0000-00004E010000}"/>
    <cellStyle name="60% - Accent2 3 2" xfId="1077" xr:uid="{00000000-0005-0000-0000-00004F010000}"/>
    <cellStyle name="60% - Accent2 3 3" xfId="1078" xr:uid="{00000000-0005-0000-0000-000050010000}"/>
    <cellStyle name="60% - Accent2 3 4" xfId="1076" xr:uid="{00000000-0005-0000-0000-000051010000}"/>
    <cellStyle name="60% - Accent2 4" xfId="157" xr:uid="{00000000-0005-0000-0000-000052010000}"/>
    <cellStyle name="60% - Accent3" xfId="29" builtinId="40" customBuiltin="1"/>
    <cellStyle name="60% - Accent3 2" xfId="158" xr:uid="{00000000-0005-0000-0000-000054010000}"/>
    <cellStyle name="60% - Accent3 2 2" xfId="1080" xr:uid="{00000000-0005-0000-0000-000055010000}"/>
    <cellStyle name="60% - Accent3 2 3" xfId="1081" xr:uid="{00000000-0005-0000-0000-000056010000}"/>
    <cellStyle name="60% - Accent3 2 4" xfId="1082" xr:uid="{00000000-0005-0000-0000-000057010000}"/>
    <cellStyle name="60% - Accent3 2 5" xfId="1079" xr:uid="{00000000-0005-0000-0000-000058010000}"/>
    <cellStyle name="60% - Accent3 3" xfId="159" xr:uid="{00000000-0005-0000-0000-000059010000}"/>
    <cellStyle name="60% - Accent3 3 2" xfId="1084" xr:uid="{00000000-0005-0000-0000-00005A010000}"/>
    <cellStyle name="60% - Accent3 3 3" xfId="1085" xr:uid="{00000000-0005-0000-0000-00005B010000}"/>
    <cellStyle name="60% - Accent3 3 4" xfId="1083" xr:uid="{00000000-0005-0000-0000-00005C010000}"/>
    <cellStyle name="60% - Accent3 4" xfId="160" xr:uid="{00000000-0005-0000-0000-00005D010000}"/>
    <cellStyle name="60% - Accent3 5" xfId="853" xr:uid="{00000000-0005-0000-0000-00005E010000}"/>
    <cellStyle name="60% - Accent4" xfId="33" builtinId="44" customBuiltin="1"/>
    <cellStyle name="60% - Accent4 2" xfId="161" xr:uid="{00000000-0005-0000-0000-000060010000}"/>
    <cellStyle name="60% - Accent4 2 2" xfId="1087" xr:uid="{00000000-0005-0000-0000-000061010000}"/>
    <cellStyle name="60% - Accent4 2 3" xfId="1088" xr:uid="{00000000-0005-0000-0000-000062010000}"/>
    <cellStyle name="60% - Accent4 2 4" xfId="1089" xr:uid="{00000000-0005-0000-0000-000063010000}"/>
    <cellStyle name="60% - Accent4 2 5" xfId="1086" xr:uid="{00000000-0005-0000-0000-000064010000}"/>
    <cellStyle name="60% - Accent4 3" xfId="162" xr:uid="{00000000-0005-0000-0000-000065010000}"/>
    <cellStyle name="60% - Accent4 3 2" xfId="1091" xr:uid="{00000000-0005-0000-0000-000066010000}"/>
    <cellStyle name="60% - Accent4 3 3" xfId="1092" xr:uid="{00000000-0005-0000-0000-000067010000}"/>
    <cellStyle name="60% - Accent4 3 4" xfId="1090" xr:uid="{00000000-0005-0000-0000-000068010000}"/>
    <cellStyle name="60% - Accent4 4" xfId="163" xr:uid="{00000000-0005-0000-0000-000069010000}"/>
    <cellStyle name="60% - Accent4 5" xfId="852" xr:uid="{00000000-0005-0000-0000-00006A010000}"/>
    <cellStyle name="60% - Accent5" xfId="37" builtinId="48" customBuiltin="1"/>
    <cellStyle name="60% - Accent5 2" xfId="164" xr:uid="{00000000-0005-0000-0000-00006C010000}"/>
    <cellStyle name="60% - Accent5 2 2" xfId="1094" xr:uid="{00000000-0005-0000-0000-00006D010000}"/>
    <cellStyle name="60% - Accent5 2 3" xfId="1095" xr:uid="{00000000-0005-0000-0000-00006E010000}"/>
    <cellStyle name="60% - Accent5 2 4" xfId="1096" xr:uid="{00000000-0005-0000-0000-00006F010000}"/>
    <cellStyle name="60% - Accent5 2 5" xfId="1093" xr:uid="{00000000-0005-0000-0000-000070010000}"/>
    <cellStyle name="60% - Accent5 3" xfId="165" xr:uid="{00000000-0005-0000-0000-000071010000}"/>
    <cellStyle name="60% - Accent5 3 2" xfId="1098" xr:uid="{00000000-0005-0000-0000-000072010000}"/>
    <cellStyle name="60% - Accent5 3 3" xfId="1099" xr:uid="{00000000-0005-0000-0000-000073010000}"/>
    <cellStyle name="60% - Accent5 3 4" xfId="1097" xr:uid="{00000000-0005-0000-0000-000074010000}"/>
    <cellStyle name="60% - Accent5 4" xfId="166" xr:uid="{00000000-0005-0000-0000-000075010000}"/>
    <cellStyle name="60% - Accent6" xfId="41" builtinId="52" customBuiltin="1"/>
    <cellStyle name="60% - Accent6 2" xfId="167" xr:uid="{00000000-0005-0000-0000-000077010000}"/>
    <cellStyle name="60% - Accent6 2 2" xfId="1101" xr:uid="{00000000-0005-0000-0000-000078010000}"/>
    <cellStyle name="60% - Accent6 2 3" xfId="1102" xr:uid="{00000000-0005-0000-0000-000079010000}"/>
    <cellStyle name="60% - Accent6 2 4" xfId="1103" xr:uid="{00000000-0005-0000-0000-00007A010000}"/>
    <cellStyle name="60% - Accent6 2 5" xfId="1100" xr:uid="{00000000-0005-0000-0000-00007B010000}"/>
    <cellStyle name="60% - Accent6 3" xfId="168" xr:uid="{00000000-0005-0000-0000-00007C010000}"/>
    <cellStyle name="60% - Accent6 3 2" xfId="1105" xr:uid="{00000000-0005-0000-0000-00007D010000}"/>
    <cellStyle name="60% - Accent6 3 3" xfId="1106" xr:uid="{00000000-0005-0000-0000-00007E010000}"/>
    <cellStyle name="60% - Accent6 3 4" xfId="1104" xr:uid="{00000000-0005-0000-0000-00007F010000}"/>
    <cellStyle name="60% - Accent6 4" xfId="169" xr:uid="{00000000-0005-0000-0000-000080010000}"/>
    <cellStyle name="60% - Accent6 5" xfId="851" xr:uid="{00000000-0005-0000-0000-000081010000}"/>
    <cellStyle name="Accent1" xfId="18" builtinId="29" customBuiltin="1"/>
    <cellStyle name="Accent1 2" xfId="170" xr:uid="{00000000-0005-0000-0000-000083010000}"/>
    <cellStyle name="Accent1 2 2" xfId="1108" xr:uid="{00000000-0005-0000-0000-000084010000}"/>
    <cellStyle name="Accent1 2 3" xfId="1109" xr:uid="{00000000-0005-0000-0000-000085010000}"/>
    <cellStyle name="Accent1 2 4" xfId="1110" xr:uid="{00000000-0005-0000-0000-000086010000}"/>
    <cellStyle name="Accent1 2 5" xfId="1107" xr:uid="{00000000-0005-0000-0000-000087010000}"/>
    <cellStyle name="Accent1 3" xfId="171" xr:uid="{00000000-0005-0000-0000-000088010000}"/>
    <cellStyle name="Accent1 3 2" xfId="1112" xr:uid="{00000000-0005-0000-0000-000089010000}"/>
    <cellStyle name="Accent1 3 3" xfId="1113" xr:uid="{00000000-0005-0000-0000-00008A010000}"/>
    <cellStyle name="Accent1 3 4" xfId="1111" xr:uid="{00000000-0005-0000-0000-00008B010000}"/>
    <cellStyle name="Accent1 4" xfId="172" xr:uid="{00000000-0005-0000-0000-00008C010000}"/>
    <cellStyle name="Accent2" xfId="22" builtinId="33" customBuiltin="1"/>
    <cellStyle name="Accent2 2" xfId="173" xr:uid="{00000000-0005-0000-0000-00008E010000}"/>
    <cellStyle name="Accent2 2 2" xfId="1115" xr:uid="{00000000-0005-0000-0000-00008F010000}"/>
    <cellStyle name="Accent2 2 3" xfId="1116" xr:uid="{00000000-0005-0000-0000-000090010000}"/>
    <cellStyle name="Accent2 2 4" xfId="1117" xr:uid="{00000000-0005-0000-0000-000091010000}"/>
    <cellStyle name="Accent2 2 5" xfId="1114" xr:uid="{00000000-0005-0000-0000-000092010000}"/>
    <cellStyle name="Accent2 3" xfId="174" xr:uid="{00000000-0005-0000-0000-000093010000}"/>
    <cellStyle name="Accent2 3 2" xfId="1119" xr:uid="{00000000-0005-0000-0000-000094010000}"/>
    <cellStyle name="Accent2 3 3" xfId="1120" xr:uid="{00000000-0005-0000-0000-000095010000}"/>
    <cellStyle name="Accent2 3 4" xfId="1118" xr:uid="{00000000-0005-0000-0000-000096010000}"/>
    <cellStyle name="Accent2 4" xfId="175" xr:uid="{00000000-0005-0000-0000-000097010000}"/>
    <cellStyle name="Accent3" xfId="26" builtinId="37" customBuiltin="1"/>
    <cellStyle name="Accent3 2" xfId="176" xr:uid="{00000000-0005-0000-0000-000099010000}"/>
    <cellStyle name="Accent3 2 2" xfId="1122" xr:uid="{00000000-0005-0000-0000-00009A010000}"/>
    <cellStyle name="Accent3 2 3" xfId="1123" xr:uid="{00000000-0005-0000-0000-00009B010000}"/>
    <cellStyle name="Accent3 2 4" xfId="1124" xr:uid="{00000000-0005-0000-0000-00009C010000}"/>
    <cellStyle name="Accent3 2 5" xfId="1121" xr:uid="{00000000-0005-0000-0000-00009D010000}"/>
    <cellStyle name="Accent3 3" xfId="177" xr:uid="{00000000-0005-0000-0000-00009E010000}"/>
    <cellStyle name="Accent3 3 2" xfId="1126" xr:uid="{00000000-0005-0000-0000-00009F010000}"/>
    <cellStyle name="Accent3 3 3" xfId="1127" xr:uid="{00000000-0005-0000-0000-0000A0010000}"/>
    <cellStyle name="Accent3 3 4" xfId="1125" xr:uid="{00000000-0005-0000-0000-0000A1010000}"/>
    <cellStyle name="Accent3 4" xfId="178" xr:uid="{00000000-0005-0000-0000-0000A2010000}"/>
    <cellStyle name="Accent4" xfId="30" builtinId="41" customBuiltin="1"/>
    <cellStyle name="Accent4 2" xfId="179" xr:uid="{00000000-0005-0000-0000-0000A4010000}"/>
    <cellStyle name="Accent4 2 2" xfId="1129" xr:uid="{00000000-0005-0000-0000-0000A5010000}"/>
    <cellStyle name="Accent4 2 3" xfId="1130" xr:uid="{00000000-0005-0000-0000-0000A6010000}"/>
    <cellStyle name="Accent4 2 4" xfId="1131" xr:uid="{00000000-0005-0000-0000-0000A7010000}"/>
    <cellStyle name="Accent4 2 5" xfId="1128" xr:uid="{00000000-0005-0000-0000-0000A8010000}"/>
    <cellStyle name="Accent4 3" xfId="180" xr:uid="{00000000-0005-0000-0000-0000A9010000}"/>
    <cellStyle name="Accent4 3 2" xfId="1133" xr:uid="{00000000-0005-0000-0000-0000AA010000}"/>
    <cellStyle name="Accent4 3 3" xfId="1134" xr:uid="{00000000-0005-0000-0000-0000AB010000}"/>
    <cellStyle name="Accent4 3 4" xfId="1132" xr:uid="{00000000-0005-0000-0000-0000AC010000}"/>
    <cellStyle name="Accent4 4" xfId="181" xr:uid="{00000000-0005-0000-0000-0000AD010000}"/>
    <cellStyle name="Accent5" xfId="34" builtinId="45" customBuiltin="1"/>
    <cellStyle name="Accent5 2" xfId="182" xr:uid="{00000000-0005-0000-0000-0000AF010000}"/>
    <cellStyle name="Accent5 2 2" xfId="1136" xr:uid="{00000000-0005-0000-0000-0000B0010000}"/>
    <cellStyle name="Accent5 2 3" xfId="1137" xr:uid="{00000000-0005-0000-0000-0000B1010000}"/>
    <cellStyle name="Accent5 2 4" xfId="1138" xr:uid="{00000000-0005-0000-0000-0000B2010000}"/>
    <cellStyle name="Accent5 2 5" xfId="1135" xr:uid="{00000000-0005-0000-0000-0000B3010000}"/>
    <cellStyle name="Accent5 3" xfId="183" xr:uid="{00000000-0005-0000-0000-0000B4010000}"/>
    <cellStyle name="Accent5 3 2" xfId="1140" xr:uid="{00000000-0005-0000-0000-0000B5010000}"/>
    <cellStyle name="Accent5 3 3" xfId="1141" xr:uid="{00000000-0005-0000-0000-0000B6010000}"/>
    <cellStyle name="Accent5 3 4" xfId="1139" xr:uid="{00000000-0005-0000-0000-0000B7010000}"/>
    <cellStyle name="Accent5 4" xfId="184" xr:uid="{00000000-0005-0000-0000-0000B8010000}"/>
    <cellStyle name="Accent6" xfId="38" builtinId="49" customBuiltin="1"/>
    <cellStyle name="Accent6 2" xfId="185" xr:uid="{00000000-0005-0000-0000-0000BA010000}"/>
    <cellStyle name="Accent6 2 2" xfId="1143" xr:uid="{00000000-0005-0000-0000-0000BB010000}"/>
    <cellStyle name="Accent6 2 3" xfId="1144" xr:uid="{00000000-0005-0000-0000-0000BC010000}"/>
    <cellStyle name="Accent6 2 4" xfId="1145" xr:uid="{00000000-0005-0000-0000-0000BD010000}"/>
    <cellStyle name="Accent6 2 5" xfId="1142" xr:uid="{00000000-0005-0000-0000-0000BE010000}"/>
    <cellStyle name="Accent6 3" xfId="186" xr:uid="{00000000-0005-0000-0000-0000BF010000}"/>
    <cellStyle name="Accent6 3 2" xfId="1147" xr:uid="{00000000-0005-0000-0000-0000C0010000}"/>
    <cellStyle name="Accent6 3 3" xfId="1148" xr:uid="{00000000-0005-0000-0000-0000C1010000}"/>
    <cellStyle name="Accent6 3 4" xfId="1146" xr:uid="{00000000-0005-0000-0000-0000C2010000}"/>
    <cellStyle name="Accent6 4" xfId="187" xr:uid="{00000000-0005-0000-0000-0000C3010000}"/>
    <cellStyle name="Bad" xfId="8" builtinId="27" customBuiltin="1"/>
    <cellStyle name="Bad 2" xfId="188" xr:uid="{00000000-0005-0000-0000-0000C5010000}"/>
    <cellStyle name="Bad 2 2" xfId="1150" xr:uid="{00000000-0005-0000-0000-0000C6010000}"/>
    <cellStyle name="Bad 2 3" xfId="1151" xr:uid="{00000000-0005-0000-0000-0000C7010000}"/>
    <cellStyle name="Bad 2 4" xfId="1152" xr:uid="{00000000-0005-0000-0000-0000C8010000}"/>
    <cellStyle name="Bad 2 5" xfId="1149" xr:uid="{00000000-0005-0000-0000-0000C9010000}"/>
    <cellStyle name="Bad 3" xfId="189" xr:uid="{00000000-0005-0000-0000-0000CA010000}"/>
    <cellStyle name="Bad 3 2" xfId="1154" xr:uid="{00000000-0005-0000-0000-0000CB010000}"/>
    <cellStyle name="Bad 3 3" xfId="1155" xr:uid="{00000000-0005-0000-0000-0000CC010000}"/>
    <cellStyle name="Bad 3 4" xfId="1153" xr:uid="{00000000-0005-0000-0000-0000CD010000}"/>
    <cellStyle name="Bad 4" xfId="190" xr:uid="{00000000-0005-0000-0000-0000CE010000}"/>
    <cellStyle name="Calculation" xfId="12" builtinId="22" customBuiltin="1"/>
    <cellStyle name="Calculation 2" xfId="191" xr:uid="{00000000-0005-0000-0000-0000D0010000}"/>
    <cellStyle name="Calculation 2 2" xfId="1157" xr:uid="{00000000-0005-0000-0000-0000D1010000}"/>
    <cellStyle name="Calculation 2 3" xfId="1158" xr:uid="{00000000-0005-0000-0000-0000D2010000}"/>
    <cellStyle name="Calculation 2 4" xfId="1159" xr:uid="{00000000-0005-0000-0000-0000D3010000}"/>
    <cellStyle name="Calculation 2 5" xfId="1156" xr:uid="{00000000-0005-0000-0000-0000D4010000}"/>
    <cellStyle name="Calculation 3" xfId="192" xr:uid="{00000000-0005-0000-0000-0000D5010000}"/>
    <cellStyle name="Calculation 3 2" xfId="1161" xr:uid="{00000000-0005-0000-0000-0000D6010000}"/>
    <cellStyle name="Calculation 3 3" xfId="1162" xr:uid="{00000000-0005-0000-0000-0000D7010000}"/>
    <cellStyle name="Calculation 3 4" xfId="1160" xr:uid="{00000000-0005-0000-0000-0000D8010000}"/>
    <cellStyle name="Calculation 4" xfId="193" xr:uid="{00000000-0005-0000-0000-0000D9010000}"/>
    <cellStyle name="Check Cell" xfId="14" builtinId="23" customBuiltin="1"/>
    <cellStyle name="Check Cell 2" xfId="194" xr:uid="{00000000-0005-0000-0000-0000DB010000}"/>
    <cellStyle name="Check Cell 2 2" xfId="1164" xr:uid="{00000000-0005-0000-0000-0000DC010000}"/>
    <cellStyle name="Check Cell 2 3" xfId="1165" xr:uid="{00000000-0005-0000-0000-0000DD010000}"/>
    <cellStyle name="Check Cell 2 4" xfId="1166" xr:uid="{00000000-0005-0000-0000-0000DE010000}"/>
    <cellStyle name="Check Cell 2 5" xfId="1163" xr:uid="{00000000-0005-0000-0000-0000DF010000}"/>
    <cellStyle name="Check Cell 3" xfId="195" xr:uid="{00000000-0005-0000-0000-0000E0010000}"/>
    <cellStyle name="Check Cell 3 2" xfId="1168" xr:uid="{00000000-0005-0000-0000-0000E1010000}"/>
    <cellStyle name="Check Cell 3 3" xfId="1169" xr:uid="{00000000-0005-0000-0000-0000E2010000}"/>
    <cellStyle name="Check Cell 3 4" xfId="1167" xr:uid="{00000000-0005-0000-0000-0000E3010000}"/>
    <cellStyle name="Check Cell 4" xfId="196" xr:uid="{00000000-0005-0000-0000-0000E4010000}"/>
    <cellStyle name="Comma" xfId="1412" builtinId="3"/>
    <cellStyle name="Comma 10" xfId="197" xr:uid="{00000000-0005-0000-0000-0000E5010000}"/>
    <cellStyle name="Comma 10 10" xfId="42" xr:uid="{00000000-0005-0000-0000-0000E6010000}"/>
    <cellStyle name="Comma 10 10 2" xfId="198" xr:uid="{00000000-0005-0000-0000-0000E7010000}"/>
    <cellStyle name="Comma 10 10 3" xfId="199" xr:uid="{00000000-0005-0000-0000-0000E8010000}"/>
    <cellStyle name="Comma 10 11" xfId="200" xr:uid="{00000000-0005-0000-0000-0000E9010000}"/>
    <cellStyle name="Comma 10 11 2" xfId="201" xr:uid="{00000000-0005-0000-0000-0000EA010000}"/>
    <cellStyle name="Comma 10 11 3" xfId="202" xr:uid="{00000000-0005-0000-0000-0000EB010000}"/>
    <cellStyle name="Comma 10 12" xfId="203" xr:uid="{00000000-0005-0000-0000-0000EC010000}"/>
    <cellStyle name="Comma 10 12 2" xfId="204" xr:uid="{00000000-0005-0000-0000-0000ED010000}"/>
    <cellStyle name="Comma 10 12 3" xfId="205" xr:uid="{00000000-0005-0000-0000-0000EE010000}"/>
    <cellStyle name="Comma 10 13" xfId="206" xr:uid="{00000000-0005-0000-0000-0000EF010000}"/>
    <cellStyle name="Comma 10 13 2" xfId="207" xr:uid="{00000000-0005-0000-0000-0000F0010000}"/>
    <cellStyle name="Comma 10 13 3" xfId="208" xr:uid="{00000000-0005-0000-0000-0000F1010000}"/>
    <cellStyle name="Comma 10 14" xfId="209" xr:uid="{00000000-0005-0000-0000-0000F2010000}"/>
    <cellStyle name="Comma 10 14 2" xfId="210" xr:uid="{00000000-0005-0000-0000-0000F3010000}"/>
    <cellStyle name="Comma 10 14 3" xfId="211" xr:uid="{00000000-0005-0000-0000-0000F4010000}"/>
    <cellStyle name="Comma 10 15" xfId="212" xr:uid="{00000000-0005-0000-0000-0000F5010000}"/>
    <cellStyle name="Comma 10 15 2" xfId="213" xr:uid="{00000000-0005-0000-0000-0000F6010000}"/>
    <cellStyle name="Comma 10 15 3" xfId="214" xr:uid="{00000000-0005-0000-0000-0000F7010000}"/>
    <cellStyle name="Comma 10 16" xfId="215" xr:uid="{00000000-0005-0000-0000-0000F8010000}"/>
    <cellStyle name="Comma 10 16 2" xfId="216" xr:uid="{00000000-0005-0000-0000-0000F9010000}"/>
    <cellStyle name="Comma 10 16 3" xfId="217" xr:uid="{00000000-0005-0000-0000-0000FA010000}"/>
    <cellStyle name="Comma 10 17" xfId="218" xr:uid="{00000000-0005-0000-0000-0000FB010000}"/>
    <cellStyle name="Comma 10 18" xfId="219" xr:uid="{00000000-0005-0000-0000-0000FC010000}"/>
    <cellStyle name="Comma 10 2" xfId="220" xr:uid="{00000000-0005-0000-0000-0000FD010000}"/>
    <cellStyle name="Comma 10 2 2" xfId="221" xr:uid="{00000000-0005-0000-0000-0000FE010000}"/>
    <cellStyle name="Comma 10 2 3" xfId="222" xr:uid="{00000000-0005-0000-0000-0000FF010000}"/>
    <cellStyle name="Comma 10 3" xfId="223" xr:uid="{00000000-0005-0000-0000-000000020000}"/>
    <cellStyle name="Comma 10 3 2" xfId="224" xr:uid="{00000000-0005-0000-0000-000001020000}"/>
    <cellStyle name="Comma 10 3 3" xfId="225" xr:uid="{00000000-0005-0000-0000-000002020000}"/>
    <cellStyle name="Comma 10 4" xfId="226" xr:uid="{00000000-0005-0000-0000-000003020000}"/>
    <cellStyle name="Comma 10 4 2" xfId="227" xr:uid="{00000000-0005-0000-0000-000004020000}"/>
    <cellStyle name="Comma 10 4 3" xfId="228" xr:uid="{00000000-0005-0000-0000-000005020000}"/>
    <cellStyle name="Comma 10 5" xfId="229" xr:uid="{00000000-0005-0000-0000-000006020000}"/>
    <cellStyle name="Comma 10 5 2" xfId="230" xr:uid="{00000000-0005-0000-0000-000007020000}"/>
    <cellStyle name="Comma 10 5 3" xfId="231" xr:uid="{00000000-0005-0000-0000-000008020000}"/>
    <cellStyle name="Comma 10 6" xfId="232" xr:uid="{00000000-0005-0000-0000-000009020000}"/>
    <cellStyle name="Comma 10 6 2" xfId="233" xr:uid="{00000000-0005-0000-0000-00000A020000}"/>
    <cellStyle name="Comma 10 6 3" xfId="234" xr:uid="{00000000-0005-0000-0000-00000B020000}"/>
    <cellStyle name="Comma 10 7" xfId="235" xr:uid="{00000000-0005-0000-0000-00000C020000}"/>
    <cellStyle name="Comma 10 7 2" xfId="236" xr:uid="{00000000-0005-0000-0000-00000D020000}"/>
    <cellStyle name="Comma 10 7 3" xfId="237" xr:uid="{00000000-0005-0000-0000-00000E020000}"/>
    <cellStyle name="Comma 10 8" xfId="238" xr:uid="{00000000-0005-0000-0000-00000F020000}"/>
    <cellStyle name="Comma 10 8 2" xfId="239" xr:uid="{00000000-0005-0000-0000-000010020000}"/>
    <cellStyle name="Comma 10 8 3" xfId="240" xr:uid="{00000000-0005-0000-0000-000011020000}"/>
    <cellStyle name="Comma 10 9" xfId="241" xr:uid="{00000000-0005-0000-0000-000012020000}"/>
    <cellStyle name="Comma 10 9 2" xfId="242" xr:uid="{00000000-0005-0000-0000-000013020000}"/>
    <cellStyle name="Comma 10 9 3" xfId="243" xr:uid="{00000000-0005-0000-0000-000014020000}"/>
    <cellStyle name="Comma 11" xfId="244" xr:uid="{00000000-0005-0000-0000-000015020000}"/>
    <cellStyle name="Comma 11 2" xfId="245" xr:uid="{00000000-0005-0000-0000-000016020000}"/>
    <cellStyle name="Comma 12" xfId="246" xr:uid="{00000000-0005-0000-0000-000017020000}"/>
    <cellStyle name="Comma 12 2" xfId="247" xr:uid="{00000000-0005-0000-0000-000018020000}"/>
    <cellStyle name="Comma 12 3" xfId="864" xr:uid="{00000000-0005-0000-0000-000019020000}"/>
    <cellStyle name="Comma 13" xfId="248" xr:uid="{00000000-0005-0000-0000-00001A020000}"/>
    <cellStyle name="Comma 13 2" xfId="249" xr:uid="{00000000-0005-0000-0000-00001B020000}"/>
    <cellStyle name="Comma 14" xfId="250" xr:uid="{00000000-0005-0000-0000-00001C020000}"/>
    <cellStyle name="Comma 15" xfId="251" xr:uid="{00000000-0005-0000-0000-00001D020000}"/>
    <cellStyle name="Comma 15 2" xfId="252" xr:uid="{00000000-0005-0000-0000-00001E020000}"/>
    <cellStyle name="Comma 16" xfId="253" xr:uid="{00000000-0005-0000-0000-00001F020000}"/>
    <cellStyle name="Comma 16 2" xfId="254" xr:uid="{00000000-0005-0000-0000-000020020000}"/>
    <cellStyle name="Comma 17" xfId="255" xr:uid="{00000000-0005-0000-0000-000021020000}"/>
    <cellStyle name="Comma 17 2" xfId="256" xr:uid="{00000000-0005-0000-0000-000022020000}"/>
    <cellStyle name="Comma 18" xfId="257" xr:uid="{00000000-0005-0000-0000-000023020000}"/>
    <cellStyle name="Comma 18 2" xfId="258" xr:uid="{00000000-0005-0000-0000-000024020000}"/>
    <cellStyle name="Comma 19" xfId="259" xr:uid="{00000000-0005-0000-0000-000025020000}"/>
    <cellStyle name="Comma 19 2" xfId="260" xr:uid="{00000000-0005-0000-0000-000026020000}"/>
    <cellStyle name="Comma 2" xfId="261" xr:uid="{00000000-0005-0000-0000-000027020000}"/>
    <cellStyle name="Comma 2 10" xfId="262" xr:uid="{00000000-0005-0000-0000-000028020000}"/>
    <cellStyle name="Comma 2 10 2" xfId="263" xr:uid="{00000000-0005-0000-0000-000029020000}"/>
    <cellStyle name="Comma 2 10 2 2" xfId="264" xr:uid="{00000000-0005-0000-0000-00002A020000}"/>
    <cellStyle name="Comma 2 10 2 3" xfId="265" xr:uid="{00000000-0005-0000-0000-00002B020000}"/>
    <cellStyle name="Comma 2 10 3" xfId="266" xr:uid="{00000000-0005-0000-0000-00002C020000}"/>
    <cellStyle name="Comma 2 10 4" xfId="267" xr:uid="{00000000-0005-0000-0000-00002D020000}"/>
    <cellStyle name="Comma 2 11" xfId="268" xr:uid="{00000000-0005-0000-0000-00002E020000}"/>
    <cellStyle name="Comma 2 11 2" xfId="269" xr:uid="{00000000-0005-0000-0000-00002F020000}"/>
    <cellStyle name="Comma 2 11 3" xfId="270" xr:uid="{00000000-0005-0000-0000-000030020000}"/>
    <cellStyle name="Comma 2 12" xfId="271" xr:uid="{00000000-0005-0000-0000-000031020000}"/>
    <cellStyle name="Comma 2 12 2" xfId="272" xr:uid="{00000000-0005-0000-0000-000032020000}"/>
    <cellStyle name="Comma 2 12 3" xfId="273" xr:uid="{00000000-0005-0000-0000-000033020000}"/>
    <cellStyle name="Comma 2 13" xfId="274" xr:uid="{00000000-0005-0000-0000-000034020000}"/>
    <cellStyle name="Comma 2 13 2" xfId="275" xr:uid="{00000000-0005-0000-0000-000035020000}"/>
    <cellStyle name="Comma 2 13 3" xfId="276" xr:uid="{00000000-0005-0000-0000-000036020000}"/>
    <cellStyle name="Comma 2 14" xfId="277" xr:uid="{00000000-0005-0000-0000-000037020000}"/>
    <cellStyle name="Comma 2 14 2" xfId="278" xr:uid="{00000000-0005-0000-0000-000038020000}"/>
    <cellStyle name="Comma 2 14 3" xfId="279" xr:uid="{00000000-0005-0000-0000-000039020000}"/>
    <cellStyle name="Comma 2 15" xfId="280" xr:uid="{00000000-0005-0000-0000-00003A020000}"/>
    <cellStyle name="Comma 2 15 2" xfId="281" xr:uid="{00000000-0005-0000-0000-00003B020000}"/>
    <cellStyle name="Comma 2 15 3" xfId="282" xr:uid="{00000000-0005-0000-0000-00003C020000}"/>
    <cellStyle name="Comma 2 16" xfId="283" xr:uid="{00000000-0005-0000-0000-00003D020000}"/>
    <cellStyle name="Comma 2 16 2" xfId="284" xr:uid="{00000000-0005-0000-0000-00003E020000}"/>
    <cellStyle name="Comma 2 16 3" xfId="285" xr:uid="{00000000-0005-0000-0000-00003F020000}"/>
    <cellStyle name="Comma 2 17" xfId="286" xr:uid="{00000000-0005-0000-0000-000040020000}"/>
    <cellStyle name="Comma 2 17 2" xfId="287" xr:uid="{00000000-0005-0000-0000-000041020000}"/>
    <cellStyle name="Comma 2 17 3" xfId="288" xr:uid="{00000000-0005-0000-0000-000042020000}"/>
    <cellStyle name="Comma 2 18" xfId="289" xr:uid="{00000000-0005-0000-0000-000043020000}"/>
    <cellStyle name="Comma 2 18 2" xfId="290" xr:uid="{00000000-0005-0000-0000-000044020000}"/>
    <cellStyle name="Comma 2 18 3" xfId="291" xr:uid="{00000000-0005-0000-0000-000045020000}"/>
    <cellStyle name="Comma 2 19" xfId="292" xr:uid="{00000000-0005-0000-0000-000046020000}"/>
    <cellStyle name="Comma 2 19 2" xfId="293" xr:uid="{00000000-0005-0000-0000-000047020000}"/>
    <cellStyle name="Comma 2 19 3" xfId="294" xr:uid="{00000000-0005-0000-0000-000048020000}"/>
    <cellStyle name="Comma 2 2" xfId="295" xr:uid="{00000000-0005-0000-0000-000049020000}"/>
    <cellStyle name="Comma 2 2 10" xfId="296" xr:uid="{00000000-0005-0000-0000-00004A020000}"/>
    <cellStyle name="Comma 2 2 11" xfId="297" xr:uid="{00000000-0005-0000-0000-00004B020000}"/>
    <cellStyle name="Comma 2 2 12" xfId="298" xr:uid="{00000000-0005-0000-0000-00004C020000}"/>
    <cellStyle name="Comma 2 2 13" xfId="299" xr:uid="{00000000-0005-0000-0000-00004D020000}"/>
    <cellStyle name="Comma 2 2 14" xfId="300" xr:uid="{00000000-0005-0000-0000-00004E020000}"/>
    <cellStyle name="Comma 2 2 15" xfId="301" xr:uid="{00000000-0005-0000-0000-00004F020000}"/>
    <cellStyle name="Comma 2 2 2" xfId="302" xr:uid="{00000000-0005-0000-0000-000050020000}"/>
    <cellStyle name="Comma 2 2 2 10" xfId="303" xr:uid="{00000000-0005-0000-0000-000051020000}"/>
    <cellStyle name="Comma 2 2 2 10 2" xfId="304" xr:uid="{00000000-0005-0000-0000-000052020000}"/>
    <cellStyle name="Comma 2 2 2 10 3" xfId="305" xr:uid="{00000000-0005-0000-0000-000053020000}"/>
    <cellStyle name="Comma 2 2 2 11" xfId="306" xr:uid="{00000000-0005-0000-0000-000054020000}"/>
    <cellStyle name="Comma 2 2 2 11 2" xfId="307" xr:uid="{00000000-0005-0000-0000-000055020000}"/>
    <cellStyle name="Comma 2 2 2 11 3" xfId="308" xr:uid="{00000000-0005-0000-0000-000056020000}"/>
    <cellStyle name="Comma 2 2 2 12" xfId="309" xr:uid="{00000000-0005-0000-0000-000057020000}"/>
    <cellStyle name="Comma 2 2 2 12 2" xfId="310" xr:uid="{00000000-0005-0000-0000-000058020000}"/>
    <cellStyle name="Comma 2 2 2 12 3" xfId="311" xr:uid="{00000000-0005-0000-0000-000059020000}"/>
    <cellStyle name="Comma 2 2 2 2" xfId="312" xr:uid="{00000000-0005-0000-0000-00005A020000}"/>
    <cellStyle name="Comma 2 2 2 2 10" xfId="313" xr:uid="{00000000-0005-0000-0000-00005B020000}"/>
    <cellStyle name="Comma 2 2 2 2 11" xfId="314" xr:uid="{00000000-0005-0000-0000-00005C020000}"/>
    <cellStyle name="Comma 2 2 2 2 12" xfId="315" xr:uid="{00000000-0005-0000-0000-00005D020000}"/>
    <cellStyle name="Comma 2 2 2 2 2" xfId="316" xr:uid="{00000000-0005-0000-0000-00005E020000}"/>
    <cellStyle name="Comma 2 2 2 2 2 2" xfId="317" xr:uid="{00000000-0005-0000-0000-00005F020000}"/>
    <cellStyle name="Comma 2 2 2 2 2 2 10" xfId="318" xr:uid="{00000000-0005-0000-0000-000060020000}"/>
    <cellStyle name="Comma 2 2 2 2 2 2 11" xfId="319" xr:uid="{00000000-0005-0000-0000-000061020000}"/>
    <cellStyle name="Comma 2 2 2 2 2 2 2" xfId="320" xr:uid="{00000000-0005-0000-0000-000062020000}"/>
    <cellStyle name="Comma 2 2 2 2 2 2 2 2" xfId="321" xr:uid="{00000000-0005-0000-0000-000063020000}"/>
    <cellStyle name="Comma 2 2 2 2 2 2 2 2 2" xfId="322" xr:uid="{00000000-0005-0000-0000-000064020000}"/>
    <cellStyle name="Comma 2 2 2 2 2 2 2 2 3" xfId="323" xr:uid="{00000000-0005-0000-0000-000065020000}"/>
    <cellStyle name="Comma 2 2 2 2 2 2 2 3" xfId="324" xr:uid="{00000000-0005-0000-0000-000066020000}"/>
    <cellStyle name="Comma 2 2 2 2 2 2 2 3 2" xfId="325" xr:uid="{00000000-0005-0000-0000-000067020000}"/>
    <cellStyle name="Comma 2 2 2 2 2 2 2 3 3" xfId="326" xr:uid="{00000000-0005-0000-0000-000068020000}"/>
    <cellStyle name="Comma 2 2 2 2 2 2 2 4" xfId="327" xr:uid="{00000000-0005-0000-0000-000069020000}"/>
    <cellStyle name="Comma 2 2 2 2 2 2 2 4 2" xfId="328" xr:uid="{00000000-0005-0000-0000-00006A020000}"/>
    <cellStyle name="Comma 2 2 2 2 2 2 2 4 3" xfId="329" xr:uid="{00000000-0005-0000-0000-00006B020000}"/>
    <cellStyle name="Comma 2 2 2 2 2 2 2 5" xfId="330" xr:uid="{00000000-0005-0000-0000-00006C020000}"/>
    <cellStyle name="Comma 2 2 2 2 2 2 2 5 2" xfId="331" xr:uid="{00000000-0005-0000-0000-00006D020000}"/>
    <cellStyle name="Comma 2 2 2 2 2 2 2 5 3" xfId="332" xr:uid="{00000000-0005-0000-0000-00006E020000}"/>
    <cellStyle name="Comma 2 2 2 2 2 2 2 6" xfId="333" xr:uid="{00000000-0005-0000-0000-00006F020000}"/>
    <cellStyle name="Comma 2 2 2 2 2 2 2 6 2" xfId="334" xr:uid="{00000000-0005-0000-0000-000070020000}"/>
    <cellStyle name="Comma 2 2 2 2 2 2 2 6 3" xfId="335" xr:uid="{00000000-0005-0000-0000-000071020000}"/>
    <cellStyle name="Comma 2 2 2 2 2 2 2 7" xfId="336" xr:uid="{00000000-0005-0000-0000-000072020000}"/>
    <cellStyle name="Comma 2 2 2 2 2 2 2 7 2" xfId="337" xr:uid="{00000000-0005-0000-0000-000073020000}"/>
    <cellStyle name="Comma 2 2 2 2 2 2 2 7 3" xfId="338" xr:uid="{00000000-0005-0000-0000-000074020000}"/>
    <cellStyle name="Comma 2 2 2 2 2 2 2 8" xfId="339" xr:uid="{00000000-0005-0000-0000-000075020000}"/>
    <cellStyle name="Comma 2 2 2 2 2 2 2 8 2" xfId="340" xr:uid="{00000000-0005-0000-0000-000076020000}"/>
    <cellStyle name="Comma 2 2 2 2 2 2 2 8 3" xfId="341" xr:uid="{00000000-0005-0000-0000-000077020000}"/>
    <cellStyle name="Comma 2 2 2 2 2 2 3" xfId="342" xr:uid="{00000000-0005-0000-0000-000078020000}"/>
    <cellStyle name="Comma 2 2 2 2 2 2 3 2" xfId="343" xr:uid="{00000000-0005-0000-0000-000079020000}"/>
    <cellStyle name="Comma 2 2 2 2 2 2 3 3" xfId="344" xr:uid="{00000000-0005-0000-0000-00007A020000}"/>
    <cellStyle name="Comma 2 2 2 2 2 2 4" xfId="345" xr:uid="{00000000-0005-0000-0000-00007B020000}"/>
    <cellStyle name="Comma 2 2 2 2 2 2 5" xfId="346" xr:uid="{00000000-0005-0000-0000-00007C020000}"/>
    <cellStyle name="Comma 2 2 2 2 2 2 6" xfId="347" xr:uid="{00000000-0005-0000-0000-00007D020000}"/>
    <cellStyle name="Comma 2 2 2 2 2 2 7" xfId="348" xr:uid="{00000000-0005-0000-0000-00007E020000}"/>
    <cellStyle name="Comma 2 2 2 2 2 2 8" xfId="349" xr:uid="{00000000-0005-0000-0000-00007F020000}"/>
    <cellStyle name="Comma 2 2 2 2 2 2 9" xfId="350" xr:uid="{00000000-0005-0000-0000-000080020000}"/>
    <cellStyle name="Comma 2 2 2 2 2 3" xfId="351" xr:uid="{00000000-0005-0000-0000-000081020000}"/>
    <cellStyle name="Comma 2 2 2 2 2 4" xfId="352" xr:uid="{00000000-0005-0000-0000-000082020000}"/>
    <cellStyle name="Comma 2 2 2 2 2 4 2" xfId="353" xr:uid="{00000000-0005-0000-0000-000083020000}"/>
    <cellStyle name="Comma 2 2 2 2 2 4 3" xfId="354" xr:uid="{00000000-0005-0000-0000-000084020000}"/>
    <cellStyle name="Comma 2 2 2 2 2 5" xfId="355" xr:uid="{00000000-0005-0000-0000-000085020000}"/>
    <cellStyle name="Comma 2 2 2 2 2 5 2" xfId="356" xr:uid="{00000000-0005-0000-0000-000086020000}"/>
    <cellStyle name="Comma 2 2 2 2 2 5 3" xfId="357" xr:uid="{00000000-0005-0000-0000-000087020000}"/>
    <cellStyle name="Comma 2 2 2 2 2 6" xfId="358" xr:uid="{00000000-0005-0000-0000-000088020000}"/>
    <cellStyle name="Comma 2 2 2 2 2 6 2" xfId="359" xr:uid="{00000000-0005-0000-0000-000089020000}"/>
    <cellStyle name="Comma 2 2 2 2 2 6 3" xfId="360" xr:uid="{00000000-0005-0000-0000-00008A020000}"/>
    <cellStyle name="Comma 2 2 2 2 2 7" xfId="361" xr:uid="{00000000-0005-0000-0000-00008B020000}"/>
    <cellStyle name="Comma 2 2 2 2 2 7 2" xfId="362" xr:uid="{00000000-0005-0000-0000-00008C020000}"/>
    <cellStyle name="Comma 2 2 2 2 2 7 3" xfId="363" xr:uid="{00000000-0005-0000-0000-00008D020000}"/>
    <cellStyle name="Comma 2 2 2 2 2 8" xfId="364" xr:uid="{00000000-0005-0000-0000-00008E020000}"/>
    <cellStyle name="Comma 2 2 2 2 2 8 2" xfId="365" xr:uid="{00000000-0005-0000-0000-00008F020000}"/>
    <cellStyle name="Comma 2 2 2 2 2 8 3" xfId="366" xr:uid="{00000000-0005-0000-0000-000090020000}"/>
    <cellStyle name="Comma 2 2 2 2 2 9" xfId="367" xr:uid="{00000000-0005-0000-0000-000091020000}"/>
    <cellStyle name="Comma 2 2 2 2 2 9 2" xfId="368" xr:uid="{00000000-0005-0000-0000-000092020000}"/>
    <cellStyle name="Comma 2 2 2 2 2 9 3" xfId="369" xr:uid="{00000000-0005-0000-0000-000093020000}"/>
    <cellStyle name="Comma 2 2 2 2 3" xfId="370" xr:uid="{00000000-0005-0000-0000-000094020000}"/>
    <cellStyle name="Comma 2 2 2 2 3 2" xfId="371" xr:uid="{00000000-0005-0000-0000-000095020000}"/>
    <cellStyle name="Comma 2 2 2 2 3 3" xfId="372" xr:uid="{00000000-0005-0000-0000-000096020000}"/>
    <cellStyle name="Comma 2 2 2 2 4" xfId="373" xr:uid="{00000000-0005-0000-0000-000097020000}"/>
    <cellStyle name="Comma 2 2 2 2 4 2" xfId="374" xr:uid="{00000000-0005-0000-0000-000098020000}"/>
    <cellStyle name="Comma 2 2 2 2 4 3" xfId="375" xr:uid="{00000000-0005-0000-0000-000099020000}"/>
    <cellStyle name="Comma 2 2 2 2 5" xfId="376" xr:uid="{00000000-0005-0000-0000-00009A020000}"/>
    <cellStyle name="Comma 2 2 2 2 6" xfId="377" xr:uid="{00000000-0005-0000-0000-00009B020000}"/>
    <cellStyle name="Comma 2 2 2 2 7" xfId="378" xr:uid="{00000000-0005-0000-0000-00009C020000}"/>
    <cellStyle name="Comma 2 2 2 2 8" xfId="379" xr:uid="{00000000-0005-0000-0000-00009D020000}"/>
    <cellStyle name="Comma 2 2 2 2 9" xfId="380" xr:uid="{00000000-0005-0000-0000-00009E020000}"/>
    <cellStyle name="Comma 2 2 2 3" xfId="381" xr:uid="{00000000-0005-0000-0000-00009F020000}"/>
    <cellStyle name="Comma 2 2 2 3 2" xfId="382" xr:uid="{00000000-0005-0000-0000-0000A0020000}"/>
    <cellStyle name="Comma 2 2 2 3 3" xfId="383" xr:uid="{00000000-0005-0000-0000-0000A1020000}"/>
    <cellStyle name="Comma 2 2 2 4" xfId="384" xr:uid="{00000000-0005-0000-0000-0000A2020000}"/>
    <cellStyle name="Comma 2 2 2 4 2" xfId="385" xr:uid="{00000000-0005-0000-0000-0000A3020000}"/>
    <cellStyle name="Comma 2 2 2 4 3" xfId="386" xr:uid="{00000000-0005-0000-0000-0000A4020000}"/>
    <cellStyle name="Comma 2 2 2 5" xfId="387" xr:uid="{00000000-0005-0000-0000-0000A5020000}"/>
    <cellStyle name="Comma 2 2 2 5 2" xfId="388" xr:uid="{00000000-0005-0000-0000-0000A6020000}"/>
    <cellStyle name="Comma 2 2 2 5 3" xfId="389" xr:uid="{00000000-0005-0000-0000-0000A7020000}"/>
    <cellStyle name="Comma 2 2 2 5 4" xfId="390" xr:uid="{00000000-0005-0000-0000-0000A8020000}"/>
    <cellStyle name="Comma 2 2 2 6" xfId="391" xr:uid="{00000000-0005-0000-0000-0000A9020000}"/>
    <cellStyle name="Comma 2 2 2 7" xfId="392" xr:uid="{00000000-0005-0000-0000-0000AA020000}"/>
    <cellStyle name="Comma 2 2 2 7 2" xfId="393" xr:uid="{00000000-0005-0000-0000-0000AB020000}"/>
    <cellStyle name="Comma 2 2 2 7 3" xfId="394" xr:uid="{00000000-0005-0000-0000-0000AC020000}"/>
    <cellStyle name="Comma 2 2 2 8" xfId="395" xr:uid="{00000000-0005-0000-0000-0000AD020000}"/>
    <cellStyle name="Comma 2 2 2 8 2" xfId="396" xr:uid="{00000000-0005-0000-0000-0000AE020000}"/>
    <cellStyle name="Comma 2 2 2 8 3" xfId="397" xr:uid="{00000000-0005-0000-0000-0000AF020000}"/>
    <cellStyle name="Comma 2 2 2 9" xfId="398" xr:uid="{00000000-0005-0000-0000-0000B0020000}"/>
    <cellStyle name="Comma 2 2 2 9 2" xfId="399" xr:uid="{00000000-0005-0000-0000-0000B1020000}"/>
    <cellStyle name="Comma 2 2 2 9 3" xfId="400" xr:uid="{00000000-0005-0000-0000-0000B2020000}"/>
    <cellStyle name="Comma 2 2 3" xfId="401" xr:uid="{00000000-0005-0000-0000-0000B3020000}"/>
    <cellStyle name="Comma 2 2 3 2" xfId="402" xr:uid="{00000000-0005-0000-0000-0000B4020000}"/>
    <cellStyle name="Comma 2 2 3 2 2" xfId="403" xr:uid="{00000000-0005-0000-0000-0000B5020000}"/>
    <cellStyle name="Comma 2 2 3 2 3" xfId="404" xr:uid="{00000000-0005-0000-0000-0000B6020000}"/>
    <cellStyle name="Comma 2 2 3 2 4" xfId="405" xr:uid="{00000000-0005-0000-0000-0000B7020000}"/>
    <cellStyle name="Comma 2 2 3 3" xfId="406" xr:uid="{00000000-0005-0000-0000-0000B8020000}"/>
    <cellStyle name="Comma 2 2 4" xfId="407" xr:uid="{00000000-0005-0000-0000-0000B9020000}"/>
    <cellStyle name="Comma 2 2 5" xfId="408" xr:uid="{00000000-0005-0000-0000-0000BA020000}"/>
    <cellStyle name="Comma 2 2 5 2" xfId="409" xr:uid="{00000000-0005-0000-0000-0000BB020000}"/>
    <cellStyle name="Comma 2 2 5 2 2" xfId="410" xr:uid="{00000000-0005-0000-0000-0000BC020000}"/>
    <cellStyle name="Comma 2 2 5 2 3" xfId="411" xr:uid="{00000000-0005-0000-0000-0000BD020000}"/>
    <cellStyle name="Comma 2 2 6" xfId="412" xr:uid="{00000000-0005-0000-0000-0000BE020000}"/>
    <cellStyle name="Comma 2 2 6 2" xfId="413" xr:uid="{00000000-0005-0000-0000-0000BF020000}"/>
    <cellStyle name="Comma 2 2 6 3" xfId="414" xr:uid="{00000000-0005-0000-0000-0000C0020000}"/>
    <cellStyle name="Comma 2 2 7" xfId="415" xr:uid="{00000000-0005-0000-0000-0000C1020000}"/>
    <cellStyle name="Comma 2 2 8" xfId="416" xr:uid="{00000000-0005-0000-0000-0000C2020000}"/>
    <cellStyle name="Comma 2 2 9" xfId="417" xr:uid="{00000000-0005-0000-0000-0000C3020000}"/>
    <cellStyle name="Comma 2 20" xfId="418" xr:uid="{00000000-0005-0000-0000-0000C4020000}"/>
    <cellStyle name="Comma 2 20 2" xfId="419" xr:uid="{00000000-0005-0000-0000-0000C5020000}"/>
    <cellStyle name="Comma 2 20 3" xfId="420" xr:uid="{00000000-0005-0000-0000-0000C6020000}"/>
    <cellStyle name="Comma 2 21" xfId="421" xr:uid="{00000000-0005-0000-0000-0000C7020000}"/>
    <cellStyle name="Comma 2 21 2" xfId="422" xr:uid="{00000000-0005-0000-0000-0000C8020000}"/>
    <cellStyle name="Comma 2 21 3" xfId="423" xr:uid="{00000000-0005-0000-0000-0000C9020000}"/>
    <cellStyle name="Comma 2 22" xfId="424" xr:uid="{00000000-0005-0000-0000-0000CA020000}"/>
    <cellStyle name="Comma 2 22 2" xfId="425" xr:uid="{00000000-0005-0000-0000-0000CB020000}"/>
    <cellStyle name="Comma 2 22 3" xfId="426" xr:uid="{00000000-0005-0000-0000-0000CC020000}"/>
    <cellStyle name="Comma 2 23" xfId="427" xr:uid="{00000000-0005-0000-0000-0000CD020000}"/>
    <cellStyle name="Comma 2 23 2" xfId="428" xr:uid="{00000000-0005-0000-0000-0000CE020000}"/>
    <cellStyle name="Comma 2 23 3" xfId="429" xr:uid="{00000000-0005-0000-0000-0000CF020000}"/>
    <cellStyle name="Comma 2 24" xfId="430" xr:uid="{00000000-0005-0000-0000-0000D0020000}"/>
    <cellStyle name="Comma 2 24 2" xfId="431" xr:uid="{00000000-0005-0000-0000-0000D1020000}"/>
    <cellStyle name="Comma 2 24 3" xfId="432" xr:uid="{00000000-0005-0000-0000-0000D2020000}"/>
    <cellStyle name="Comma 2 25" xfId="433" xr:uid="{00000000-0005-0000-0000-0000D3020000}"/>
    <cellStyle name="Comma 2 25 2" xfId="434" xr:uid="{00000000-0005-0000-0000-0000D4020000}"/>
    <cellStyle name="Comma 2 25 3" xfId="435" xr:uid="{00000000-0005-0000-0000-0000D5020000}"/>
    <cellStyle name="Comma 2 26" xfId="436" xr:uid="{00000000-0005-0000-0000-0000D6020000}"/>
    <cellStyle name="Comma 2 26 2" xfId="437" xr:uid="{00000000-0005-0000-0000-0000D7020000}"/>
    <cellStyle name="Comma 2 26 3" xfId="438" xr:uid="{00000000-0005-0000-0000-0000D8020000}"/>
    <cellStyle name="Comma 2 27" xfId="439" xr:uid="{00000000-0005-0000-0000-0000D9020000}"/>
    <cellStyle name="Comma 2 27 2" xfId="440" xr:uid="{00000000-0005-0000-0000-0000DA020000}"/>
    <cellStyle name="Comma 2 27 3" xfId="441" xr:uid="{00000000-0005-0000-0000-0000DB020000}"/>
    <cellStyle name="Comma 2 28" xfId="442" xr:uid="{00000000-0005-0000-0000-0000DC020000}"/>
    <cellStyle name="Comma 2 28 2" xfId="443" xr:uid="{00000000-0005-0000-0000-0000DD020000}"/>
    <cellStyle name="Comma 2 28 3" xfId="444" xr:uid="{00000000-0005-0000-0000-0000DE020000}"/>
    <cellStyle name="Comma 2 29" xfId="445" xr:uid="{00000000-0005-0000-0000-0000DF020000}"/>
    <cellStyle name="Comma 2 29 2" xfId="446" xr:uid="{00000000-0005-0000-0000-0000E0020000}"/>
    <cellStyle name="Comma 2 29 3" xfId="447" xr:uid="{00000000-0005-0000-0000-0000E1020000}"/>
    <cellStyle name="Comma 2 3" xfId="448" xr:uid="{00000000-0005-0000-0000-0000E2020000}"/>
    <cellStyle name="Comma 2 3 2" xfId="449" xr:uid="{00000000-0005-0000-0000-0000E3020000}"/>
    <cellStyle name="Comma 2 3 2 2" xfId="450" xr:uid="{00000000-0005-0000-0000-0000E4020000}"/>
    <cellStyle name="Comma 2 3 2 2 2" xfId="451" xr:uid="{00000000-0005-0000-0000-0000E5020000}"/>
    <cellStyle name="Comma 2 3 2 2 2 2" xfId="452" xr:uid="{00000000-0005-0000-0000-0000E6020000}"/>
    <cellStyle name="Comma 2 3 2 2 2 2 2" xfId="453" xr:uid="{00000000-0005-0000-0000-0000E7020000}"/>
    <cellStyle name="Comma 2 3 2 2 2 2 3" xfId="454" xr:uid="{00000000-0005-0000-0000-0000E8020000}"/>
    <cellStyle name="Comma 2 3 2 2 3" xfId="455" xr:uid="{00000000-0005-0000-0000-0000E9020000}"/>
    <cellStyle name="Comma 2 3 2 2 3 2" xfId="456" xr:uid="{00000000-0005-0000-0000-0000EA020000}"/>
    <cellStyle name="Comma 2 3 2 2 3 3" xfId="457" xr:uid="{00000000-0005-0000-0000-0000EB020000}"/>
    <cellStyle name="Comma 2 3 2 2 4" xfId="458" xr:uid="{00000000-0005-0000-0000-0000EC020000}"/>
    <cellStyle name="Comma 2 3 2 2 5" xfId="459" xr:uid="{00000000-0005-0000-0000-0000ED020000}"/>
    <cellStyle name="Comma 2 3 2 3" xfId="460" xr:uid="{00000000-0005-0000-0000-0000EE020000}"/>
    <cellStyle name="Comma 2 3 2 3 2" xfId="461" xr:uid="{00000000-0005-0000-0000-0000EF020000}"/>
    <cellStyle name="Comma 2 3 2 3 3" xfId="462" xr:uid="{00000000-0005-0000-0000-0000F0020000}"/>
    <cellStyle name="Comma 2 3 2 4" xfId="463" xr:uid="{00000000-0005-0000-0000-0000F1020000}"/>
    <cellStyle name="Comma 2 3 2 4 2" xfId="464" xr:uid="{00000000-0005-0000-0000-0000F2020000}"/>
    <cellStyle name="Comma 2 3 2 4 3" xfId="465" xr:uid="{00000000-0005-0000-0000-0000F3020000}"/>
    <cellStyle name="Comma 2 3 2 5" xfId="466" xr:uid="{00000000-0005-0000-0000-0000F4020000}"/>
    <cellStyle name="Comma 2 3 2 5 2" xfId="467" xr:uid="{00000000-0005-0000-0000-0000F5020000}"/>
    <cellStyle name="Comma 2 3 2 5 3" xfId="468" xr:uid="{00000000-0005-0000-0000-0000F6020000}"/>
    <cellStyle name="Comma 2 3 2 5 4" xfId="469" xr:uid="{00000000-0005-0000-0000-0000F7020000}"/>
    <cellStyle name="Comma 2 3 3" xfId="470" xr:uid="{00000000-0005-0000-0000-0000F8020000}"/>
    <cellStyle name="Comma 2 3 3 2" xfId="471" xr:uid="{00000000-0005-0000-0000-0000F9020000}"/>
    <cellStyle name="Comma 2 3 3 2 2" xfId="472" xr:uid="{00000000-0005-0000-0000-0000FA020000}"/>
    <cellStyle name="Comma 2 3 3 2 3" xfId="473" xr:uid="{00000000-0005-0000-0000-0000FB020000}"/>
    <cellStyle name="Comma 2 3 3 2 4" xfId="474" xr:uid="{00000000-0005-0000-0000-0000FC020000}"/>
    <cellStyle name="Comma 2 3 3 3" xfId="475" xr:uid="{00000000-0005-0000-0000-0000FD020000}"/>
    <cellStyle name="Comma 2 3 4" xfId="476" xr:uid="{00000000-0005-0000-0000-0000FE020000}"/>
    <cellStyle name="Comma 2 3 5" xfId="477" xr:uid="{00000000-0005-0000-0000-0000FF020000}"/>
    <cellStyle name="Comma 2 3 5 2" xfId="478" xr:uid="{00000000-0005-0000-0000-000000030000}"/>
    <cellStyle name="Comma 2 3 5 2 2" xfId="479" xr:uid="{00000000-0005-0000-0000-000001030000}"/>
    <cellStyle name="Comma 2 3 5 2 3" xfId="480" xr:uid="{00000000-0005-0000-0000-000002030000}"/>
    <cellStyle name="Comma 2 3 6" xfId="481" xr:uid="{00000000-0005-0000-0000-000003030000}"/>
    <cellStyle name="Comma 2 3 7" xfId="482" xr:uid="{00000000-0005-0000-0000-000004030000}"/>
    <cellStyle name="Comma 2 30" xfId="483" xr:uid="{00000000-0005-0000-0000-000005030000}"/>
    <cellStyle name="Comma 2 30 2" xfId="484" xr:uid="{00000000-0005-0000-0000-000006030000}"/>
    <cellStyle name="Comma 2 30 3" xfId="485" xr:uid="{00000000-0005-0000-0000-000007030000}"/>
    <cellStyle name="Comma 2 31" xfId="486" xr:uid="{00000000-0005-0000-0000-000008030000}"/>
    <cellStyle name="Comma 2 31 2" xfId="487" xr:uid="{00000000-0005-0000-0000-000009030000}"/>
    <cellStyle name="Comma 2 31 3" xfId="488" xr:uid="{00000000-0005-0000-0000-00000A030000}"/>
    <cellStyle name="Comma 2 32" xfId="489" xr:uid="{00000000-0005-0000-0000-00000B030000}"/>
    <cellStyle name="Comma 2 32 2" xfId="490" xr:uid="{00000000-0005-0000-0000-00000C030000}"/>
    <cellStyle name="Comma 2 32 3" xfId="491" xr:uid="{00000000-0005-0000-0000-00000D030000}"/>
    <cellStyle name="Comma 2 33" xfId="492" xr:uid="{00000000-0005-0000-0000-00000E030000}"/>
    <cellStyle name="Comma 2 33 2" xfId="493" xr:uid="{00000000-0005-0000-0000-00000F030000}"/>
    <cellStyle name="Comma 2 33 3" xfId="494" xr:uid="{00000000-0005-0000-0000-000010030000}"/>
    <cellStyle name="Comma 2 34" xfId="495" xr:uid="{00000000-0005-0000-0000-000011030000}"/>
    <cellStyle name="Comma 2 34 2" xfId="496" xr:uid="{00000000-0005-0000-0000-000012030000}"/>
    <cellStyle name="Comma 2 34 3" xfId="497" xr:uid="{00000000-0005-0000-0000-000013030000}"/>
    <cellStyle name="Comma 2 35" xfId="498" xr:uid="{00000000-0005-0000-0000-000014030000}"/>
    <cellStyle name="Comma 2 35 2" xfId="499" xr:uid="{00000000-0005-0000-0000-000015030000}"/>
    <cellStyle name="Comma 2 35 3" xfId="500" xr:uid="{00000000-0005-0000-0000-000016030000}"/>
    <cellStyle name="Comma 2 36" xfId="501" xr:uid="{00000000-0005-0000-0000-000017030000}"/>
    <cellStyle name="Comma 2 36 2" xfId="502" xr:uid="{00000000-0005-0000-0000-000018030000}"/>
    <cellStyle name="Comma 2 36 3" xfId="503" xr:uid="{00000000-0005-0000-0000-000019030000}"/>
    <cellStyle name="Comma 2 37" xfId="504" xr:uid="{00000000-0005-0000-0000-00001A030000}"/>
    <cellStyle name="Comma 2 37 2" xfId="505" xr:uid="{00000000-0005-0000-0000-00001B030000}"/>
    <cellStyle name="Comma 2 37 3" xfId="506" xr:uid="{00000000-0005-0000-0000-00001C030000}"/>
    <cellStyle name="Comma 2 38" xfId="507" xr:uid="{00000000-0005-0000-0000-00001D030000}"/>
    <cellStyle name="Comma 2 38 2" xfId="508" xr:uid="{00000000-0005-0000-0000-00001E030000}"/>
    <cellStyle name="Comma 2 38 3" xfId="509" xr:uid="{00000000-0005-0000-0000-00001F030000}"/>
    <cellStyle name="Comma 2 39" xfId="510" xr:uid="{00000000-0005-0000-0000-000020030000}"/>
    <cellStyle name="Comma 2 39 2" xfId="511" xr:uid="{00000000-0005-0000-0000-000021030000}"/>
    <cellStyle name="Comma 2 39 3" xfId="512" xr:uid="{00000000-0005-0000-0000-000022030000}"/>
    <cellStyle name="Comma 2 4" xfId="513" xr:uid="{00000000-0005-0000-0000-000023030000}"/>
    <cellStyle name="Comma 2 4 2" xfId="514" xr:uid="{00000000-0005-0000-0000-000024030000}"/>
    <cellStyle name="Comma 2 4 3" xfId="515" xr:uid="{00000000-0005-0000-0000-000025030000}"/>
    <cellStyle name="Comma 2 40" xfId="516" xr:uid="{00000000-0005-0000-0000-000026030000}"/>
    <cellStyle name="Comma 2 40 2" xfId="517" xr:uid="{00000000-0005-0000-0000-000027030000}"/>
    <cellStyle name="Comma 2 40 3" xfId="518" xr:uid="{00000000-0005-0000-0000-000028030000}"/>
    <cellStyle name="Comma 2 41" xfId="519" xr:uid="{00000000-0005-0000-0000-000029030000}"/>
    <cellStyle name="Comma 2 42" xfId="520" xr:uid="{00000000-0005-0000-0000-00002A030000}"/>
    <cellStyle name="Comma 2 43" xfId="521" xr:uid="{00000000-0005-0000-0000-00002B030000}"/>
    <cellStyle name="Comma 2 44" xfId="522" xr:uid="{00000000-0005-0000-0000-00002C030000}"/>
    <cellStyle name="Comma 2 45" xfId="863" xr:uid="{00000000-0005-0000-0000-00002D030000}"/>
    <cellStyle name="Comma 2 5" xfId="523" xr:uid="{00000000-0005-0000-0000-00002E030000}"/>
    <cellStyle name="Comma 2 5 2" xfId="524" xr:uid="{00000000-0005-0000-0000-00002F030000}"/>
    <cellStyle name="Comma 2 5 3" xfId="525" xr:uid="{00000000-0005-0000-0000-000030030000}"/>
    <cellStyle name="Comma 2 6" xfId="526" xr:uid="{00000000-0005-0000-0000-000031030000}"/>
    <cellStyle name="Comma 2 6 2" xfId="527" xr:uid="{00000000-0005-0000-0000-000032030000}"/>
    <cellStyle name="Comma 2 6 3" xfId="528" xr:uid="{00000000-0005-0000-0000-000033030000}"/>
    <cellStyle name="Comma 2 7" xfId="529" xr:uid="{00000000-0005-0000-0000-000034030000}"/>
    <cellStyle name="Comma 2 7 2" xfId="530" xr:uid="{00000000-0005-0000-0000-000035030000}"/>
    <cellStyle name="Comma 2 7 3" xfId="531" xr:uid="{00000000-0005-0000-0000-000036030000}"/>
    <cellStyle name="Comma 2 8" xfId="532" xr:uid="{00000000-0005-0000-0000-000037030000}"/>
    <cellStyle name="Comma 2 8 2" xfId="533" xr:uid="{00000000-0005-0000-0000-000038030000}"/>
    <cellStyle name="Comma 2 8 3" xfId="534" xr:uid="{00000000-0005-0000-0000-000039030000}"/>
    <cellStyle name="Comma 2 9" xfId="535" xr:uid="{00000000-0005-0000-0000-00003A030000}"/>
    <cellStyle name="Comma 2 9 2" xfId="536" xr:uid="{00000000-0005-0000-0000-00003B030000}"/>
    <cellStyle name="Comma 2 9 3" xfId="537" xr:uid="{00000000-0005-0000-0000-00003C030000}"/>
    <cellStyle name="Comma 20" xfId="538" xr:uid="{00000000-0005-0000-0000-00003D030000}"/>
    <cellStyle name="Comma 21" xfId="860" xr:uid="{00000000-0005-0000-0000-00003E030000}"/>
    <cellStyle name="Comma 22" xfId="1170" xr:uid="{00000000-0005-0000-0000-00003F030000}"/>
    <cellStyle name="Comma 3" xfId="539" xr:uid="{00000000-0005-0000-0000-000040030000}"/>
    <cellStyle name="Comma 3 2" xfId="540" xr:uid="{00000000-0005-0000-0000-000041030000}"/>
    <cellStyle name="Comma 3 2 2" xfId="541" xr:uid="{00000000-0005-0000-0000-000042030000}"/>
    <cellStyle name="Comma 3 2 3" xfId="542" xr:uid="{00000000-0005-0000-0000-000043030000}"/>
    <cellStyle name="Comma 3 2 4" xfId="868" xr:uid="{00000000-0005-0000-0000-000044030000}"/>
    <cellStyle name="Comma 3 3" xfId="543" xr:uid="{00000000-0005-0000-0000-000045030000}"/>
    <cellStyle name="Comma 3 3 2" xfId="544" xr:uid="{00000000-0005-0000-0000-000046030000}"/>
    <cellStyle name="Comma 3 3 3" xfId="545" xr:uid="{00000000-0005-0000-0000-000047030000}"/>
    <cellStyle name="Comma 3 3 4" xfId="869" xr:uid="{00000000-0005-0000-0000-000048030000}"/>
    <cellStyle name="Comma 3 4" xfId="546" xr:uid="{00000000-0005-0000-0000-000049030000}"/>
    <cellStyle name="Comma 3 4 2" xfId="870" xr:uid="{00000000-0005-0000-0000-00004A030000}"/>
    <cellStyle name="Comma 3 5" xfId="547" xr:uid="{00000000-0005-0000-0000-00004B030000}"/>
    <cellStyle name="Comma 3 6" xfId="548" xr:uid="{00000000-0005-0000-0000-00004C030000}"/>
    <cellStyle name="Comma 3 7" xfId="866" xr:uid="{00000000-0005-0000-0000-00004D030000}"/>
    <cellStyle name="Comma 3 8" xfId="867" xr:uid="{00000000-0005-0000-0000-00004E030000}"/>
    <cellStyle name="Comma 4" xfId="549" xr:uid="{00000000-0005-0000-0000-00004F030000}"/>
    <cellStyle name="Comma 4 10" xfId="1172" xr:uid="{00000000-0005-0000-0000-000050030000}"/>
    <cellStyle name="Comma 4 11" xfId="1173" xr:uid="{00000000-0005-0000-0000-000051030000}"/>
    <cellStyle name="Comma 4 12" xfId="1174" xr:uid="{00000000-0005-0000-0000-000052030000}"/>
    <cellStyle name="Comma 4 13" xfId="1175" xr:uid="{00000000-0005-0000-0000-000053030000}"/>
    <cellStyle name="Comma 4 14" xfId="1176" xr:uid="{00000000-0005-0000-0000-000054030000}"/>
    <cellStyle name="Comma 4 15" xfId="1177" xr:uid="{00000000-0005-0000-0000-000055030000}"/>
    <cellStyle name="Comma 4 16" xfId="1178" xr:uid="{00000000-0005-0000-0000-000056030000}"/>
    <cellStyle name="Comma 4 17" xfId="1179" xr:uid="{00000000-0005-0000-0000-000057030000}"/>
    <cellStyle name="Comma 4 18" xfId="1171" xr:uid="{00000000-0005-0000-0000-000058030000}"/>
    <cellStyle name="Comma 4 2" xfId="550" xr:uid="{00000000-0005-0000-0000-000059030000}"/>
    <cellStyle name="Comma 4 2 2" xfId="551" xr:uid="{00000000-0005-0000-0000-00005A030000}"/>
    <cellStyle name="Comma 4 2 3" xfId="1181" xr:uid="{00000000-0005-0000-0000-00005B030000}"/>
    <cellStyle name="Comma 4 2 4" xfId="1180" xr:uid="{00000000-0005-0000-0000-00005C030000}"/>
    <cellStyle name="Comma 4 3" xfId="871" xr:uid="{00000000-0005-0000-0000-00005D030000}"/>
    <cellStyle name="Comma 4 4" xfId="1182" xr:uid="{00000000-0005-0000-0000-00005E030000}"/>
    <cellStyle name="Comma 4 5" xfId="1183" xr:uid="{00000000-0005-0000-0000-00005F030000}"/>
    <cellStyle name="Comma 4 6" xfId="1184" xr:uid="{00000000-0005-0000-0000-000060030000}"/>
    <cellStyle name="Comma 4 7" xfId="1185" xr:uid="{00000000-0005-0000-0000-000061030000}"/>
    <cellStyle name="Comma 4 8" xfId="1186" xr:uid="{00000000-0005-0000-0000-000062030000}"/>
    <cellStyle name="Comma 4 9" xfId="1187" xr:uid="{00000000-0005-0000-0000-000063030000}"/>
    <cellStyle name="Comma 5" xfId="552" xr:uid="{00000000-0005-0000-0000-000064030000}"/>
    <cellStyle name="Comma 5 2" xfId="553" xr:uid="{00000000-0005-0000-0000-000065030000}"/>
    <cellStyle name="Comma 5 2 2" xfId="554" xr:uid="{00000000-0005-0000-0000-000066030000}"/>
    <cellStyle name="Comma 5 2 3" xfId="555" xr:uid="{00000000-0005-0000-0000-000067030000}"/>
    <cellStyle name="Comma 5 3" xfId="556" xr:uid="{00000000-0005-0000-0000-000068030000}"/>
    <cellStyle name="Comma 5 4" xfId="557" xr:uid="{00000000-0005-0000-0000-000069030000}"/>
    <cellStyle name="Comma 6" xfId="558" xr:uid="{00000000-0005-0000-0000-00006A030000}"/>
    <cellStyle name="Comma 6 2" xfId="559" xr:uid="{00000000-0005-0000-0000-00006B030000}"/>
    <cellStyle name="Comma 6 2 2" xfId="560" xr:uid="{00000000-0005-0000-0000-00006C030000}"/>
    <cellStyle name="Comma 6 2 3" xfId="561" xr:uid="{00000000-0005-0000-0000-00006D030000}"/>
    <cellStyle name="Comma 6 3" xfId="562" xr:uid="{00000000-0005-0000-0000-00006E030000}"/>
    <cellStyle name="Comma 6 3 2" xfId="563" xr:uid="{00000000-0005-0000-0000-00006F030000}"/>
    <cellStyle name="Comma 6 3 3" xfId="564" xr:uid="{00000000-0005-0000-0000-000070030000}"/>
    <cellStyle name="Comma 6 4" xfId="565" xr:uid="{00000000-0005-0000-0000-000071030000}"/>
    <cellStyle name="Comma 6 4 2" xfId="566" xr:uid="{00000000-0005-0000-0000-000072030000}"/>
    <cellStyle name="Comma 6 4 3" xfId="567" xr:uid="{00000000-0005-0000-0000-000073030000}"/>
    <cellStyle name="Comma 6 5" xfId="568" xr:uid="{00000000-0005-0000-0000-000074030000}"/>
    <cellStyle name="Comma 6 5 2" xfId="569" xr:uid="{00000000-0005-0000-0000-000075030000}"/>
    <cellStyle name="Comma 6 5 3" xfId="570" xr:uid="{00000000-0005-0000-0000-000076030000}"/>
    <cellStyle name="Comma 6 6" xfId="571" xr:uid="{00000000-0005-0000-0000-000077030000}"/>
    <cellStyle name="Comma 6 6 2" xfId="572" xr:uid="{00000000-0005-0000-0000-000078030000}"/>
    <cellStyle name="Comma 6 6 3" xfId="573" xr:uid="{00000000-0005-0000-0000-000079030000}"/>
    <cellStyle name="Comma 6 7" xfId="574" xr:uid="{00000000-0005-0000-0000-00007A030000}"/>
    <cellStyle name="Comma 6 8" xfId="575" xr:uid="{00000000-0005-0000-0000-00007B030000}"/>
    <cellStyle name="Comma 7" xfId="576" xr:uid="{00000000-0005-0000-0000-00007C030000}"/>
    <cellStyle name="Comma 8" xfId="577" xr:uid="{00000000-0005-0000-0000-00007D030000}"/>
    <cellStyle name="Comma 8 2" xfId="578" xr:uid="{00000000-0005-0000-0000-00007E030000}"/>
    <cellStyle name="Comma 9" xfId="579" xr:uid="{00000000-0005-0000-0000-00007F030000}"/>
    <cellStyle name="Euro" xfId="580" xr:uid="{00000000-0005-0000-0000-000080030000}"/>
    <cellStyle name="Explanatory Text" xfId="16" builtinId="53" customBuiltin="1"/>
    <cellStyle name="Explanatory Text 2" xfId="581" xr:uid="{00000000-0005-0000-0000-000082030000}"/>
    <cellStyle name="Explanatory Text 2 2" xfId="1188" xr:uid="{00000000-0005-0000-0000-000083030000}"/>
    <cellStyle name="Explanatory Text 2 3" xfId="1189" xr:uid="{00000000-0005-0000-0000-000084030000}"/>
    <cellStyle name="Explanatory Text 3" xfId="582" xr:uid="{00000000-0005-0000-0000-000085030000}"/>
    <cellStyle name="Explanatory Text 3 2" xfId="1190" xr:uid="{00000000-0005-0000-0000-000086030000}"/>
    <cellStyle name="Explanatory Text 4" xfId="583" xr:uid="{00000000-0005-0000-0000-000087030000}"/>
    <cellStyle name="Good" xfId="7" builtinId="26" customBuiltin="1"/>
    <cellStyle name="Good 2" xfId="584" xr:uid="{00000000-0005-0000-0000-000089030000}"/>
    <cellStyle name="Good 2 2" xfId="1192" xr:uid="{00000000-0005-0000-0000-00008A030000}"/>
    <cellStyle name="Good 2 3" xfId="1193" xr:uid="{00000000-0005-0000-0000-00008B030000}"/>
    <cellStyle name="Good 2 4" xfId="1194" xr:uid="{00000000-0005-0000-0000-00008C030000}"/>
    <cellStyle name="Good 2 5" xfId="1191" xr:uid="{00000000-0005-0000-0000-00008D030000}"/>
    <cellStyle name="Good 3" xfId="585" xr:uid="{00000000-0005-0000-0000-00008E030000}"/>
    <cellStyle name="Good 3 2" xfId="1196" xr:uid="{00000000-0005-0000-0000-00008F030000}"/>
    <cellStyle name="Good 3 3" xfId="1197" xr:uid="{00000000-0005-0000-0000-000090030000}"/>
    <cellStyle name="Good 3 4" xfId="1195" xr:uid="{00000000-0005-0000-0000-000091030000}"/>
    <cellStyle name="Good 4" xfId="586" xr:uid="{00000000-0005-0000-0000-000092030000}"/>
    <cellStyle name="Heading 1" xfId="3" builtinId="16" customBuiltin="1"/>
    <cellStyle name="Heading 1 2" xfId="587" xr:uid="{00000000-0005-0000-0000-000094030000}"/>
    <cellStyle name="Heading 1 2 2" xfId="1198" xr:uid="{00000000-0005-0000-0000-000095030000}"/>
    <cellStyle name="Heading 1 2 3" xfId="1199" xr:uid="{00000000-0005-0000-0000-000096030000}"/>
    <cellStyle name="Heading 1 3" xfId="588" xr:uid="{00000000-0005-0000-0000-000097030000}"/>
    <cellStyle name="Heading 1 3 2" xfId="1200" xr:uid="{00000000-0005-0000-0000-000098030000}"/>
    <cellStyle name="Heading 1 4" xfId="589" xr:uid="{00000000-0005-0000-0000-000099030000}"/>
    <cellStyle name="Heading 2" xfId="4" builtinId="17" customBuiltin="1"/>
    <cellStyle name="Heading 2 2" xfId="590" xr:uid="{00000000-0005-0000-0000-00009B030000}"/>
    <cellStyle name="Heading 2 2 2" xfId="1201" xr:uid="{00000000-0005-0000-0000-00009C030000}"/>
    <cellStyle name="Heading 2 2 3" xfId="1202" xr:uid="{00000000-0005-0000-0000-00009D030000}"/>
    <cellStyle name="Heading 2 3" xfId="591" xr:uid="{00000000-0005-0000-0000-00009E030000}"/>
    <cellStyle name="Heading 2 3 2" xfId="1203" xr:uid="{00000000-0005-0000-0000-00009F030000}"/>
    <cellStyle name="Heading 2 4" xfId="592" xr:uid="{00000000-0005-0000-0000-0000A0030000}"/>
    <cellStyle name="Heading 3" xfId="5" builtinId="18" customBuiltin="1"/>
    <cellStyle name="Heading 3 2" xfId="593" xr:uid="{00000000-0005-0000-0000-0000A2030000}"/>
    <cellStyle name="Heading 3 2 2" xfId="1204" xr:uid="{00000000-0005-0000-0000-0000A3030000}"/>
    <cellStyle name="Heading 3 2 3" xfId="1205" xr:uid="{00000000-0005-0000-0000-0000A4030000}"/>
    <cellStyle name="Heading 3 3" xfId="594" xr:uid="{00000000-0005-0000-0000-0000A5030000}"/>
    <cellStyle name="Heading 3 3 2" xfId="1206" xr:uid="{00000000-0005-0000-0000-0000A6030000}"/>
    <cellStyle name="Heading 3 4" xfId="595" xr:uid="{00000000-0005-0000-0000-0000A7030000}"/>
    <cellStyle name="Heading 4" xfId="6" builtinId="19" customBuiltin="1"/>
    <cellStyle name="Heading 4 2" xfId="596" xr:uid="{00000000-0005-0000-0000-0000A9030000}"/>
    <cellStyle name="Heading 4 2 2" xfId="1207" xr:uid="{00000000-0005-0000-0000-0000AA030000}"/>
    <cellStyle name="Heading 4 2 3" xfId="1208" xr:uid="{00000000-0005-0000-0000-0000AB030000}"/>
    <cellStyle name="Heading 4 3" xfId="597" xr:uid="{00000000-0005-0000-0000-0000AC030000}"/>
    <cellStyle name="Heading 4 3 2" xfId="1209" xr:uid="{00000000-0005-0000-0000-0000AD030000}"/>
    <cellStyle name="Heading 4 4" xfId="598" xr:uid="{00000000-0005-0000-0000-0000AE030000}"/>
    <cellStyle name="Hyperlink 2" xfId="1210" xr:uid="{00000000-0005-0000-0000-0000AF030000}"/>
    <cellStyle name="Hyperlink 4" xfId="1211" xr:uid="{00000000-0005-0000-0000-0000B0030000}"/>
    <cellStyle name="Input" xfId="10" builtinId="20" customBuiltin="1"/>
    <cellStyle name="Input 2" xfId="599" xr:uid="{00000000-0005-0000-0000-0000B2030000}"/>
    <cellStyle name="Input 2 2" xfId="1213" xr:uid="{00000000-0005-0000-0000-0000B3030000}"/>
    <cellStyle name="Input 2 3" xfId="1214" xr:uid="{00000000-0005-0000-0000-0000B4030000}"/>
    <cellStyle name="Input 2 4" xfId="1215" xr:uid="{00000000-0005-0000-0000-0000B5030000}"/>
    <cellStyle name="Input 2 5" xfId="1212" xr:uid="{00000000-0005-0000-0000-0000B6030000}"/>
    <cellStyle name="Input 3" xfId="600" xr:uid="{00000000-0005-0000-0000-0000B7030000}"/>
    <cellStyle name="Input 3 2" xfId="1217" xr:uid="{00000000-0005-0000-0000-0000B8030000}"/>
    <cellStyle name="Input 3 3" xfId="1218" xr:uid="{00000000-0005-0000-0000-0000B9030000}"/>
    <cellStyle name="Input 3 4" xfId="1216" xr:uid="{00000000-0005-0000-0000-0000BA030000}"/>
    <cellStyle name="Input 4" xfId="601" xr:uid="{00000000-0005-0000-0000-0000BB030000}"/>
    <cellStyle name="Linked Cell" xfId="13" builtinId="24" customBuiltin="1"/>
    <cellStyle name="Linked Cell 2" xfId="602" xr:uid="{00000000-0005-0000-0000-0000BD030000}"/>
    <cellStyle name="Linked Cell 2 2" xfId="1219" xr:uid="{00000000-0005-0000-0000-0000BE030000}"/>
    <cellStyle name="Linked Cell 2 3" xfId="1220" xr:uid="{00000000-0005-0000-0000-0000BF030000}"/>
    <cellStyle name="Linked Cell 3" xfId="603" xr:uid="{00000000-0005-0000-0000-0000C0030000}"/>
    <cellStyle name="Linked Cell 3 2" xfId="1221" xr:uid="{00000000-0005-0000-0000-0000C1030000}"/>
    <cellStyle name="Linked Cell 4" xfId="604" xr:uid="{00000000-0005-0000-0000-0000C2030000}"/>
    <cellStyle name="Neutral" xfId="9" builtinId="28" customBuiltin="1"/>
    <cellStyle name="Neutral 2" xfId="605" xr:uid="{00000000-0005-0000-0000-0000C4030000}"/>
    <cellStyle name="Neutral 2 2" xfId="1223" xr:uid="{00000000-0005-0000-0000-0000C5030000}"/>
    <cellStyle name="Neutral 2 3" xfId="1224" xr:uid="{00000000-0005-0000-0000-0000C6030000}"/>
    <cellStyle name="Neutral 2 4" xfId="1225" xr:uid="{00000000-0005-0000-0000-0000C7030000}"/>
    <cellStyle name="Neutral 2 5" xfId="1222" xr:uid="{00000000-0005-0000-0000-0000C8030000}"/>
    <cellStyle name="Neutral 3" xfId="606" xr:uid="{00000000-0005-0000-0000-0000C9030000}"/>
    <cellStyle name="Neutral 3 2" xfId="1227" xr:uid="{00000000-0005-0000-0000-0000CA030000}"/>
    <cellStyle name="Neutral 3 3" xfId="1228" xr:uid="{00000000-0005-0000-0000-0000CB030000}"/>
    <cellStyle name="Neutral 3 4" xfId="1226" xr:uid="{00000000-0005-0000-0000-0000CC030000}"/>
    <cellStyle name="Neutral 4" xfId="607" xr:uid="{00000000-0005-0000-0000-0000CD030000}"/>
    <cellStyle name="Normal" xfId="0" builtinId="0"/>
    <cellStyle name="Normal 10" xfId="608" xr:uid="{00000000-0005-0000-0000-0000CF030000}"/>
    <cellStyle name="Normal 10 2" xfId="1230" xr:uid="{00000000-0005-0000-0000-0000D0030000}"/>
    <cellStyle name="Normal 10 3" xfId="1229" xr:uid="{00000000-0005-0000-0000-0000D1030000}"/>
    <cellStyle name="Normal 11" xfId="609" xr:uid="{00000000-0005-0000-0000-0000D2030000}"/>
    <cellStyle name="Normal 11 2" xfId="1232" xr:uid="{00000000-0005-0000-0000-0000D3030000}"/>
    <cellStyle name="Normal 11 3" xfId="1231" xr:uid="{00000000-0005-0000-0000-0000D4030000}"/>
    <cellStyle name="Normal 12" xfId="610" xr:uid="{00000000-0005-0000-0000-0000D5030000}"/>
    <cellStyle name="Normal 13" xfId="611" xr:uid="{00000000-0005-0000-0000-0000D6030000}"/>
    <cellStyle name="Normal 13 2" xfId="612" xr:uid="{00000000-0005-0000-0000-0000D7030000}"/>
    <cellStyle name="Normal 13 3" xfId="613" xr:uid="{00000000-0005-0000-0000-0000D8030000}"/>
    <cellStyle name="Normal 13 4" xfId="1233" xr:uid="{00000000-0005-0000-0000-0000D9030000}"/>
    <cellStyle name="Normal 14" xfId="614" xr:uid="{00000000-0005-0000-0000-0000DA030000}"/>
    <cellStyle name="Normal 15" xfId="615" xr:uid="{00000000-0005-0000-0000-0000DB030000}"/>
    <cellStyle name="Normal 15 2" xfId="616" xr:uid="{00000000-0005-0000-0000-0000DC030000}"/>
    <cellStyle name="Normal 16" xfId="617" xr:uid="{00000000-0005-0000-0000-0000DD030000}"/>
    <cellStyle name="Normal 16 2" xfId="618" xr:uid="{00000000-0005-0000-0000-0000DE030000}"/>
    <cellStyle name="Normal 17" xfId="619" xr:uid="{00000000-0005-0000-0000-0000DF030000}"/>
    <cellStyle name="Normal 17 2" xfId="620" xr:uid="{00000000-0005-0000-0000-0000E0030000}"/>
    <cellStyle name="Normal 18" xfId="621" xr:uid="{00000000-0005-0000-0000-0000E1030000}"/>
    <cellStyle name="Normal 18 2" xfId="622" xr:uid="{00000000-0005-0000-0000-0000E2030000}"/>
    <cellStyle name="Normal 19" xfId="623" xr:uid="{00000000-0005-0000-0000-0000E3030000}"/>
    <cellStyle name="Normal 19 2" xfId="624" xr:uid="{00000000-0005-0000-0000-0000E4030000}"/>
    <cellStyle name="Normal 2" xfId="1" xr:uid="{00000000-0005-0000-0000-0000E5030000}"/>
    <cellStyle name="Normal 2 10" xfId="625" xr:uid="{00000000-0005-0000-0000-0000E6030000}"/>
    <cellStyle name="Normal 2 11" xfId="626" xr:uid="{00000000-0005-0000-0000-0000E7030000}"/>
    <cellStyle name="Normal 2 12" xfId="627" xr:uid="{00000000-0005-0000-0000-0000E8030000}"/>
    <cellStyle name="Normal 2 13" xfId="628" xr:uid="{00000000-0005-0000-0000-0000E9030000}"/>
    <cellStyle name="Normal 2 14" xfId="629" xr:uid="{00000000-0005-0000-0000-0000EA030000}"/>
    <cellStyle name="Normal 2 15" xfId="862" xr:uid="{00000000-0005-0000-0000-0000EB030000}"/>
    <cellStyle name="Normal 2 2" xfId="630" xr:uid="{00000000-0005-0000-0000-0000EC030000}"/>
    <cellStyle name="Normal 2 2 10" xfId="631" xr:uid="{00000000-0005-0000-0000-0000ED030000}"/>
    <cellStyle name="Normal 2 2 11" xfId="632" xr:uid="{00000000-0005-0000-0000-0000EE030000}"/>
    <cellStyle name="Normal 2 2 2" xfId="633" xr:uid="{00000000-0005-0000-0000-0000EF030000}"/>
    <cellStyle name="Normal 2 2 2 2" xfId="634" xr:uid="{00000000-0005-0000-0000-0000F0030000}"/>
    <cellStyle name="Normal 2 2 2 2 2" xfId="635" xr:uid="{00000000-0005-0000-0000-0000F1030000}"/>
    <cellStyle name="Normal 2 2 2 2 2 2" xfId="636" xr:uid="{00000000-0005-0000-0000-0000F2030000}"/>
    <cellStyle name="Normal 2 2 2 2 2 3" xfId="637" xr:uid="{00000000-0005-0000-0000-0000F3030000}"/>
    <cellStyle name="Normal 2 2 2 2 2 4" xfId="638" xr:uid="{00000000-0005-0000-0000-0000F4030000}"/>
    <cellStyle name="Normal 2 2 2 2 2 5" xfId="639" xr:uid="{00000000-0005-0000-0000-0000F5030000}"/>
    <cellStyle name="Normal 2 2 2 2 2 6" xfId="640" xr:uid="{00000000-0005-0000-0000-0000F6030000}"/>
    <cellStyle name="Normal 2 2 2 2 2 7" xfId="641" xr:uid="{00000000-0005-0000-0000-0000F7030000}"/>
    <cellStyle name="Normal 2 2 2 2 2 8" xfId="642" xr:uid="{00000000-0005-0000-0000-0000F8030000}"/>
    <cellStyle name="Normal 2 2 2 2 3" xfId="643" xr:uid="{00000000-0005-0000-0000-0000F9030000}"/>
    <cellStyle name="Normal 2 2 2 2 4" xfId="644" xr:uid="{00000000-0005-0000-0000-0000FA030000}"/>
    <cellStyle name="Normal 2 2 2 2 5" xfId="645" xr:uid="{00000000-0005-0000-0000-0000FB030000}"/>
    <cellStyle name="Normal 2 2 2 2 6" xfId="646" xr:uid="{00000000-0005-0000-0000-0000FC030000}"/>
    <cellStyle name="Normal 2 2 2 2 7" xfId="647" xr:uid="{00000000-0005-0000-0000-0000FD030000}"/>
    <cellStyle name="Normal 2 2 2 2 8" xfId="648" xr:uid="{00000000-0005-0000-0000-0000FE030000}"/>
    <cellStyle name="Normal 2 2 2 3" xfId="649" xr:uid="{00000000-0005-0000-0000-0000FF030000}"/>
    <cellStyle name="Normal 2 2 2 4" xfId="650" xr:uid="{00000000-0005-0000-0000-000000040000}"/>
    <cellStyle name="Normal 2 2 2 5" xfId="651" xr:uid="{00000000-0005-0000-0000-000001040000}"/>
    <cellStyle name="Normal 2 2 2 6" xfId="652" xr:uid="{00000000-0005-0000-0000-000002040000}"/>
    <cellStyle name="Normal 2 2 2 7" xfId="653" xr:uid="{00000000-0005-0000-0000-000003040000}"/>
    <cellStyle name="Normal 2 2 2 8" xfId="654" xr:uid="{00000000-0005-0000-0000-000004040000}"/>
    <cellStyle name="Normal 2 2 2 9" xfId="655" xr:uid="{00000000-0005-0000-0000-000005040000}"/>
    <cellStyle name="Normal 2 2 3" xfId="656" xr:uid="{00000000-0005-0000-0000-000006040000}"/>
    <cellStyle name="Normal 2 2 4" xfId="657" xr:uid="{00000000-0005-0000-0000-000007040000}"/>
    <cellStyle name="Normal 2 2 5" xfId="658" xr:uid="{00000000-0005-0000-0000-000008040000}"/>
    <cellStyle name="Normal 2 2 5 2" xfId="659" xr:uid="{00000000-0005-0000-0000-000009040000}"/>
    <cellStyle name="Normal 2 2 6" xfId="660" xr:uid="{00000000-0005-0000-0000-00000A040000}"/>
    <cellStyle name="Normal 2 2 7" xfId="661" xr:uid="{00000000-0005-0000-0000-00000B040000}"/>
    <cellStyle name="Normal 2 2 8" xfId="662" xr:uid="{00000000-0005-0000-0000-00000C040000}"/>
    <cellStyle name="Normal 2 2 9" xfId="663" xr:uid="{00000000-0005-0000-0000-00000D040000}"/>
    <cellStyle name="Normal 2 3" xfId="664" xr:uid="{00000000-0005-0000-0000-00000E040000}"/>
    <cellStyle name="Normal 2 3 2" xfId="665" xr:uid="{00000000-0005-0000-0000-00000F040000}"/>
    <cellStyle name="Normal 2 3 2 2" xfId="666" xr:uid="{00000000-0005-0000-0000-000010040000}"/>
    <cellStyle name="Normal 2 3 3" xfId="667" xr:uid="{00000000-0005-0000-0000-000011040000}"/>
    <cellStyle name="Normal 2 4" xfId="668" xr:uid="{00000000-0005-0000-0000-000012040000}"/>
    <cellStyle name="Normal 2 5" xfId="669" xr:uid="{00000000-0005-0000-0000-000013040000}"/>
    <cellStyle name="Normal 2 5 2" xfId="670" xr:uid="{00000000-0005-0000-0000-000014040000}"/>
    <cellStyle name="Normal 2 6" xfId="671" xr:uid="{00000000-0005-0000-0000-000015040000}"/>
    <cellStyle name="Normal 2 7" xfId="672" xr:uid="{00000000-0005-0000-0000-000016040000}"/>
    <cellStyle name="Normal 2 8" xfId="673" xr:uid="{00000000-0005-0000-0000-000017040000}"/>
    <cellStyle name="Normal 2 9" xfId="674" xr:uid="{00000000-0005-0000-0000-000018040000}"/>
    <cellStyle name="Normal 20" xfId="675" xr:uid="{00000000-0005-0000-0000-000019040000}"/>
    <cellStyle name="Normal 21" xfId="676" xr:uid="{00000000-0005-0000-0000-00001A040000}"/>
    <cellStyle name="Normal 22" xfId="677" xr:uid="{00000000-0005-0000-0000-00001B040000}"/>
    <cellStyle name="Normal 23" xfId="43" xr:uid="{00000000-0005-0000-0000-00001C040000}"/>
    <cellStyle name="Normal 24" xfId="859" xr:uid="{00000000-0005-0000-0000-00001D040000}"/>
    <cellStyle name="Normal 24 2" xfId="1235" xr:uid="{00000000-0005-0000-0000-00001E040000}"/>
    <cellStyle name="Normal 24 3" xfId="1234" xr:uid="{00000000-0005-0000-0000-00001F040000}"/>
    <cellStyle name="Normal 3" xfId="678" xr:uid="{00000000-0005-0000-0000-000020040000}"/>
    <cellStyle name="Normal 3 10" xfId="679" xr:uid="{00000000-0005-0000-0000-000021040000}"/>
    <cellStyle name="Normal 3 11" xfId="865" xr:uid="{00000000-0005-0000-0000-000022040000}"/>
    <cellStyle name="Normal 3 11 2" xfId="1237" xr:uid="{00000000-0005-0000-0000-000023040000}"/>
    <cellStyle name="Normal 3 11 3" xfId="1236" xr:uid="{00000000-0005-0000-0000-000024040000}"/>
    <cellStyle name="Normal 3 12" xfId="1238" xr:uid="{00000000-0005-0000-0000-000025040000}"/>
    <cellStyle name="Normal 3 13" xfId="1239" xr:uid="{00000000-0005-0000-0000-000026040000}"/>
    <cellStyle name="Normal 3 14" xfId="1240" xr:uid="{00000000-0005-0000-0000-000027040000}"/>
    <cellStyle name="Normal 3 15" xfId="1241" xr:uid="{00000000-0005-0000-0000-000028040000}"/>
    <cellStyle name="Normal 3 16" xfId="1242" xr:uid="{00000000-0005-0000-0000-000029040000}"/>
    <cellStyle name="Normal 3 17" xfId="1243" xr:uid="{00000000-0005-0000-0000-00002A040000}"/>
    <cellStyle name="Normal 3 2" xfId="680" xr:uid="{00000000-0005-0000-0000-00002B040000}"/>
    <cellStyle name="Normal 3 2 2" xfId="681" xr:uid="{00000000-0005-0000-0000-00002C040000}"/>
    <cellStyle name="Normal 3 2 2 2" xfId="1244" xr:uid="{00000000-0005-0000-0000-00002D040000}"/>
    <cellStyle name="Normal 3 2 2 3" xfId="1245" xr:uid="{00000000-0005-0000-0000-00002E040000}"/>
    <cellStyle name="Normal 3 2 2 3 2" xfId="1246" xr:uid="{00000000-0005-0000-0000-00002F040000}"/>
    <cellStyle name="Normal 3 2 2 4" xfId="1247" xr:uid="{00000000-0005-0000-0000-000030040000}"/>
    <cellStyle name="Normal 3 3" xfId="682" xr:uid="{00000000-0005-0000-0000-000031040000}"/>
    <cellStyle name="Normal 3 3 2" xfId="683" xr:uid="{00000000-0005-0000-0000-000032040000}"/>
    <cellStyle name="Normal 3 4" xfId="684" xr:uid="{00000000-0005-0000-0000-000033040000}"/>
    <cellStyle name="Normal 3 4 2" xfId="1249" xr:uid="{00000000-0005-0000-0000-000034040000}"/>
    <cellStyle name="Normal 3 4 3" xfId="1250" xr:uid="{00000000-0005-0000-0000-000035040000}"/>
    <cellStyle name="Normal 3 4 4" xfId="1248" xr:uid="{00000000-0005-0000-0000-000036040000}"/>
    <cellStyle name="Normal 3 5" xfId="685" xr:uid="{00000000-0005-0000-0000-000037040000}"/>
    <cellStyle name="Normal 3 6" xfId="686" xr:uid="{00000000-0005-0000-0000-000038040000}"/>
    <cellStyle name="Normal 3 7" xfId="687" xr:uid="{00000000-0005-0000-0000-000039040000}"/>
    <cellStyle name="Normal 3 8" xfId="688" xr:uid="{00000000-0005-0000-0000-00003A040000}"/>
    <cellStyle name="Normal 3 9" xfId="689" xr:uid="{00000000-0005-0000-0000-00003B040000}"/>
    <cellStyle name="Normal 33" xfId="1251" xr:uid="{00000000-0005-0000-0000-00003C040000}"/>
    <cellStyle name="Normal 37" xfId="1252" xr:uid="{00000000-0005-0000-0000-00003D040000}"/>
    <cellStyle name="Normal 38" xfId="1253" xr:uid="{00000000-0005-0000-0000-00003E040000}"/>
    <cellStyle name="Normal 39" xfId="1254" xr:uid="{00000000-0005-0000-0000-00003F040000}"/>
    <cellStyle name="Normal 4" xfId="690" xr:uid="{00000000-0005-0000-0000-000040040000}"/>
    <cellStyle name="Normal 4 10" xfId="1256" xr:uid="{00000000-0005-0000-0000-000041040000}"/>
    <cellStyle name="Normal 4 11" xfId="1257" xr:uid="{00000000-0005-0000-0000-000042040000}"/>
    <cellStyle name="Normal 4 12" xfId="1258" xr:uid="{00000000-0005-0000-0000-000043040000}"/>
    <cellStyle name="Normal 4 13" xfId="1259" xr:uid="{00000000-0005-0000-0000-000044040000}"/>
    <cellStyle name="Normal 4 14" xfId="1260" xr:uid="{00000000-0005-0000-0000-000045040000}"/>
    <cellStyle name="Normal 4 15" xfId="1261" xr:uid="{00000000-0005-0000-0000-000046040000}"/>
    <cellStyle name="Normal 4 16" xfId="1262" xr:uid="{00000000-0005-0000-0000-000047040000}"/>
    <cellStyle name="Normal 4 17" xfId="1263" xr:uid="{00000000-0005-0000-0000-000048040000}"/>
    <cellStyle name="Normal 4 18" xfId="1255" xr:uid="{00000000-0005-0000-0000-000049040000}"/>
    <cellStyle name="Normal 4 2" xfId="691" xr:uid="{00000000-0005-0000-0000-00004A040000}"/>
    <cellStyle name="Normal 4 2 2" xfId="1265" xr:uid="{00000000-0005-0000-0000-00004B040000}"/>
    <cellStyle name="Normal 4 2 3" xfId="1266" xr:uid="{00000000-0005-0000-0000-00004C040000}"/>
    <cellStyle name="Normal 4 2 4" xfId="1264" xr:uid="{00000000-0005-0000-0000-00004D040000}"/>
    <cellStyle name="Normal 4 3" xfId="1267" xr:uid="{00000000-0005-0000-0000-00004E040000}"/>
    <cellStyle name="Normal 4 4" xfId="1268" xr:uid="{00000000-0005-0000-0000-00004F040000}"/>
    <cellStyle name="Normal 4 5" xfId="1269" xr:uid="{00000000-0005-0000-0000-000050040000}"/>
    <cellStyle name="Normal 4 6" xfId="1270" xr:uid="{00000000-0005-0000-0000-000051040000}"/>
    <cellStyle name="Normal 4 7" xfId="1271" xr:uid="{00000000-0005-0000-0000-000052040000}"/>
    <cellStyle name="Normal 4 8" xfId="1272" xr:uid="{00000000-0005-0000-0000-000053040000}"/>
    <cellStyle name="Normal 4 9" xfId="1273" xr:uid="{00000000-0005-0000-0000-000054040000}"/>
    <cellStyle name="Normal 40" xfId="1274" xr:uid="{00000000-0005-0000-0000-000055040000}"/>
    <cellStyle name="Normal 41" xfId="1275" xr:uid="{00000000-0005-0000-0000-000056040000}"/>
    <cellStyle name="Normal 42" xfId="1276" xr:uid="{00000000-0005-0000-0000-000057040000}"/>
    <cellStyle name="Normal 43" xfId="1277" xr:uid="{00000000-0005-0000-0000-000058040000}"/>
    <cellStyle name="Normal 44" xfId="1278" xr:uid="{00000000-0005-0000-0000-000059040000}"/>
    <cellStyle name="Normal 45" xfId="1279" xr:uid="{00000000-0005-0000-0000-00005A040000}"/>
    <cellStyle name="Normal 46" xfId="1280" xr:uid="{00000000-0005-0000-0000-00005B040000}"/>
    <cellStyle name="Normal 47" xfId="1281" xr:uid="{00000000-0005-0000-0000-00005C040000}"/>
    <cellStyle name="Normal 48" xfId="1282" xr:uid="{00000000-0005-0000-0000-00005D040000}"/>
    <cellStyle name="Normal 49" xfId="1283" xr:uid="{00000000-0005-0000-0000-00005E040000}"/>
    <cellStyle name="Normal 5" xfId="692" xr:uid="{00000000-0005-0000-0000-00005F040000}"/>
    <cellStyle name="Normal 5 10" xfId="1284" xr:uid="{00000000-0005-0000-0000-000060040000}"/>
    <cellStyle name="Normal 5 11" xfId="1285" xr:uid="{00000000-0005-0000-0000-000061040000}"/>
    <cellStyle name="Normal 5 12" xfId="1286" xr:uid="{00000000-0005-0000-0000-000062040000}"/>
    <cellStyle name="Normal 5 13" xfId="1287" xr:uid="{00000000-0005-0000-0000-000063040000}"/>
    <cellStyle name="Normal 5 14" xfId="1288" xr:uid="{00000000-0005-0000-0000-000064040000}"/>
    <cellStyle name="Normal 5 15" xfId="1289" xr:uid="{00000000-0005-0000-0000-000065040000}"/>
    <cellStyle name="Normal 5 16" xfId="1290" xr:uid="{00000000-0005-0000-0000-000066040000}"/>
    <cellStyle name="Normal 5 17" xfId="1291" xr:uid="{00000000-0005-0000-0000-000067040000}"/>
    <cellStyle name="Normal 5 18" xfId="1292" xr:uid="{00000000-0005-0000-0000-000068040000}"/>
    <cellStyle name="Normal 5 19" xfId="1293" xr:uid="{00000000-0005-0000-0000-000069040000}"/>
    <cellStyle name="Normal 5 2" xfId="872" xr:uid="{00000000-0005-0000-0000-00006A040000}"/>
    <cellStyle name="Normal 5 2 2" xfId="1295" xr:uid="{00000000-0005-0000-0000-00006B040000}"/>
    <cellStyle name="Normal 5 2 3" xfId="1294" xr:uid="{00000000-0005-0000-0000-00006C040000}"/>
    <cellStyle name="Normal 5 20" xfId="1296" xr:uid="{00000000-0005-0000-0000-00006D040000}"/>
    <cellStyle name="Normal 5 21" xfId="1297" xr:uid="{00000000-0005-0000-0000-00006E040000}"/>
    <cellStyle name="Normal 5 22" xfId="1298" xr:uid="{00000000-0005-0000-0000-00006F040000}"/>
    <cellStyle name="Normal 5 23" xfId="1299" xr:uid="{00000000-0005-0000-0000-000070040000}"/>
    <cellStyle name="Normal 5 24" xfId="1300" xr:uid="{00000000-0005-0000-0000-000071040000}"/>
    <cellStyle name="Normal 5 25" xfId="1301" xr:uid="{00000000-0005-0000-0000-000072040000}"/>
    <cellStyle name="Normal 5 26" xfId="1302" xr:uid="{00000000-0005-0000-0000-000073040000}"/>
    <cellStyle name="Normal 5 27" xfId="1303" xr:uid="{00000000-0005-0000-0000-000074040000}"/>
    <cellStyle name="Normal 5 3" xfId="1304" xr:uid="{00000000-0005-0000-0000-000075040000}"/>
    <cellStyle name="Normal 5 4" xfId="1305" xr:uid="{00000000-0005-0000-0000-000076040000}"/>
    <cellStyle name="Normal 5 5" xfId="1306" xr:uid="{00000000-0005-0000-0000-000077040000}"/>
    <cellStyle name="Normal 5 6" xfId="1307" xr:uid="{00000000-0005-0000-0000-000078040000}"/>
    <cellStyle name="Normal 5 7" xfId="1308" xr:uid="{00000000-0005-0000-0000-000079040000}"/>
    <cellStyle name="Normal 5 8" xfId="1309" xr:uid="{00000000-0005-0000-0000-00007A040000}"/>
    <cellStyle name="Normal 5 9" xfId="1310" xr:uid="{00000000-0005-0000-0000-00007B040000}"/>
    <cellStyle name="Normal 50" xfId="1311" xr:uid="{00000000-0005-0000-0000-00007C040000}"/>
    <cellStyle name="Normal 51" xfId="1312" xr:uid="{00000000-0005-0000-0000-00007D040000}"/>
    <cellStyle name="Normal 52" xfId="1313" xr:uid="{00000000-0005-0000-0000-00007E040000}"/>
    <cellStyle name="Normal 53" xfId="1314" xr:uid="{00000000-0005-0000-0000-00007F040000}"/>
    <cellStyle name="Normal 54" xfId="1315" xr:uid="{00000000-0005-0000-0000-000080040000}"/>
    <cellStyle name="Normal 55" xfId="1316" xr:uid="{00000000-0005-0000-0000-000081040000}"/>
    <cellStyle name="Normal 56" xfId="1317" xr:uid="{00000000-0005-0000-0000-000082040000}"/>
    <cellStyle name="Normal 57" xfId="1318" xr:uid="{00000000-0005-0000-0000-000083040000}"/>
    <cellStyle name="Normal 58" xfId="1319" xr:uid="{00000000-0005-0000-0000-000084040000}"/>
    <cellStyle name="Normal 59" xfId="1320" xr:uid="{00000000-0005-0000-0000-000085040000}"/>
    <cellStyle name="Normal 6" xfId="693" xr:uid="{00000000-0005-0000-0000-000086040000}"/>
    <cellStyle name="Normal 6 2" xfId="694" xr:uid="{00000000-0005-0000-0000-000087040000}"/>
    <cellStyle name="Normal 6 3" xfId="695" xr:uid="{00000000-0005-0000-0000-000088040000}"/>
    <cellStyle name="Normal 6 4" xfId="1321" xr:uid="{00000000-0005-0000-0000-000089040000}"/>
    <cellStyle name="Normal 60" xfId="1322" xr:uid="{00000000-0005-0000-0000-00008A040000}"/>
    <cellStyle name="Normal 61" xfId="1323" xr:uid="{00000000-0005-0000-0000-00008B040000}"/>
    <cellStyle name="Normal 62" xfId="1324" xr:uid="{00000000-0005-0000-0000-00008C040000}"/>
    <cellStyle name="Normal 7" xfId="696" xr:uid="{00000000-0005-0000-0000-00008D040000}"/>
    <cellStyle name="Normal 7 2" xfId="1326" xr:uid="{00000000-0005-0000-0000-00008E040000}"/>
    <cellStyle name="Normal 7 3" xfId="1325" xr:uid="{00000000-0005-0000-0000-00008F040000}"/>
    <cellStyle name="Normal 8" xfId="697" xr:uid="{00000000-0005-0000-0000-000090040000}"/>
    <cellStyle name="Normal 8 2" xfId="1328" xr:uid="{00000000-0005-0000-0000-000091040000}"/>
    <cellStyle name="Normal 8 3" xfId="1327" xr:uid="{00000000-0005-0000-0000-000092040000}"/>
    <cellStyle name="Normal 9" xfId="698" xr:uid="{00000000-0005-0000-0000-000093040000}"/>
    <cellStyle name="Normal 9 2" xfId="1330" xr:uid="{00000000-0005-0000-0000-000094040000}"/>
    <cellStyle name="Normal 9 3" xfId="1329" xr:uid="{00000000-0005-0000-0000-000095040000}"/>
    <cellStyle name="Note 10" xfId="1331" xr:uid="{00000000-0005-0000-0000-000096040000}"/>
    <cellStyle name="Note 10 2" xfId="1332" xr:uid="{00000000-0005-0000-0000-000097040000}"/>
    <cellStyle name="Note 11" xfId="1333" xr:uid="{00000000-0005-0000-0000-000098040000}"/>
    <cellStyle name="Note 11 2" xfId="1334" xr:uid="{00000000-0005-0000-0000-000099040000}"/>
    <cellStyle name="Note 12" xfId="1335" xr:uid="{00000000-0005-0000-0000-00009A040000}"/>
    <cellStyle name="Note 12 2" xfId="1336" xr:uid="{00000000-0005-0000-0000-00009B040000}"/>
    <cellStyle name="Note 13" xfId="1337" xr:uid="{00000000-0005-0000-0000-00009C040000}"/>
    <cellStyle name="Note 13 2" xfId="1338" xr:uid="{00000000-0005-0000-0000-00009D040000}"/>
    <cellStyle name="Note 14" xfId="1339" xr:uid="{00000000-0005-0000-0000-00009E040000}"/>
    <cellStyle name="Note 14 2" xfId="1340" xr:uid="{00000000-0005-0000-0000-00009F040000}"/>
    <cellStyle name="Note 2" xfId="699" xr:uid="{00000000-0005-0000-0000-0000A0040000}"/>
    <cellStyle name="Note 2 10" xfId="1342" xr:uid="{00000000-0005-0000-0000-0000A1040000}"/>
    <cellStyle name="Note 2 10 2" xfId="1343" xr:uid="{00000000-0005-0000-0000-0000A2040000}"/>
    <cellStyle name="Note 2 11" xfId="1344" xr:uid="{00000000-0005-0000-0000-0000A3040000}"/>
    <cellStyle name="Note 2 11 2" xfId="1345" xr:uid="{00000000-0005-0000-0000-0000A4040000}"/>
    <cellStyle name="Note 2 12" xfId="1346" xr:uid="{00000000-0005-0000-0000-0000A5040000}"/>
    <cellStyle name="Note 2 12 2" xfId="1347" xr:uid="{00000000-0005-0000-0000-0000A6040000}"/>
    <cellStyle name="Note 2 13" xfId="1348" xr:uid="{00000000-0005-0000-0000-0000A7040000}"/>
    <cellStyle name="Note 2 13 2" xfId="1349" xr:uid="{00000000-0005-0000-0000-0000A8040000}"/>
    <cellStyle name="Note 2 14" xfId="1350" xr:uid="{00000000-0005-0000-0000-0000A9040000}"/>
    <cellStyle name="Note 2 14 2" xfId="1351" xr:uid="{00000000-0005-0000-0000-0000AA040000}"/>
    <cellStyle name="Note 2 15" xfId="1352" xr:uid="{00000000-0005-0000-0000-0000AB040000}"/>
    <cellStyle name="Note 2 16" xfId="1353" xr:uid="{00000000-0005-0000-0000-0000AC040000}"/>
    <cellStyle name="Note 2 17" xfId="1341" xr:uid="{00000000-0005-0000-0000-0000AD040000}"/>
    <cellStyle name="Note 2 2" xfId="700" xr:uid="{00000000-0005-0000-0000-0000AE040000}"/>
    <cellStyle name="Note 2 2 2" xfId="1355" xr:uid="{00000000-0005-0000-0000-0000AF040000}"/>
    <cellStyle name="Note 2 2 3" xfId="1356" xr:uid="{00000000-0005-0000-0000-0000B0040000}"/>
    <cellStyle name="Note 2 2 4" xfId="1354" xr:uid="{00000000-0005-0000-0000-0000B1040000}"/>
    <cellStyle name="Note 2 3" xfId="701" xr:uid="{00000000-0005-0000-0000-0000B2040000}"/>
    <cellStyle name="Note 2 3 2" xfId="1358" xr:uid="{00000000-0005-0000-0000-0000B3040000}"/>
    <cellStyle name="Note 2 3 3" xfId="1359" xr:uid="{00000000-0005-0000-0000-0000B4040000}"/>
    <cellStyle name="Note 2 3 4" xfId="1357" xr:uid="{00000000-0005-0000-0000-0000B5040000}"/>
    <cellStyle name="Note 2 4" xfId="1360" xr:uid="{00000000-0005-0000-0000-0000B6040000}"/>
    <cellStyle name="Note 2 4 2" xfId="1361" xr:uid="{00000000-0005-0000-0000-0000B7040000}"/>
    <cellStyle name="Note 2 5" xfId="1362" xr:uid="{00000000-0005-0000-0000-0000B8040000}"/>
    <cellStyle name="Note 2 5 2" xfId="1363" xr:uid="{00000000-0005-0000-0000-0000B9040000}"/>
    <cellStyle name="Note 2 6" xfId="1364" xr:uid="{00000000-0005-0000-0000-0000BA040000}"/>
    <cellStyle name="Note 2 6 2" xfId="1365" xr:uid="{00000000-0005-0000-0000-0000BB040000}"/>
    <cellStyle name="Note 2 7" xfId="1366" xr:uid="{00000000-0005-0000-0000-0000BC040000}"/>
    <cellStyle name="Note 2 7 2" xfId="1367" xr:uid="{00000000-0005-0000-0000-0000BD040000}"/>
    <cellStyle name="Note 2 8" xfId="1368" xr:uid="{00000000-0005-0000-0000-0000BE040000}"/>
    <cellStyle name="Note 2 8 2" xfId="1369" xr:uid="{00000000-0005-0000-0000-0000BF040000}"/>
    <cellStyle name="Note 2 9" xfId="1370" xr:uid="{00000000-0005-0000-0000-0000C0040000}"/>
    <cellStyle name="Note 2 9 2" xfId="1371" xr:uid="{00000000-0005-0000-0000-0000C1040000}"/>
    <cellStyle name="Note 3" xfId="702" xr:uid="{00000000-0005-0000-0000-0000C2040000}"/>
    <cellStyle name="Note 3 2" xfId="703" xr:uid="{00000000-0005-0000-0000-0000C3040000}"/>
    <cellStyle name="Note 3 2 2" xfId="1374" xr:uid="{00000000-0005-0000-0000-0000C4040000}"/>
    <cellStyle name="Note 3 2 3" xfId="1375" xr:uid="{00000000-0005-0000-0000-0000C5040000}"/>
    <cellStyle name="Note 3 2 4" xfId="1373" xr:uid="{00000000-0005-0000-0000-0000C6040000}"/>
    <cellStyle name="Note 3 3" xfId="704" xr:uid="{00000000-0005-0000-0000-0000C7040000}"/>
    <cellStyle name="Note 3 3 2" xfId="1377" xr:uid="{00000000-0005-0000-0000-0000C8040000}"/>
    <cellStyle name="Note 3 3 3" xfId="1376" xr:uid="{00000000-0005-0000-0000-0000C9040000}"/>
    <cellStyle name="Note 3 4" xfId="1378" xr:uid="{00000000-0005-0000-0000-0000CA040000}"/>
    <cellStyle name="Note 3 5" xfId="1372" xr:uid="{00000000-0005-0000-0000-0000CB040000}"/>
    <cellStyle name="Note 4" xfId="705" xr:uid="{00000000-0005-0000-0000-0000CC040000}"/>
    <cellStyle name="Note 4 2" xfId="706" xr:uid="{00000000-0005-0000-0000-0000CD040000}"/>
    <cellStyle name="Note 4 2 2" xfId="1381" xr:uid="{00000000-0005-0000-0000-0000CE040000}"/>
    <cellStyle name="Note 4 2 3" xfId="1380" xr:uid="{00000000-0005-0000-0000-0000CF040000}"/>
    <cellStyle name="Note 4 3" xfId="707" xr:uid="{00000000-0005-0000-0000-0000D0040000}"/>
    <cellStyle name="Note 4 4" xfId="1382" xr:uid="{00000000-0005-0000-0000-0000D1040000}"/>
    <cellStyle name="Note 4 5" xfId="1379" xr:uid="{00000000-0005-0000-0000-0000D2040000}"/>
    <cellStyle name="Note 5" xfId="850" xr:uid="{00000000-0005-0000-0000-0000D3040000}"/>
    <cellStyle name="Note 5 2" xfId="1383" xr:uid="{00000000-0005-0000-0000-0000D4040000}"/>
    <cellStyle name="Note 6" xfId="1384" xr:uid="{00000000-0005-0000-0000-0000D5040000}"/>
    <cellStyle name="Note 6 2" xfId="1385" xr:uid="{00000000-0005-0000-0000-0000D6040000}"/>
    <cellStyle name="Note 7" xfId="1386" xr:uid="{00000000-0005-0000-0000-0000D7040000}"/>
    <cellStyle name="Note 7 2" xfId="1387" xr:uid="{00000000-0005-0000-0000-0000D8040000}"/>
    <cellStyle name="Note 8" xfId="1388" xr:uid="{00000000-0005-0000-0000-0000D9040000}"/>
    <cellStyle name="Note 8 2" xfId="1389" xr:uid="{00000000-0005-0000-0000-0000DA040000}"/>
    <cellStyle name="Note 9" xfId="1390" xr:uid="{00000000-0005-0000-0000-0000DB040000}"/>
    <cellStyle name="Note 9 2" xfId="1391" xr:uid="{00000000-0005-0000-0000-0000DC040000}"/>
    <cellStyle name="Output" xfId="11" builtinId="21" customBuiltin="1"/>
    <cellStyle name="Output 2" xfId="708" xr:uid="{00000000-0005-0000-0000-0000DE040000}"/>
    <cellStyle name="Output 2 2" xfId="1393" xr:uid="{00000000-0005-0000-0000-0000DF040000}"/>
    <cellStyle name="Output 2 3" xfId="1394" xr:uid="{00000000-0005-0000-0000-0000E0040000}"/>
    <cellStyle name="Output 2 4" xfId="1395" xr:uid="{00000000-0005-0000-0000-0000E1040000}"/>
    <cellStyle name="Output 2 5" xfId="1392" xr:uid="{00000000-0005-0000-0000-0000E2040000}"/>
    <cellStyle name="Output 3" xfId="709" xr:uid="{00000000-0005-0000-0000-0000E3040000}"/>
    <cellStyle name="Output 3 2" xfId="1397" xr:uid="{00000000-0005-0000-0000-0000E4040000}"/>
    <cellStyle name="Output 3 3" xfId="1398" xr:uid="{00000000-0005-0000-0000-0000E5040000}"/>
    <cellStyle name="Output 3 4" xfId="1396" xr:uid="{00000000-0005-0000-0000-0000E6040000}"/>
    <cellStyle name="Output 4" xfId="710" xr:uid="{00000000-0005-0000-0000-0000E7040000}"/>
    <cellStyle name="Percent 10" xfId="711" xr:uid="{00000000-0005-0000-0000-0000E8040000}"/>
    <cellStyle name="Percent 10 2" xfId="712" xr:uid="{00000000-0005-0000-0000-0000E9040000}"/>
    <cellStyle name="Percent 10 2 2" xfId="713" xr:uid="{00000000-0005-0000-0000-0000EA040000}"/>
    <cellStyle name="Percent 10 2 3" xfId="714" xr:uid="{00000000-0005-0000-0000-0000EB040000}"/>
    <cellStyle name="Percent 10 3" xfId="715" xr:uid="{00000000-0005-0000-0000-0000EC040000}"/>
    <cellStyle name="Percent 10 3 2" xfId="716" xr:uid="{00000000-0005-0000-0000-0000ED040000}"/>
    <cellStyle name="Percent 10 3 3" xfId="717" xr:uid="{00000000-0005-0000-0000-0000EE040000}"/>
    <cellStyle name="Percent 10 4" xfId="718" xr:uid="{00000000-0005-0000-0000-0000EF040000}"/>
    <cellStyle name="Percent 10 4 2" xfId="719" xr:uid="{00000000-0005-0000-0000-0000F0040000}"/>
    <cellStyle name="Percent 10 4 3" xfId="720" xr:uid="{00000000-0005-0000-0000-0000F1040000}"/>
    <cellStyle name="Percent 2" xfId="721" xr:uid="{00000000-0005-0000-0000-0000F2040000}"/>
    <cellStyle name="Percent 2 10" xfId="722" xr:uid="{00000000-0005-0000-0000-0000F3040000}"/>
    <cellStyle name="Percent 2 10 2" xfId="723" xr:uid="{00000000-0005-0000-0000-0000F4040000}"/>
    <cellStyle name="Percent 2 10 3" xfId="724" xr:uid="{00000000-0005-0000-0000-0000F5040000}"/>
    <cellStyle name="Percent 2 11" xfId="725" xr:uid="{00000000-0005-0000-0000-0000F6040000}"/>
    <cellStyle name="Percent 2 11 2" xfId="726" xr:uid="{00000000-0005-0000-0000-0000F7040000}"/>
    <cellStyle name="Percent 2 11 3" xfId="727" xr:uid="{00000000-0005-0000-0000-0000F8040000}"/>
    <cellStyle name="Percent 2 12" xfId="728" xr:uid="{00000000-0005-0000-0000-0000F9040000}"/>
    <cellStyle name="Percent 2 12 2" xfId="729" xr:uid="{00000000-0005-0000-0000-0000FA040000}"/>
    <cellStyle name="Percent 2 12 3" xfId="730" xr:uid="{00000000-0005-0000-0000-0000FB040000}"/>
    <cellStyle name="Percent 2 13" xfId="731" xr:uid="{00000000-0005-0000-0000-0000FC040000}"/>
    <cellStyle name="Percent 2 13 2" xfId="732" xr:uid="{00000000-0005-0000-0000-0000FD040000}"/>
    <cellStyle name="Percent 2 13 3" xfId="733" xr:uid="{00000000-0005-0000-0000-0000FE040000}"/>
    <cellStyle name="Percent 2 14" xfId="734" xr:uid="{00000000-0005-0000-0000-0000FF040000}"/>
    <cellStyle name="Percent 2 14 2" xfId="735" xr:uid="{00000000-0005-0000-0000-000000050000}"/>
    <cellStyle name="Percent 2 14 3" xfId="736" xr:uid="{00000000-0005-0000-0000-000001050000}"/>
    <cellStyle name="Percent 2 15" xfId="737" xr:uid="{00000000-0005-0000-0000-000002050000}"/>
    <cellStyle name="Percent 2 15 2" xfId="738" xr:uid="{00000000-0005-0000-0000-000003050000}"/>
    <cellStyle name="Percent 2 15 3" xfId="739" xr:uid="{00000000-0005-0000-0000-000004050000}"/>
    <cellStyle name="Percent 2 16" xfId="740" xr:uid="{00000000-0005-0000-0000-000005050000}"/>
    <cellStyle name="Percent 2 16 2" xfId="741" xr:uid="{00000000-0005-0000-0000-000006050000}"/>
    <cellStyle name="Percent 2 16 3" xfId="742" xr:uid="{00000000-0005-0000-0000-000007050000}"/>
    <cellStyle name="Percent 2 17" xfId="743" xr:uid="{00000000-0005-0000-0000-000008050000}"/>
    <cellStyle name="Percent 2 17 2" xfId="744" xr:uid="{00000000-0005-0000-0000-000009050000}"/>
    <cellStyle name="Percent 2 17 3" xfId="745" xr:uid="{00000000-0005-0000-0000-00000A050000}"/>
    <cellStyle name="Percent 2 18" xfId="746" xr:uid="{00000000-0005-0000-0000-00000B050000}"/>
    <cellStyle name="Percent 2 18 2" xfId="747" xr:uid="{00000000-0005-0000-0000-00000C050000}"/>
    <cellStyle name="Percent 2 18 3" xfId="748" xr:uid="{00000000-0005-0000-0000-00000D050000}"/>
    <cellStyle name="Percent 2 19" xfId="749" xr:uid="{00000000-0005-0000-0000-00000E050000}"/>
    <cellStyle name="Percent 2 19 2" xfId="750" xr:uid="{00000000-0005-0000-0000-00000F050000}"/>
    <cellStyle name="Percent 2 19 3" xfId="751" xr:uid="{00000000-0005-0000-0000-000010050000}"/>
    <cellStyle name="Percent 2 2" xfId="752" xr:uid="{00000000-0005-0000-0000-000011050000}"/>
    <cellStyle name="Percent 2 2 2" xfId="753" xr:uid="{00000000-0005-0000-0000-000012050000}"/>
    <cellStyle name="Percent 2 2 3" xfId="754" xr:uid="{00000000-0005-0000-0000-000013050000}"/>
    <cellStyle name="Percent 2 20" xfId="755" xr:uid="{00000000-0005-0000-0000-000014050000}"/>
    <cellStyle name="Percent 2 20 2" xfId="756" xr:uid="{00000000-0005-0000-0000-000015050000}"/>
    <cellStyle name="Percent 2 20 3" xfId="757" xr:uid="{00000000-0005-0000-0000-000016050000}"/>
    <cellStyle name="Percent 2 21" xfId="758" xr:uid="{00000000-0005-0000-0000-000017050000}"/>
    <cellStyle name="Percent 2 21 2" xfId="759" xr:uid="{00000000-0005-0000-0000-000018050000}"/>
    <cellStyle name="Percent 2 21 3" xfId="760" xr:uid="{00000000-0005-0000-0000-000019050000}"/>
    <cellStyle name="Percent 2 22" xfId="761" xr:uid="{00000000-0005-0000-0000-00001A050000}"/>
    <cellStyle name="Percent 2 22 2" xfId="762" xr:uid="{00000000-0005-0000-0000-00001B050000}"/>
    <cellStyle name="Percent 2 22 3" xfId="763" xr:uid="{00000000-0005-0000-0000-00001C050000}"/>
    <cellStyle name="Percent 2 23" xfId="764" xr:uid="{00000000-0005-0000-0000-00001D050000}"/>
    <cellStyle name="Percent 2 23 2" xfId="765" xr:uid="{00000000-0005-0000-0000-00001E050000}"/>
    <cellStyle name="Percent 2 23 3" xfId="766" xr:uid="{00000000-0005-0000-0000-00001F050000}"/>
    <cellStyle name="Percent 2 24" xfId="767" xr:uid="{00000000-0005-0000-0000-000020050000}"/>
    <cellStyle name="Percent 2 24 2" xfId="768" xr:uid="{00000000-0005-0000-0000-000021050000}"/>
    <cellStyle name="Percent 2 24 3" xfId="769" xr:uid="{00000000-0005-0000-0000-000022050000}"/>
    <cellStyle name="Percent 2 25" xfId="770" xr:uid="{00000000-0005-0000-0000-000023050000}"/>
    <cellStyle name="Percent 2 25 2" xfId="771" xr:uid="{00000000-0005-0000-0000-000024050000}"/>
    <cellStyle name="Percent 2 25 3" xfId="772" xr:uid="{00000000-0005-0000-0000-000025050000}"/>
    <cellStyle name="Percent 2 26" xfId="773" xr:uid="{00000000-0005-0000-0000-000026050000}"/>
    <cellStyle name="Percent 2 26 2" xfId="774" xr:uid="{00000000-0005-0000-0000-000027050000}"/>
    <cellStyle name="Percent 2 26 3" xfId="775" xr:uid="{00000000-0005-0000-0000-000028050000}"/>
    <cellStyle name="Percent 2 27" xfId="776" xr:uid="{00000000-0005-0000-0000-000029050000}"/>
    <cellStyle name="Percent 2 27 2" xfId="777" xr:uid="{00000000-0005-0000-0000-00002A050000}"/>
    <cellStyle name="Percent 2 27 3" xfId="778" xr:uid="{00000000-0005-0000-0000-00002B050000}"/>
    <cellStyle name="Percent 2 28" xfId="779" xr:uid="{00000000-0005-0000-0000-00002C050000}"/>
    <cellStyle name="Percent 2 28 2" xfId="780" xr:uid="{00000000-0005-0000-0000-00002D050000}"/>
    <cellStyle name="Percent 2 28 3" xfId="781" xr:uid="{00000000-0005-0000-0000-00002E050000}"/>
    <cellStyle name="Percent 2 29" xfId="782" xr:uid="{00000000-0005-0000-0000-00002F050000}"/>
    <cellStyle name="Percent 2 29 2" xfId="783" xr:uid="{00000000-0005-0000-0000-000030050000}"/>
    <cellStyle name="Percent 2 29 3" xfId="784" xr:uid="{00000000-0005-0000-0000-000031050000}"/>
    <cellStyle name="Percent 2 3" xfId="785" xr:uid="{00000000-0005-0000-0000-000032050000}"/>
    <cellStyle name="Percent 2 3 2" xfId="786" xr:uid="{00000000-0005-0000-0000-000033050000}"/>
    <cellStyle name="Percent 2 3 3" xfId="787" xr:uid="{00000000-0005-0000-0000-000034050000}"/>
    <cellStyle name="Percent 2 30" xfId="788" xr:uid="{00000000-0005-0000-0000-000035050000}"/>
    <cellStyle name="Percent 2 30 2" xfId="789" xr:uid="{00000000-0005-0000-0000-000036050000}"/>
    <cellStyle name="Percent 2 30 3" xfId="790" xr:uid="{00000000-0005-0000-0000-000037050000}"/>
    <cellStyle name="Percent 2 31" xfId="791" xr:uid="{00000000-0005-0000-0000-000038050000}"/>
    <cellStyle name="Percent 2 31 2" xfId="792" xr:uid="{00000000-0005-0000-0000-000039050000}"/>
    <cellStyle name="Percent 2 31 3" xfId="793" xr:uid="{00000000-0005-0000-0000-00003A050000}"/>
    <cellStyle name="Percent 2 32" xfId="794" xr:uid="{00000000-0005-0000-0000-00003B050000}"/>
    <cellStyle name="Percent 2 32 2" xfId="795" xr:uid="{00000000-0005-0000-0000-00003C050000}"/>
    <cellStyle name="Percent 2 32 3" xfId="796" xr:uid="{00000000-0005-0000-0000-00003D050000}"/>
    <cellStyle name="Percent 2 33" xfId="797" xr:uid="{00000000-0005-0000-0000-00003E050000}"/>
    <cellStyle name="Percent 2 33 2" xfId="798" xr:uid="{00000000-0005-0000-0000-00003F050000}"/>
    <cellStyle name="Percent 2 33 3" xfId="799" xr:uid="{00000000-0005-0000-0000-000040050000}"/>
    <cellStyle name="Percent 2 34" xfId="800" xr:uid="{00000000-0005-0000-0000-000041050000}"/>
    <cellStyle name="Percent 2 34 2" xfId="801" xr:uid="{00000000-0005-0000-0000-000042050000}"/>
    <cellStyle name="Percent 2 34 3" xfId="802" xr:uid="{00000000-0005-0000-0000-000043050000}"/>
    <cellStyle name="Percent 2 35" xfId="803" xr:uid="{00000000-0005-0000-0000-000044050000}"/>
    <cellStyle name="Percent 2 35 2" xfId="804" xr:uid="{00000000-0005-0000-0000-000045050000}"/>
    <cellStyle name="Percent 2 35 3" xfId="805" xr:uid="{00000000-0005-0000-0000-000046050000}"/>
    <cellStyle name="Percent 2 36" xfId="806" xr:uid="{00000000-0005-0000-0000-000047050000}"/>
    <cellStyle name="Percent 2 36 2" xfId="807" xr:uid="{00000000-0005-0000-0000-000048050000}"/>
    <cellStyle name="Percent 2 36 3" xfId="808" xr:uid="{00000000-0005-0000-0000-000049050000}"/>
    <cellStyle name="Percent 2 37" xfId="809" xr:uid="{00000000-0005-0000-0000-00004A050000}"/>
    <cellStyle name="Percent 2 37 2" xfId="810" xr:uid="{00000000-0005-0000-0000-00004B050000}"/>
    <cellStyle name="Percent 2 37 3" xfId="811" xr:uid="{00000000-0005-0000-0000-00004C050000}"/>
    <cellStyle name="Percent 2 38" xfId="812" xr:uid="{00000000-0005-0000-0000-00004D050000}"/>
    <cellStyle name="Percent 2 38 2" xfId="813" xr:uid="{00000000-0005-0000-0000-00004E050000}"/>
    <cellStyle name="Percent 2 38 3" xfId="814" xr:uid="{00000000-0005-0000-0000-00004F050000}"/>
    <cellStyle name="Percent 2 39" xfId="815" xr:uid="{00000000-0005-0000-0000-000050050000}"/>
    <cellStyle name="Percent 2 39 2" xfId="816" xr:uid="{00000000-0005-0000-0000-000051050000}"/>
    <cellStyle name="Percent 2 39 3" xfId="817" xr:uid="{00000000-0005-0000-0000-000052050000}"/>
    <cellStyle name="Percent 2 4" xfId="818" xr:uid="{00000000-0005-0000-0000-000053050000}"/>
    <cellStyle name="Percent 2 4 2" xfId="819" xr:uid="{00000000-0005-0000-0000-000054050000}"/>
    <cellStyle name="Percent 2 4 3" xfId="820" xr:uid="{00000000-0005-0000-0000-000055050000}"/>
    <cellStyle name="Percent 2 40" xfId="821" xr:uid="{00000000-0005-0000-0000-000056050000}"/>
    <cellStyle name="Percent 2 40 2" xfId="822" xr:uid="{00000000-0005-0000-0000-000057050000}"/>
    <cellStyle name="Percent 2 40 3" xfId="823" xr:uid="{00000000-0005-0000-0000-000058050000}"/>
    <cellStyle name="Percent 2 5" xfId="824" xr:uid="{00000000-0005-0000-0000-000059050000}"/>
    <cellStyle name="Percent 2 5 2" xfId="825" xr:uid="{00000000-0005-0000-0000-00005A050000}"/>
    <cellStyle name="Percent 2 5 3" xfId="826" xr:uid="{00000000-0005-0000-0000-00005B050000}"/>
    <cellStyle name="Percent 2 6" xfId="827" xr:uid="{00000000-0005-0000-0000-00005C050000}"/>
    <cellStyle name="Percent 2 6 2" xfId="828" xr:uid="{00000000-0005-0000-0000-00005D050000}"/>
    <cellStyle name="Percent 2 6 3" xfId="829" xr:uid="{00000000-0005-0000-0000-00005E050000}"/>
    <cellStyle name="Percent 2 7" xfId="830" xr:uid="{00000000-0005-0000-0000-00005F050000}"/>
    <cellStyle name="Percent 2 7 2" xfId="831" xr:uid="{00000000-0005-0000-0000-000060050000}"/>
    <cellStyle name="Percent 2 7 3" xfId="832" xr:uid="{00000000-0005-0000-0000-000061050000}"/>
    <cellStyle name="Percent 2 8" xfId="833" xr:uid="{00000000-0005-0000-0000-000062050000}"/>
    <cellStyle name="Percent 2 8 2" xfId="834" xr:uid="{00000000-0005-0000-0000-000063050000}"/>
    <cellStyle name="Percent 2 8 3" xfId="835" xr:uid="{00000000-0005-0000-0000-000064050000}"/>
    <cellStyle name="Percent 2 9" xfId="836" xr:uid="{00000000-0005-0000-0000-000065050000}"/>
    <cellStyle name="Percent 2 9 2" xfId="837" xr:uid="{00000000-0005-0000-0000-000066050000}"/>
    <cellStyle name="Percent 2 9 3" xfId="838" xr:uid="{00000000-0005-0000-0000-000067050000}"/>
    <cellStyle name="Percent 3" xfId="839" xr:uid="{00000000-0005-0000-0000-000068050000}"/>
    <cellStyle name="Percent 4" xfId="861" xr:uid="{00000000-0005-0000-0000-000069050000}"/>
    <cellStyle name="Title" xfId="2" builtinId="15" customBuiltin="1"/>
    <cellStyle name="Title 2" xfId="840" xr:uid="{00000000-0005-0000-0000-00006B050000}"/>
    <cellStyle name="Title 2 2" xfId="1400" xr:uid="{00000000-0005-0000-0000-00006C050000}"/>
    <cellStyle name="Title 2 3" xfId="1401" xr:uid="{00000000-0005-0000-0000-00006D050000}"/>
    <cellStyle name="Title 2 4" xfId="1402" xr:uid="{00000000-0005-0000-0000-00006E050000}"/>
    <cellStyle name="Title 2 5" xfId="1399" xr:uid="{00000000-0005-0000-0000-00006F050000}"/>
    <cellStyle name="Title 3" xfId="841" xr:uid="{00000000-0005-0000-0000-000070050000}"/>
    <cellStyle name="Title 3 2" xfId="1404" xr:uid="{00000000-0005-0000-0000-000071050000}"/>
    <cellStyle name="Title 3 3" xfId="1405" xr:uid="{00000000-0005-0000-0000-000072050000}"/>
    <cellStyle name="Title 3 4" xfId="1403" xr:uid="{00000000-0005-0000-0000-000073050000}"/>
    <cellStyle name="Title 4" xfId="842" xr:uid="{00000000-0005-0000-0000-000074050000}"/>
    <cellStyle name="Title 5" xfId="849" xr:uid="{00000000-0005-0000-0000-000075050000}"/>
    <cellStyle name="Total" xfId="17" builtinId="25" customBuiltin="1"/>
    <cellStyle name="Total 2" xfId="843" xr:uid="{00000000-0005-0000-0000-000077050000}"/>
    <cellStyle name="Total 2 2" xfId="1406" xr:uid="{00000000-0005-0000-0000-000078050000}"/>
    <cellStyle name="Total 2 3" xfId="1407" xr:uid="{00000000-0005-0000-0000-000079050000}"/>
    <cellStyle name="Total 3" xfId="844" xr:uid="{00000000-0005-0000-0000-00007A050000}"/>
    <cellStyle name="Total 3 2" xfId="1408" xr:uid="{00000000-0005-0000-0000-00007B050000}"/>
    <cellStyle name="Total 4" xfId="845" xr:uid="{00000000-0005-0000-0000-00007C050000}"/>
    <cellStyle name="Warning Text" xfId="15" builtinId="11" customBuiltin="1"/>
    <cellStyle name="Warning Text 2" xfId="846" xr:uid="{00000000-0005-0000-0000-00007E050000}"/>
    <cellStyle name="Warning Text 2 2" xfId="1409" xr:uid="{00000000-0005-0000-0000-00007F050000}"/>
    <cellStyle name="Warning Text 2 3" xfId="1410" xr:uid="{00000000-0005-0000-0000-000080050000}"/>
    <cellStyle name="Warning Text 3" xfId="847" xr:uid="{00000000-0005-0000-0000-000081050000}"/>
    <cellStyle name="Warning Text 3 2" xfId="1411" xr:uid="{00000000-0005-0000-0000-000082050000}"/>
    <cellStyle name="Warning Text 4" xfId="848" xr:uid="{00000000-0005-0000-0000-000083050000}"/>
  </cellStyles>
  <dxfs count="0"/>
  <tableStyles count="0" defaultTableStyle="TableStyleMedium2" defaultPivotStyle="PivotStyleLight16"/>
  <colors>
    <mruColors>
      <color rgb="FF000000"/>
      <color rgb="FF3787AB"/>
      <color rgb="FF99C8DE"/>
      <color rgb="FFADD4E5"/>
      <color rgb="FFC5E1ED"/>
      <color rgb="FF77B0DB"/>
      <color rgb="FF94C4E8"/>
      <color rgb="FF7AA4BC"/>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40640</xdr:colOff>
      <xdr:row>0</xdr:row>
      <xdr:rowOff>86360</xdr:rowOff>
    </xdr:from>
    <xdr:to>
      <xdr:col>2</xdr:col>
      <xdr:colOff>497840</xdr:colOff>
      <xdr:row>2</xdr:row>
      <xdr:rowOff>127000</xdr:rowOff>
    </xdr:to>
    <xdr:pic>
      <xdr:nvPicPr>
        <xdr:cNvPr id="2" name="Picture 1">
          <a:extLst>
            <a:ext uri="{FF2B5EF4-FFF2-40B4-BE49-F238E27FC236}">
              <a16:creationId xmlns:a16="http://schemas.microsoft.com/office/drawing/2014/main" id="{AE032897-E06B-6D95-D603-23EE401EA279}"/>
            </a:ext>
          </a:extLst>
        </xdr:cNvPr>
        <xdr:cNvPicPr>
          <a:picLocks noChangeAspect="1"/>
        </xdr:cNvPicPr>
      </xdr:nvPicPr>
      <xdr:blipFill>
        <a:blip xmlns:r="http://schemas.openxmlformats.org/officeDocument/2006/relationships" r:embed="rId1"/>
        <a:stretch>
          <a:fillRect/>
        </a:stretch>
      </xdr:blipFill>
      <xdr:spPr>
        <a:xfrm>
          <a:off x="416560" y="8636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91440</xdr:rowOff>
    </xdr:from>
    <xdr:to>
      <xdr:col>2</xdr:col>
      <xdr:colOff>497840</xdr:colOff>
      <xdr:row>2</xdr:row>
      <xdr:rowOff>162560</xdr:rowOff>
    </xdr:to>
    <xdr:pic>
      <xdr:nvPicPr>
        <xdr:cNvPr id="2" name="Picture 1">
          <a:extLst>
            <a:ext uri="{FF2B5EF4-FFF2-40B4-BE49-F238E27FC236}">
              <a16:creationId xmlns:a16="http://schemas.microsoft.com/office/drawing/2014/main" id="{CC30C97B-411A-4067-A03F-28A47F96A066}"/>
            </a:ext>
          </a:extLst>
        </xdr:cNvPr>
        <xdr:cNvPicPr>
          <a:picLocks noChangeAspect="1"/>
        </xdr:cNvPicPr>
      </xdr:nvPicPr>
      <xdr:blipFill>
        <a:blip xmlns:r="http://schemas.openxmlformats.org/officeDocument/2006/relationships" r:embed="rId1"/>
        <a:stretch>
          <a:fillRect/>
        </a:stretch>
      </xdr:blipFill>
      <xdr:spPr>
        <a:xfrm>
          <a:off x="416560" y="91440"/>
          <a:ext cx="457200" cy="48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40640</xdr:colOff>
      <xdr:row>0</xdr:row>
      <xdr:rowOff>76200</xdr:rowOff>
    </xdr:from>
    <xdr:to>
      <xdr:col>2</xdr:col>
      <xdr:colOff>497840</xdr:colOff>
      <xdr:row>2</xdr:row>
      <xdr:rowOff>116840</xdr:rowOff>
    </xdr:to>
    <xdr:pic>
      <xdr:nvPicPr>
        <xdr:cNvPr id="2" name="Picture 1">
          <a:extLst>
            <a:ext uri="{FF2B5EF4-FFF2-40B4-BE49-F238E27FC236}">
              <a16:creationId xmlns:a16="http://schemas.microsoft.com/office/drawing/2014/main" id="{A53E3563-8871-BF59-9D23-C657B83F1399}"/>
            </a:ext>
          </a:extLst>
        </xdr:cNvPr>
        <xdr:cNvPicPr>
          <a:picLocks noChangeAspect="1"/>
        </xdr:cNvPicPr>
      </xdr:nvPicPr>
      <xdr:blipFill>
        <a:blip xmlns:r="http://schemas.openxmlformats.org/officeDocument/2006/relationships" r:embed="rId1"/>
        <a:stretch>
          <a:fillRect/>
        </a:stretch>
      </xdr:blipFill>
      <xdr:spPr>
        <a:xfrm>
          <a:off x="416560" y="76200"/>
          <a:ext cx="457200"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35560</xdr:colOff>
      <xdr:row>0</xdr:row>
      <xdr:rowOff>96520</xdr:rowOff>
    </xdr:from>
    <xdr:to>
      <xdr:col>2</xdr:col>
      <xdr:colOff>492760</xdr:colOff>
      <xdr:row>2</xdr:row>
      <xdr:rowOff>137160</xdr:rowOff>
    </xdr:to>
    <xdr:pic>
      <xdr:nvPicPr>
        <xdr:cNvPr id="2" name="Picture 1">
          <a:extLst>
            <a:ext uri="{FF2B5EF4-FFF2-40B4-BE49-F238E27FC236}">
              <a16:creationId xmlns:a16="http://schemas.microsoft.com/office/drawing/2014/main" id="{D2C2A2A2-E32A-4CEC-87E2-1D43EAA0E825}"/>
            </a:ext>
          </a:extLst>
        </xdr:cNvPr>
        <xdr:cNvPicPr>
          <a:picLocks noChangeAspect="1"/>
        </xdr:cNvPicPr>
      </xdr:nvPicPr>
      <xdr:blipFill>
        <a:blip xmlns:r="http://schemas.openxmlformats.org/officeDocument/2006/relationships" r:embed="rId1"/>
        <a:stretch>
          <a:fillRect/>
        </a:stretch>
      </xdr:blipFill>
      <xdr:spPr>
        <a:xfrm>
          <a:off x="416560" y="96520"/>
          <a:ext cx="457200" cy="4559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2A20-F284-48A7-9CC8-2B21E7F42105}">
  <sheetPr>
    <pageSetUpPr fitToPage="1"/>
  </sheetPr>
  <dimension ref="C1:U205"/>
  <sheetViews>
    <sheetView tabSelected="1" zoomScale="75" zoomScaleNormal="75" workbookViewId="0">
      <pane ySplit="3" topLeftCell="A4" activePane="bottomLeft" state="frozen"/>
      <selection activeCell="D28" sqref="A1:XFD1048576"/>
      <selection pane="bottomLeft" activeCell="E7" sqref="E7:F7"/>
    </sheetView>
  </sheetViews>
  <sheetFormatPr defaultRowHeight="14.4"/>
  <cols>
    <col min="1" max="2" width="2.578125" customWidth="1"/>
    <col min="3" max="3" width="7.578125" customWidth="1"/>
    <col min="4" max="4" width="25.578125" style="4" customWidth="1"/>
    <col min="5" max="5" width="39.578125" customWidth="1"/>
    <col min="6" max="10" width="13.578125" style="4" customWidth="1"/>
    <col min="11" max="11" width="4.83984375" customWidth="1"/>
    <col min="12" max="12" width="57.15625" customWidth="1"/>
    <col min="13" max="13" width="3.15625" customWidth="1"/>
    <col min="14" max="14" width="8.83984375" hidden="1" customWidth="1"/>
    <col min="15" max="16" width="10.83984375" hidden="1" customWidth="1"/>
    <col min="17" max="18" width="8.83984375" hidden="1" customWidth="1"/>
    <col min="19" max="19" width="34.83984375" hidden="1" customWidth="1"/>
    <col min="20" max="21" width="8.83984375" hidden="1" customWidth="1"/>
  </cols>
  <sheetData>
    <row r="1" spans="3:12" s="2" customFormat="1"/>
    <row r="2" spans="3:12" s="2" customFormat="1" ht="18.3">
      <c r="D2" s="21" t="s">
        <v>0</v>
      </c>
    </row>
    <row r="3" spans="3:12" s="22" customFormat="1" ht="15" customHeight="1" thickBot="1"/>
    <row r="4" spans="3:12" ht="14.7" thickBot="1">
      <c r="D4" s="5"/>
      <c r="E4" s="1"/>
      <c r="F4" s="5"/>
      <c r="G4" s="5"/>
      <c r="H4" s="5"/>
      <c r="I4" s="5"/>
      <c r="J4" s="5"/>
    </row>
    <row r="5" spans="3:12" ht="18.600000000000001" thickBot="1">
      <c r="C5" s="141"/>
      <c r="D5" s="142" t="s">
        <v>1</v>
      </c>
      <c r="E5" s="233"/>
      <c r="F5" s="234"/>
      <c r="H5" s="5"/>
      <c r="I5" s="5"/>
      <c r="J5" s="5"/>
      <c r="K5" s="5"/>
      <c r="L5" s="204" t="s">
        <v>2</v>
      </c>
    </row>
    <row r="6" spans="3:12">
      <c r="C6" s="139" t="s">
        <v>3</v>
      </c>
      <c r="D6" s="140" t="s">
        <v>4</v>
      </c>
      <c r="E6" s="235"/>
      <c r="F6" s="236"/>
      <c r="H6" s="5"/>
      <c r="I6" s="5"/>
      <c r="J6" s="5"/>
      <c r="K6" s="5"/>
      <c r="L6" s="94"/>
    </row>
    <row r="7" spans="3:12">
      <c r="C7" s="19" t="s">
        <v>5</v>
      </c>
      <c r="D7" s="6" t="s">
        <v>6</v>
      </c>
      <c r="E7" s="237" t="s">
        <v>7</v>
      </c>
      <c r="F7" s="238"/>
      <c r="H7" s="5"/>
      <c r="I7" s="5"/>
      <c r="J7" s="5"/>
      <c r="K7" s="5"/>
      <c r="L7" s="95"/>
    </row>
    <row r="8" spans="3:12">
      <c r="C8" s="19" t="s">
        <v>8</v>
      </c>
      <c r="D8" s="6" t="s">
        <v>9</v>
      </c>
      <c r="E8" s="237">
        <v>2022</v>
      </c>
      <c r="F8" s="238"/>
      <c r="H8" s="5"/>
      <c r="I8" s="5"/>
      <c r="J8" s="5"/>
      <c r="K8" s="5"/>
      <c r="L8" s="95"/>
    </row>
    <row r="9" spans="3:12" ht="14.7" thickBot="1">
      <c r="C9" s="20" t="s">
        <v>10</v>
      </c>
      <c r="D9" s="28" t="s">
        <v>11</v>
      </c>
      <c r="E9" s="239">
        <v>17563749</v>
      </c>
      <c r="F9" s="240"/>
      <c r="H9" s="5"/>
      <c r="I9" s="5"/>
      <c r="J9" s="5"/>
      <c r="K9" s="5"/>
      <c r="L9" s="96" t="s">
        <v>12</v>
      </c>
    </row>
    <row r="10" spans="3:12" ht="6" customHeight="1" thickBot="1">
      <c r="D10" s="5"/>
      <c r="E10" s="1"/>
      <c r="F10" s="5"/>
      <c r="G10" s="5"/>
      <c r="H10" s="5"/>
      <c r="I10" s="5"/>
      <c r="J10" s="5"/>
    </row>
    <row r="11" spans="3:12" ht="14.7" thickBot="1">
      <c r="C11" s="146" t="s">
        <v>13</v>
      </c>
      <c r="D11" s="232" t="s">
        <v>14</v>
      </c>
      <c r="E11" s="232"/>
      <c r="F11" s="147" t="s">
        <v>15</v>
      </c>
      <c r="G11" s="5"/>
      <c r="H11" s="5"/>
      <c r="I11" s="5"/>
      <c r="J11" s="5"/>
      <c r="L11" s="94"/>
    </row>
    <row r="12" spans="3:12">
      <c r="C12" s="145" t="s">
        <v>16</v>
      </c>
      <c r="D12" s="241" t="s">
        <v>17</v>
      </c>
      <c r="E12" s="241" t="s">
        <v>17</v>
      </c>
      <c r="F12" s="203">
        <v>1995</v>
      </c>
      <c r="G12" s="5"/>
      <c r="H12" s="5"/>
      <c r="I12" s="5"/>
      <c r="J12" s="5"/>
      <c r="L12" s="95"/>
    </row>
    <row r="13" spans="3:12">
      <c r="C13" s="19" t="s">
        <v>18</v>
      </c>
      <c r="D13" s="230" t="s">
        <v>19</v>
      </c>
      <c r="E13" s="230" t="s">
        <v>19</v>
      </c>
      <c r="F13" s="202">
        <v>1998</v>
      </c>
      <c r="G13" s="5"/>
      <c r="H13" s="5"/>
      <c r="I13" s="5"/>
      <c r="J13" s="5"/>
      <c r="L13" s="95" t="s">
        <v>20</v>
      </c>
    </row>
    <row r="14" spans="3:12">
      <c r="C14" s="19" t="s">
        <v>21</v>
      </c>
      <c r="D14" s="230" t="s">
        <v>22</v>
      </c>
      <c r="E14" s="230"/>
      <c r="F14" s="202">
        <v>1998</v>
      </c>
      <c r="G14" s="5"/>
      <c r="H14" s="5"/>
      <c r="I14" s="5"/>
      <c r="J14" s="5"/>
      <c r="L14" s="95"/>
    </row>
    <row r="15" spans="3:12" ht="14.7" thickBot="1">
      <c r="C15" s="20" t="s">
        <v>23</v>
      </c>
      <c r="D15" s="231"/>
      <c r="E15" s="231"/>
      <c r="F15" s="220"/>
      <c r="G15" s="5"/>
      <c r="H15" s="5"/>
      <c r="I15" s="5"/>
      <c r="J15" s="5"/>
      <c r="L15" s="96"/>
    </row>
    <row r="16" spans="3:12">
      <c r="D16" s="5"/>
      <c r="E16" s="1"/>
      <c r="F16" s="5"/>
      <c r="G16" s="5"/>
      <c r="H16" s="5"/>
      <c r="I16" s="5"/>
      <c r="J16" s="5"/>
    </row>
    <row r="17" spans="3:21" s="7" customFormat="1" ht="14.7" thickBot="1">
      <c r="D17" s="82"/>
      <c r="E17" s="83"/>
      <c r="F17" s="82"/>
      <c r="G17" s="82"/>
      <c r="H17" s="82"/>
      <c r="I17" s="82"/>
      <c r="J17" s="82"/>
    </row>
    <row r="18" spans="3:21" ht="14.7" thickBot="1">
      <c r="D18" s="5"/>
      <c r="E18" s="1"/>
      <c r="F18" s="5"/>
      <c r="G18" s="5"/>
      <c r="H18" s="5"/>
      <c r="I18" s="5"/>
      <c r="J18" s="5"/>
    </row>
    <row r="19" spans="3:21" ht="107.1" customHeight="1" thickBot="1">
      <c r="C19" s="8"/>
      <c r="D19" s="8" t="s">
        <v>24</v>
      </c>
      <c r="E19" s="8" t="s">
        <v>25</v>
      </c>
      <c r="F19" s="9" t="s">
        <v>26</v>
      </c>
      <c r="G19" s="9" t="s">
        <v>27</v>
      </c>
      <c r="H19" s="9" t="s">
        <v>28</v>
      </c>
      <c r="I19" s="9" t="s">
        <v>29</v>
      </c>
      <c r="J19" s="9" t="str">
        <f>"Population of "&amp;CHAR(10)&amp;"level / tier / type"</f>
        <v>Population of 
level / tier / type</v>
      </c>
      <c r="L19" s="204" t="s">
        <v>2</v>
      </c>
    </row>
    <row r="20" spans="3:21" ht="13.75" customHeight="1" thickBot="1">
      <c r="D20"/>
      <c r="F20"/>
      <c r="G20"/>
      <c r="H20"/>
      <c r="I20"/>
      <c r="J20"/>
      <c r="N20" s="194"/>
      <c r="O20" s="192" t="s">
        <v>30</v>
      </c>
      <c r="P20" s="193"/>
    </row>
    <row r="21" spans="3:21">
      <c r="C21" s="84" t="s">
        <v>31</v>
      </c>
      <c r="D21" s="85" t="s">
        <v>32</v>
      </c>
      <c r="E21" s="88" t="s">
        <v>33</v>
      </c>
      <c r="F21" s="100">
        <v>1</v>
      </c>
      <c r="G21" s="86"/>
      <c r="H21" s="86"/>
      <c r="I21" s="86"/>
      <c r="J21" s="101">
        <f>E9</f>
        <v>17563749</v>
      </c>
      <c r="L21" s="94"/>
      <c r="N21" s="195" t="s">
        <v>34</v>
      </c>
      <c r="O21" s="188" t="s">
        <v>35</v>
      </c>
      <c r="P21" s="189" t="s">
        <v>36</v>
      </c>
      <c r="Q21" s="174"/>
      <c r="R21" s="174"/>
      <c r="S21" s="175" t="str">
        <f t="shared" ref="S21" si="0">E21</f>
        <v>Central Government</v>
      </c>
      <c r="T21" s="176">
        <f>F21</f>
        <v>1</v>
      </c>
      <c r="U21" s="177">
        <f>$J$21/T21</f>
        <v>17563749</v>
      </c>
    </row>
    <row r="22" spans="3:21" ht="14.85" customHeight="1">
      <c r="C22" s="19" t="s">
        <v>37</v>
      </c>
      <c r="D22" s="51" t="s">
        <v>38</v>
      </c>
      <c r="E22" s="89" t="s">
        <v>39</v>
      </c>
      <c r="F22" s="102">
        <v>35</v>
      </c>
      <c r="G22" s="90" t="s">
        <v>40</v>
      </c>
      <c r="H22" s="90" t="s">
        <v>40</v>
      </c>
      <c r="I22" s="91" t="s">
        <v>41</v>
      </c>
      <c r="J22" s="98"/>
      <c r="K22" s="50"/>
      <c r="L22" s="95" t="s">
        <v>42</v>
      </c>
      <c r="N22" s="195" t="s">
        <v>43</v>
      </c>
      <c r="O22" s="188" t="s">
        <v>41</v>
      </c>
      <c r="P22" s="189" t="s">
        <v>44</v>
      </c>
      <c r="Q22" s="174" t="str">
        <f>IF(F22&gt;2,"YES","NO")</f>
        <v>YES</v>
      </c>
      <c r="R22" s="174" t="str">
        <f>LEFT(I22,1)</f>
        <v>2</v>
      </c>
      <c r="S22" s="175" t="str">
        <f>E22</f>
        <v>Local Government Authorities</v>
      </c>
      <c r="T22" s="176">
        <f>F22</f>
        <v>35</v>
      </c>
      <c r="U22" s="177">
        <f>IF(J22&gt;0,J22/T22,$J$21/T22)</f>
        <v>501821.4</v>
      </c>
    </row>
    <row r="23" spans="3:21" ht="14.85" customHeight="1">
      <c r="C23" s="19" t="s">
        <v>45</v>
      </c>
      <c r="D23" s="51" t="s">
        <v>46</v>
      </c>
      <c r="E23" s="228" t="s">
        <v>47</v>
      </c>
      <c r="F23" s="102"/>
      <c r="G23" s="90" t="s">
        <v>48</v>
      </c>
      <c r="H23" s="90" t="s">
        <v>48</v>
      </c>
      <c r="I23" s="91" t="s">
        <v>30</v>
      </c>
      <c r="J23" s="98"/>
      <c r="K23" s="50"/>
      <c r="L23" s="95"/>
      <c r="N23" s="195" t="s">
        <v>49</v>
      </c>
      <c r="O23" s="188" t="s">
        <v>50</v>
      </c>
      <c r="P23" s="189" t="s">
        <v>51</v>
      </c>
      <c r="Q23" s="178" t="str">
        <f>IF(F23&gt;2,"YES","NO")</f>
        <v>NO</v>
      </c>
      <c r="R23" s="178" t="str">
        <f>LEFT(I23,1)</f>
        <v>…</v>
      </c>
      <c r="S23" s="2" t="str">
        <f>E23</f>
        <v>-</v>
      </c>
      <c r="T23" s="179">
        <f>F23</f>
        <v>0</v>
      </c>
      <c r="U23" s="180" t="e">
        <f t="shared" ref="U23:U25" si="1">IF(J23&gt;0,J23/T23,$J$21/T23)</f>
        <v>#DIV/0!</v>
      </c>
    </row>
    <row r="24" spans="3:21" ht="14.85" customHeight="1">
      <c r="C24" s="19" t="s">
        <v>52</v>
      </c>
      <c r="D24" s="51" t="s">
        <v>53</v>
      </c>
      <c r="E24" s="228" t="s">
        <v>47</v>
      </c>
      <c r="F24" s="102"/>
      <c r="G24" s="90" t="s">
        <v>48</v>
      </c>
      <c r="H24" s="90" t="s">
        <v>48</v>
      </c>
      <c r="I24" s="91" t="s">
        <v>30</v>
      </c>
      <c r="J24" s="98"/>
      <c r="K24" s="50"/>
      <c r="L24" s="95"/>
      <c r="N24" s="195" t="s">
        <v>54</v>
      </c>
      <c r="O24" s="188" t="s">
        <v>55</v>
      </c>
      <c r="P24" s="189" t="s">
        <v>56</v>
      </c>
      <c r="Q24" s="178" t="str">
        <f>IF(F24&gt;2,"YES","NO")</f>
        <v>NO</v>
      </c>
      <c r="R24" s="178" t="str">
        <f>LEFT(I24,1)</f>
        <v>…</v>
      </c>
      <c r="S24" s="2" t="str">
        <f>E24</f>
        <v>-</v>
      </c>
      <c r="T24" s="179">
        <f>F24</f>
        <v>0</v>
      </c>
      <c r="U24" s="180" t="e">
        <f t="shared" si="1"/>
        <v>#DIV/0!</v>
      </c>
    </row>
    <row r="25" spans="3:21" ht="14.85" customHeight="1" thickBot="1">
      <c r="C25" s="20" t="s">
        <v>57</v>
      </c>
      <c r="D25" s="52" t="s">
        <v>58</v>
      </c>
      <c r="E25" s="229" t="s">
        <v>47</v>
      </c>
      <c r="F25" s="103"/>
      <c r="G25" s="92" t="s">
        <v>48</v>
      </c>
      <c r="H25" s="92" t="s">
        <v>48</v>
      </c>
      <c r="I25" s="93" t="s">
        <v>30</v>
      </c>
      <c r="J25" s="99"/>
      <c r="K25" s="50"/>
      <c r="L25" s="96"/>
      <c r="N25" s="195" t="s">
        <v>59</v>
      </c>
      <c r="O25" s="188" t="s">
        <v>60</v>
      </c>
      <c r="P25" s="189" t="s">
        <v>61</v>
      </c>
      <c r="Q25" s="181" t="str">
        <f>IF(F25&gt;2,"YES","NO")</f>
        <v>NO</v>
      </c>
      <c r="R25" s="181" t="str">
        <f>LEFT(I25,1)</f>
        <v>…</v>
      </c>
      <c r="S25" s="23" t="str">
        <f>E25</f>
        <v>-</v>
      </c>
      <c r="T25" s="182">
        <f>F25</f>
        <v>0</v>
      </c>
      <c r="U25" s="183" t="e">
        <f t="shared" si="1"/>
        <v>#DIV/0!</v>
      </c>
    </row>
    <row r="26" spans="3:21" ht="14.7" thickBot="1">
      <c r="N26" s="196" t="s">
        <v>62</v>
      </c>
      <c r="O26" s="190" t="s">
        <v>63</v>
      </c>
      <c r="P26" s="191" t="s">
        <v>64</v>
      </c>
      <c r="Q26" s="181">
        <f>COUNTIF(Q22:Q25,"YES")</f>
        <v>1</v>
      </c>
      <c r="R26" s="181"/>
      <c r="S26" s="23"/>
      <c r="T26" s="23"/>
      <c r="U26" s="119"/>
    </row>
    <row r="27" spans="3:21" s="7" customFormat="1" ht="14.7" thickBot="1">
      <c r="D27" s="10"/>
      <c r="F27" s="10"/>
      <c r="G27" s="10"/>
      <c r="H27" s="10"/>
      <c r="I27" s="10"/>
      <c r="J27" s="10"/>
    </row>
    <row r="28" spans="3:21">
      <c r="C28" s="187" t="s">
        <v>65</v>
      </c>
    </row>
    <row r="29" spans="3:21" hidden="1">
      <c r="D29" s="29" t="s">
        <v>66</v>
      </c>
      <c r="E29" s="2" t="s">
        <v>30</v>
      </c>
      <c r="F29" s="29" t="s">
        <v>30</v>
      </c>
    </row>
    <row r="30" spans="3:21" hidden="1">
      <c r="D30" s="2" t="s">
        <v>67</v>
      </c>
      <c r="E30" s="2" t="s">
        <v>68</v>
      </c>
      <c r="F30" s="2" t="s">
        <v>69</v>
      </c>
    </row>
    <row r="31" spans="3:21" hidden="1">
      <c r="D31" s="2" t="s">
        <v>70</v>
      </c>
      <c r="E31" s="2" t="s">
        <v>71</v>
      </c>
      <c r="F31" s="2" t="s">
        <v>72</v>
      </c>
    </row>
    <row r="32" spans="3:21" hidden="1">
      <c r="D32" s="2" t="s">
        <v>73</v>
      </c>
      <c r="E32" s="2" t="s">
        <v>74</v>
      </c>
      <c r="F32" s="2" t="s">
        <v>75</v>
      </c>
    </row>
    <row r="33" spans="4:10" hidden="1">
      <c r="D33" s="2" t="s">
        <v>76</v>
      </c>
      <c r="E33" s="2" t="s">
        <v>77</v>
      </c>
      <c r="F33" s="2" t="s">
        <v>78</v>
      </c>
    </row>
    <row r="34" spans="4:10" hidden="1">
      <c r="D34" s="2" t="s">
        <v>79</v>
      </c>
      <c r="E34" s="2" t="s">
        <v>80</v>
      </c>
      <c r="F34" s="2" t="s">
        <v>81</v>
      </c>
    </row>
    <row r="35" spans="4:10" hidden="1">
      <c r="D35" s="2" t="s">
        <v>82</v>
      </c>
      <c r="E35" s="2" t="s">
        <v>83</v>
      </c>
      <c r="F35" s="2" t="s">
        <v>84</v>
      </c>
    </row>
    <row r="36" spans="4:10" hidden="1">
      <c r="D36" s="2" t="s">
        <v>85</v>
      </c>
      <c r="E36" s="2" t="s">
        <v>86</v>
      </c>
      <c r="F36" s="2" t="s">
        <v>87</v>
      </c>
      <c r="G36"/>
      <c r="H36"/>
      <c r="I36"/>
      <c r="J36"/>
    </row>
    <row r="37" spans="4:10" hidden="1">
      <c r="D37" s="2" t="s">
        <v>88</v>
      </c>
      <c r="E37" s="2" t="s">
        <v>89</v>
      </c>
      <c r="F37" s="2" t="s">
        <v>90</v>
      </c>
      <c r="G37"/>
      <c r="H37"/>
      <c r="I37"/>
      <c r="J37"/>
    </row>
    <row r="38" spans="4:10" hidden="1">
      <c r="D38" s="2" t="s">
        <v>91</v>
      </c>
      <c r="E38" s="2" t="s">
        <v>92</v>
      </c>
      <c r="F38" s="2" t="s">
        <v>93</v>
      </c>
      <c r="G38"/>
      <c r="H38"/>
      <c r="I38"/>
      <c r="J38"/>
    </row>
    <row r="39" spans="4:10" hidden="1">
      <c r="D39" s="2" t="s">
        <v>94</v>
      </c>
      <c r="E39" s="2" t="s">
        <v>95</v>
      </c>
      <c r="F39" s="2" t="s">
        <v>96</v>
      </c>
      <c r="G39"/>
      <c r="H39"/>
      <c r="I39"/>
      <c r="J39"/>
    </row>
    <row r="40" spans="4:10" hidden="1">
      <c r="D40" s="2" t="s">
        <v>97</v>
      </c>
      <c r="E40" s="2" t="s">
        <v>98</v>
      </c>
      <c r="F40" s="2" t="s">
        <v>99</v>
      </c>
    </row>
    <row r="41" spans="4:10" hidden="1">
      <c r="D41" s="2" t="s">
        <v>100</v>
      </c>
      <c r="E41" s="2" t="s">
        <v>101</v>
      </c>
      <c r="F41" s="2" t="s">
        <v>102</v>
      </c>
    </row>
    <row r="42" spans="4:10" hidden="1">
      <c r="D42" s="2" t="s">
        <v>103</v>
      </c>
      <c r="E42" s="2" t="s">
        <v>104</v>
      </c>
      <c r="F42" s="2" t="s">
        <v>105</v>
      </c>
    </row>
    <row r="43" spans="4:10" hidden="1">
      <c r="D43" s="2" t="s">
        <v>106</v>
      </c>
      <c r="E43" s="2" t="s">
        <v>107</v>
      </c>
      <c r="F43" s="2" t="s">
        <v>108</v>
      </c>
    </row>
    <row r="44" spans="4:10" hidden="1">
      <c r="D44" s="2" t="s">
        <v>109</v>
      </c>
      <c r="E44" s="2" t="s">
        <v>110</v>
      </c>
      <c r="F44" s="2" t="s">
        <v>111</v>
      </c>
    </row>
    <row r="45" spans="4:10" hidden="1">
      <c r="D45" s="2" t="s">
        <v>112</v>
      </c>
      <c r="E45" s="2" t="s">
        <v>113</v>
      </c>
      <c r="F45" s="2" t="s">
        <v>114</v>
      </c>
    </row>
    <row r="46" spans="4:10" hidden="1">
      <c r="D46" s="2" t="s">
        <v>115</v>
      </c>
      <c r="E46" s="2" t="s">
        <v>116</v>
      </c>
      <c r="F46" s="2" t="s">
        <v>117</v>
      </c>
    </row>
    <row r="47" spans="4:10" hidden="1">
      <c r="D47" s="2" t="s">
        <v>118</v>
      </c>
      <c r="E47" s="2" t="s">
        <v>119</v>
      </c>
      <c r="F47" s="2" t="s">
        <v>120</v>
      </c>
    </row>
    <row r="48" spans="4:10" hidden="1">
      <c r="D48" s="2" t="s">
        <v>121</v>
      </c>
      <c r="E48" s="2" t="s">
        <v>122</v>
      </c>
      <c r="F48" s="2" t="s">
        <v>123</v>
      </c>
    </row>
    <row r="49" spans="4:6" hidden="1">
      <c r="D49" s="2" t="s">
        <v>124</v>
      </c>
      <c r="E49" s="2" t="s">
        <v>125</v>
      </c>
      <c r="F49" s="2" t="s">
        <v>126</v>
      </c>
    </row>
    <row r="50" spans="4:6" hidden="1">
      <c r="D50" s="2" t="s">
        <v>127</v>
      </c>
      <c r="E50" s="2" t="s">
        <v>128</v>
      </c>
      <c r="F50" s="2" t="s">
        <v>129</v>
      </c>
    </row>
    <row r="51" spans="4:6" hidden="1">
      <c r="D51" s="2" t="s">
        <v>130</v>
      </c>
      <c r="E51" s="2" t="s">
        <v>131</v>
      </c>
      <c r="F51" s="2" t="s">
        <v>132</v>
      </c>
    </row>
    <row r="52" spans="4:6" hidden="1">
      <c r="D52" s="2" t="s">
        <v>133</v>
      </c>
      <c r="E52" s="2" t="s">
        <v>134</v>
      </c>
      <c r="F52" s="2" t="s">
        <v>135</v>
      </c>
    </row>
    <row r="53" spans="4:6" hidden="1">
      <c r="D53" s="2" t="s">
        <v>136</v>
      </c>
      <c r="E53" s="2" t="s">
        <v>137</v>
      </c>
      <c r="F53" s="2" t="s">
        <v>138</v>
      </c>
    </row>
    <row r="54" spans="4:6" hidden="1">
      <c r="D54" s="2" t="s">
        <v>139</v>
      </c>
      <c r="E54" s="2" t="s">
        <v>140</v>
      </c>
      <c r="F54" s="2" t="s">
        <v>141</v>
      </c>
    </row>
    <row r="55" spans="4:6" hidden="1">
      <c r="D55" s="2" t="s">
        <v>142</v>
      </c>
      <c r="E55" s="2" t="s">
        <v>143</v>
      </c>
      <c r="F55" s="2" t="s">
        <v>144</v>
      </c>
    </row>
    <row r="56" spans="4:6" hidden="1">
      <c r="D56" s="2" t="s">
        <v>145</v>
      </c>
      <c r="E56" s="2" t="s">
        <v>146</v>
      </c>
      <c r="F56" s="2" t="s">
        <v>147</v>
      </c>
    </row>
    <row r="57" spans="4:6" hidden="1">
      <c r="D57" s="2" t="s">
        <v>148</v>
      </c>
      <c r="E57" s="2" t="s">
        <v>149</v>
      </c>
      <c r="F57" s="2" t="s">
        <v>150</v>
      </c>
    </row>
    <row r="58" spans="4:6" hidden="1">
      <c r="D58" s="2" t="s">
        <v>151</v>
      </c>
      <c r="E58" s="2" t="s">
        <v>152</v>
      </c>
      <c r="F58" s="2" t="s">
        <v>153</v>
      </c>
    </row>
    <row r="59" spans="4:6" hidden="1">
      <c r="D59" s="2" t="s">
        <v>154</v>
      </c>
      <c r="E59" s="2" t="s">
        <v>155</v>
      </c>
      <c r="F59" s="2" t="s">
        <v>156</v>
      </c>
    </row>
    <row r="60" spans="4:6" hidden="1">
      <c r="D60" s="2" t="s">
        <v>157</v>
      </c>
      <c r="E60" s="2" t="s">
        <v>158</v>
      </c>
      <c r="F60" s="2" t="s">
        <v>159</v>
      </c>
    </row>
    <row r="61" spans="4:6" hidden="1">
      <c r="D61" s="2" t="s">
        <v>160</v>
      </c>
      <c r="E61" s="2" t="s">
        <v>161</v>
      </c>
      <c r="F61" s="2" t="s">
        <v>162</v>
      </c>
    </row>
    <row r="62" spans="4:6" hidden="1">
      <c r="D62" s="2" t="s">
        <v>163</v>
      </c>
      <c r="E62" s="2" t="s">
        <v>164</v>
      </c>
      <c r="F62" s="2" t="s">
        <v>165</v>
      </c>
    </row>
    <row r="63" spans="4:6" hidden="1">
      <c r="D63" s="2" t="s">
        <v>166</v>
      </c>
      <c r="E63" s="2" t="s">
        <v>167</v>
      </c>
      <c r="F63" s="2" t="s">
        <v>168</v>
      </c>
    </row>
    <row r="64" spans="4:6" hidden="1">
      <c r="D64" s="2" t="s">
        <v>169</v>
      </c>
      <c r="E64" s="2" t="s">
        <v>170</v>
      </c>
      <c r="F64" s="2" t="s">
        <v>171</v>
      </c>
    </row>
    <row r="65" spans="4:6" hidden="1">
      <c r="D65" s="2" t="s">
        <v>172</v>
      </c>
      <c r="E65" s="2" t="s">
        <v>173</v>
      </c>
      <c r="F65" s="2" t="s">
        <v>174</v>
      </c>
    </row>
    <row r="66" spans="4:6" hidden="1">
      <c r="D66" s="2" t="s">
        <v>175</v>
      </c>
      <c r="E66" s="2" t="s">
        <v>176</v>
      </c>
      <c r="F66" s="2" t="s">
        <v>177</v>
      </c>
    </row>
    <row r="67" spans="4:6" hidden="1">
      <c r="D67" s="2" t="s">
        <v>178</v>
      </c>
      <c r="E67" s="2" t="s">
        <v>179</v>
      </c>
      <c r="F67" s="2" t="s">
        <v>180</v>
      </c>
    </row>
    <row r="68" spans="4:6" hidden="1">
      <c r="D68" s="2" t="s">
        <v>181</v>
      </c>
      <c r="E68" s="2" t="s">
        <v>182</v>
      </c>
      <c r="F68" s="2" t="s">
        <v>183</v>
      </c>
    </row>
    <row r="69" spans="4:6" hidden="1">
      <c r="D69" s="2" t="s">
        <v>184</v>
      </c>
      <c r="E69" s="2" t="s">
        <v>185</v>
      </c>
      <c r="F69" s="2" t="s">
        <v>186</v>
      </c>
    </row>
    <row r="70" spans="4:6" hidden="1">
      <c r="D70" s="2" t="s">
        <v>187</v>
      </c>
      <c r="E70" s="2" t="s">
        <v>188</v>
      </c>
      <c r="F70" s="2" t="s">
        <v>189</v>
      </c>
    </row>
    <row r="71" spans="4:6" hidden="1">
      <c r="D71" s="2" t="s">
        <v>190</v>
      </c>
      <c r="E71" s="2" t="s">
        <v>191</v>
      </c>
      <c r="F71" s="2" t="s">
        <v>192</v>
      </c>
    </row>
    <row r="72" spans="4:6" hidden="1">
      <c r="D72" s="2" t="s">
        <v>193</v>
      </c>
      <c r="E72" s="2" t="s">
        <v>194</v>
      </c>
      <c r="F72" s="2" t="s">
        <v>195</v>
      </c>
    </row>
    <row r="73" spans="4:6" hidden="1">
      <c r="D73" s="2" t="s">
        <v>196</v>
      </c>
      <c r="E73" s="2" t="s">
        <v>197</v>
      </c>
      <c r="F73" s="2" t="s">
        <v>198</v>
      </c>
    </row>
    <row r="74" spans="4:6" hidden="1">
      <c r="D74" s="2" t="s">
        <v>199</v>
      </c>
      <c r="E74" s="2" t="s">
        <v>200</v>
      </c>
      <c r="F74" s="2" t="s">
        <v>201</v>
      </c>
    </row>
    <row r="75" spans="4:6" hidden="1">
      <c r="D75" s="2" t="s">
        <v>202</v>
      </c>
      <c r="E75" s="2" t="s">
        <v>203</v>
      </c>
      <c r="F75" s="2" t="s">
        <v>204</v>
      </c>
    </row>
    <row r="76" spans="4:6" hidden="1">
      <c r="D76" s="2" t="s">
        <v>205</v>
      </c>
      <c r="E76" s="2" t="s">
        <v>206</v>
      </c>
      <c r="F76" s="2" t="s">
        <v>207</v>
      </c>
    </row>
    <row r="77" spans="4:6" hidden="1">
      <c r="D77" s="2" t="s">
        <v>208</v>
      </c>
      <c r="E77" s="2" t="s">
        <v>209</v>
      </c>
      <c r="F77" s="2" t="s">
        <v>210</v>
      </c>
    </row>
    <row r="78" spans="4:6" hidden="1">
      <c r="D78" s="2" t="s">
        <v>211</v>
      </c>
      <c r="E78" s="2" t="s">
        <v>212</v>
      </c>
      <c r="F78" s="2" t="s">
        <v>213</v>
      </c>
    </row>
    <row r="79" spans="4:6" hidden="1">
      <c r="D79" s="2" t="s">
        <v>214</v>
      </c>
      <c r="E79" s="2" t="s">
        <v>215</v>
      </c>
      <c r="F79" s="2" t="s">
        <v>216</v>
      </c>
    </row>
    <row r="80" spans="4:6" hidden="1">
      <c r="D80" s="2" t="s">
        <v>217</v>
      </c>
      <c r="E80" s="2" t="s">
        <v>218</v>
      </c>
      <c r="F80" s="2" t="s">
        <v>219</v>
      </c>
    </row>
    <row r="81" spans="4:6" hidden="1">
      <c r="D81" s="2" t="s">
        <v>220</v>
      </c>
      <c r="E81" s="2" t="s">
        <v>221</v>
      </c>
      <c r="F81" s="2" t="s">
        <v>222</v>
      </c>
    </row>
    <row r="82" spans="4:6" hidden="1">
      <c r="D82" s="2" t="s">
        <v>223</v>
      </c>
      <c r="E82" s="2" t="s">
        <v>224</v>
      </c>
      <c r="F82" s="2" t="s">
        <v>225</v>
      </c>
    </row>
    <row r="83" spans="4:6" hidden="1">
      <c r="D83" s="2" t="s">
        <v>226</v>
      </c>
      <c r="E83" s="2" t="s">
        <v>227</v>
      </c>
      <c r="F83" s="2" t="s">
        <v>228</v>
      </c>
    </row>
    <row r="84" spans="4:6" hidden="1">
      <c r="D84" s="2" t="s">
        <v>229</v>
      </c>
      <c r="E84" s="2" t="s">
        <v>230</v>
      </c>
      <c r="F84" s="2" t="s">
        <v>231</v>
      </c>
    </row>
    <row r="85" spans="4:6" hidden="1">
      <c r="D85" s="2" t="s">
        <v>232</v>
      </c>
      <c r="E85" s="2" t="s">
        <v>233</v>
      </c>
      <c r="F85" s="2" t="s">
        <v>234</v>
      </c>
    </row>
    <row r="86" spans="4:6" hidden="1">
      <c r="D86" s="2" t="s">
        <v>235</v>
      </c>
      <c r="E86" s="2" t="s">
        <v>236</v>
      </c>
      <c r="F86" s="2" t="s">
        <v>237</v>
      </c>
    </row>
    <row r="87" spans="4:6" hidden="1">
      <c r="D87" s="2" t="s">
        <v>238</v>
      </c>
      <c r="E87" s="2" t="s">
        <v>239</v>
      </c>
      <c r="F87" s="2" t="s">
        <v>240</v>
      </c>
    </row>
    <row r="88" spans="4:6" hidden="1">
      <c r="D88" s="2" t="s">
        <v>241</v>
      </c>
      <c r="E88" s="2" t="s">
        <v>242</v>
      </c>
      <c r="F88" s="2" t="s">
        <v>243</v>
      </c>
    </row>
    <row r="89" spans="4:6" hidden="1">
      <c r="D89" s="2" t="s">
        <v>244</v>
      </c>
      <c r="E89" s="2" t="s">
        <v>245</v>
      </c>
      <c r="F89" s="2" t="s">
        <v>246</v>
      </c>
    </row>
    <row r="90" spans="4:6" hidden="1">
      <c r="D90" s="2" t="s">
        <v>247</v>
      </c>
      <c r="E90" s="2" t="s">
        <v>248</v>
      </c>
      <c r="F90" s="2" t="s">
        <v>249</v>
      </c>
    </row>
    <row r="91" spans="4:6" hidden="1">
      <c r="D91" s="2" t="s">
        <v>250</v>
      </c>
      <c r="E91" s="2" t="s">
        <v>251</v>
      </c>
      <c r="F91" s="2" t="s">
        <v>252</v>
      </c>
    </row>
    <row r="92" spans="4:6" hidden="1">
      <c r="D92" s="2" t="s">
        <v>253</v>
      </c>
      <c r="E92" s="2" t="s">
        <v>254</v>
      </c>
      <c r="F92" s="2" t="s">
        <v>255</v>
      </c>
    </row>
    <row r="93" spans="4:6" hidden="1">
      <c r="D93" s="2" t="s">
        <v>256</v>
      </c>
      <c r="E93" s="2" t="s">
        <v>257</v>
      </c>
      <c r="F93" s="2" t="s">
        <v>258</v>
      </c>
    </row>
    <row r="94" spans="4:6" hidden="1">
      <c r="D94" s="2" t="s">
        <v>259</v>
      </c>
      <c r="E94" s="2" t="s">
        <v>260</v>
      </c>
      <c r="F94" s="2" t="s">
        <v>261</v>
      </c>
    </row>
    <row r="95" spans="4:6" hidden="1">
      <c r="D95" s="2" t="s">
        <v>262</v>
      </c>
      <c r="E95" s="2" t="s">
        <v>263</v>
      </c>
      <c r="F95" s="2" t="s">
        <v>264</v>
      </c>
    </row>
    <row r="96" spans="4:6" hidden="1">
      <c r="D96" s="2" t="s">
        <v>265</v>
      </c>
      <c r="E96" s="2" t="s">
        <v>266</v>
      </c>
      <c r="F96" s="2" t="s">
        <v>267</v>
      </c>
    </row>
    <row r="97" spans="4:6" hidden="1">
      <c r="D97" s="2" t="s">
        <v>268</v>
      </c>
      <c r="E97" s="2" t="s">
        <v>269</v>
      </c>
      <c r="F97" s="2" t="s">
        <v>270</v>
      </c>
    </row>
    <row r="98" spans="4:6" hidden="1">
      <c r="D98" s="2" t="s">
        <v>271</v>
      </c>
      <c r="E98" s="2" t="s">
        <v>272</v>
      </c>
      <c r="F98" s="2" t="s">
        <v>273</v>
      </c>
    </row>
    <row r="99" spans="4:6" hidden="1">
      <c r="D99" s="2" t="s">
        <v>274</v>
      </c>
      <c r="E99" s="2" t="s">
        <v>275</v>
      </c>
      <c r="F99" s="2" t="s">
        <v>276</v>
      </c>
    </row>
    <row r="100" spans="4:6" hidden="1">
      <c r="D100" s="2" t="s">
        <v>277</v>
      </c>
      <c r="E100" s="2" t="s">
        <v>278</v>
      </c>
      <c r="F100" s="2" t="s">
        <v>279</v>
      </c>
    </row>
    <row r="101" spans="4:6" hidden="1">
      <c r="D101" s="2" t="s">
        <v>280</v>
      </c>
      <c r="E101" s="2" t="s">
        <v>281</v>
      </c>
      <c r="F101" s="2" t="s">
        <v>282</v>
      </c>
    </row>
    <row r="102" spans="4:6" hidden="1">
      <c r="D102" s="2" t="s">
        <v>283</v>
      </c>
      <c r="E102" s="2" t="s">
        <v>284</v>
      </c>
      <c r="F102" s="2" t="s">
        <v>285</v>
      </c>
    </row>
    <row r="103" spans="4:6" hidden="1">
      <c r="D103" s="2" t="s">
        <v>286</v>
      </c>
      <c r="E103" s="2" t="s">
        <v>287</v>
      </c>
      <c r="F103" s="2" t="s">
        <v>288</v>
      </c>
    </row>
    <row r="104" spans="4:6" hidden="1">
      <c r="D104" s="2" t="s">
        <v>289</v>
      </c>
      <c r="E104" s="2" t="s">
        <v>290</v>
      </c>
      <c r="F104" s="2" t="s">
        <v>291</v>
      </c>
    </row>
    <row r="105" spans="4:6" hidden="1">
      <c r="D105" s="2" t="s">
        <v>292</v>
      </c>
      <c r="E105" s="2" t="s">
        <v>293</v>
      </c>
      <c r="F105" s="2" t="s">
        <v>294</v>
      </c>
    </row>
    <row r="106" spans="4:6" hidden="1">
      <c r="D106" s="2" t="s">
        <v>295</v>
      </c>
      <c r="E106" s="2" t="s">
        <v>296</v>
      </c>
      <c r="F106" s="2" t="s">
        <v>297</v>
      </c>
    </row>
    <row r="107" spans="4:6" hidden="1">
      <c r="D107" s="2" t="s">
        <v>298</v>
      </c>
      <c r="E107" s="2" t="s">
        <v>299</v>
      </c>
      <c r="F107" s="2" t="s">
        <v>300</v>
      </c>
    </row>
    <row r="108" spans="4:6" hidden="1">
      <c r="D108" s="2" t="s">
        <v>301</v>
      </c>
      <c r="E108" s="2" t="s">
        <v>302</v>
      </c>
      <c r="F108" s="2" t="s">
        <v>303</v>
      </c>
    </row>
    <row r="109" spans="4:6" hidden="1">
      <c r="D109" s="2" t="s">
        <v>304</v>
      </c>
      <c r="E109" s="2" t="s">
        <v>305</v>
      </c>
      <c r="F109" s="2" t="s">
        <v>306</v>
      </c>
    </row>
    <row r="110" spans="4:6" hidden="1">
      <c r="D110" s="2" t="s">
        <v>307</v>
      </c>
      <c r="E110" s="2" t="s">
        <v>308</v>
      </c>
      <c r="F110" s="2" t="s">
        <v>309</v>
      </c>
    </row>
    <row r="111" spans="4:6" hidden="1">
      <c r="D111" s="2" t="s">
        <v>310</v>
      </c>
      <c r="E111" s="2" t="s">
        <v>311</v>
      </c>
      <c r="F111" s="2" t="s">
        <v>312</v>
      </c>
    </row>
    <row r="112" spans="4:6" hidden="1">
      <c r="D112" s="2" t="s">
        <v>313</v>
      </c>
      <c r="E112" s="2" t="s">
        <v>314</v>
      </c>
      <c r="F112" s="2" t="s">
        <v>315</v>
      </c>
    </row>
    <row r="113" spans="4:6" hidden="1">
      <c r="D113" s="2" t="s">
        <v>316</v>
      </c>
      <c r="E113" s="2" t="s">
        <v>317</v>
      </c>
      <c r="F113" s="2" t="s">
        <v>318</v>
      </c>
    </row>
    <row r="114" spans="4:6" hidden="1">
      <c r="D114" s="2" t="s">
        <v>319</v>
      </c>
      <c r="E114" s="2" t="s">
        <v>320</v>
      </c>
      <c r="F114" s="2" t="s">
        <v>321</v>
      </c>
    </row>
    <row r="115" spans="4:6" hidden="1">
      <c r="D115" s="2" t="s">
        <v>322</v>
      </c>
      <c r="E115" s="2" t="s">
        <v>323</v>
      </c>
      <c r="F115" s="2" t="s">
        <v>324</v>
      </c>
    </row>
    <row r="116" spans="4:6" hidden="1">
      <c r="D116" s="2" t="s">
        <v>325</v>
      </c>
      <c r="E116" s="2" t="s">
        <v>326</v>
      </c>
      <c r="F116" s="2" t="s">
        <v>327</v>
      </c>
    </row>
    <row r="117" spans="4:6" hidden="1">
      <c r="D117" s="2" t="s">
        <v>328</v>
      </c>
      <c r="E117" s="2" t="s">
        <v>329</v>
      </c>
      <c r="F117" s="2" t="s">
        <v>330</v>
      </c>
    </row>
    <row r="118" spans="4:6" hidden="1">
      <c r="D118" s="2" t="s">
        <v>331</v>
      </c>
      <c r="E118" s="2" t="s">
        <v>332</v>
      </c>
      <c r="F118" s="2" t="s">
        <v>333</v>
      </c>
    </row>
    <row r="119" spans="4:6" hidden="1">
      <c r="D119" s="2" t="s">
        <v>334</v>
      </c>
      <c r="E119" s="2" t="s">
        <v>335</v>
      </c>
      <c r="F119" s="2" t="s">
        <v>336</v>
      </c>
    </row>
    <row r="120" spans="4:6" hidden="1">
      <c r="D120" s="2" t="s">
        <v>337</v>
      </c>
      <c r="E120" s="2" t="s">
        <v>338</v>
      </c>
      <c r="F120" s="2" t="s">
        <v>339</v>
      </c>
    </row>
    <row r="121" spans="4:6" hidden="1">
      <c r="D121" s="2" t="s">
        <v>340</v>
      </c>
      <c r="E121" s="2" t="s">
        <v>341</v>
      </c>
      <c r="F121" s="2" t="s">
        <v>342</v>
      </c>
    </row>
    <row r="122" spans="4:6" hidden="1">
      <c r="D122" s="2" t="s">
        <v>343</v>
      </c>
      <c r="E122" s="2" t="s">
        <v>344</v>
      </c>
      <c r="F122" s="2" t="s">
        <v>345</v>
      </c>
    </row>
    <row r="123" spans="4:6" hidden="1">
      <c r="D123" s="2" t="s">
        <v>346</v>
      </c>
      <c r="E123" s="2" t="s">
        <v>347</v>
      </c>
      <c r="F123" s="2" t="s">
        <v>348</v>
      </c>
    </row>
    <row r="124" spans="4:6" hidden="1">
      <c r="D124" s="2" t="s">
        <v>349</v>
      </c>
      <c r="E124" s="2" t="s">
        <v>350</v>
      </c>
      <c r="F124" s="2" t="s">
        <v>351</v>
      </c>
    </row>
    <row r="125" spans="4:6" hidden="1">
      <c r="D125" s="2" t="s">
        <v>7</v>
      </c>
      <c r="E125" s="2" t="s">
        <v>352</v>
      </c>
      <c r="F125" s="2" t="s">
        <v>353</v>
      </c>
    </row>
    <row r="126" spans="4:6" hidden="1">
      <c r="D126" s="2" t="s">
        <v>354</v>
      </c>
      <c r="E126" s="2" t="s">
        <v>355</v>
      </c>
      <c r="F126" s="2" t="s">
        <v>356</v>
      </c>
    </row>
    <row r="127" spans="4:6" hidden="1">
      <c r="D127" s="2" t="s">
        <v>357</v>
      </c>
      <c r="E127" s="2" t="s">
        <v>358</v>
      </c>
      <c r="F127" s="2" t="s">
        <v>359</v>
      </c>
    </row>
    <row r="128" spans="4:6" hidden="1">
      <c r="D128" s="2" t="s">
        <v>360</v>
      </c>
      <c r="E128" s="2" t="s">
        <v>361</v>
      </c>
      <c r="F128" s="2" t="s">
        <v>362</v>
      </c>
    </row>
    <row r="129" spans="4:6" hidden="1">
      <c r="D129" s="2" t="s">
        <v>363</v>
      </c>
      <c r="E129" s="2" t="s">
        <v>364</v>
      </c>
      <c r="F129" s="2" t="s">
        <v>365</v>
      </c>
    </row>
    <row r="130" spans="4:6" hidden="1">
      <c r="D130" s="2" t="s">
        <v>366</v>
      </c>
      <c r="E130" s="2" t="s">
        <v>367</v>
      </c>
      <c r="F130" s="2" t="s">
        <v>368</v>
      </c>
    </row>
    <row r="131" spans="4:6" hidden="1">
      <c r="D131" s="2" t="s">
        <v>369</v>
      </c>
      <c r="E131" s="2" t="s">
        <v>370</v>
      </c>
      <c r="F131" s="2" t="s">
        <v>371</v>
      </c>
    </row>
    <row r="132" spans="4:6" hidden="1">
      <c r="D132" s="2" t="s">
        <v>372</v>
      </c>
      <c r="E132" s="2" t="s">
        <v>373</v>
      </c>
      <c r="F132" s="2" t="s">
        <v>374</v>
      </c>
    </row>
    <row r="133" spans="4:6" hidden="1">
      <c r="D133" s="2" t="s">
        <v>375</v>
      </c>
      <c r="E133" s="2" t="s">
        <v>376</v>
      </c>
      <c r="F133" s="2" t="s">
        <v>377</v>
      </c>
    </row>
    <row r="134" spans="4:6" hidden="1">
      <c r="D134" s="2" t="s">
        <v>378</v>
      </c>
      <c r="E134" s="2" t="s">
        <v>379</v>
      </c>
      <c r="F134" s="2" t="s">
        <v>380</v>
      </c>
    </row>
    <row r="135" spans="4:6" hidden="1">
      <c r="D135" s="2" t="s">
        <v>381</v>
      </c>
      <c r="E135" s="2" t="s">
        <v>382</v>
      </c>
      <c r="F135" s="2" t="s">
        <v>383</v>
      </c>
    </row>
    <row r="136" spans="4:6" hidden="1">
      <c r="D136" s="2" t="s">
        <v>384</v>
      </c>
      <c r="E136" s="2" t="s">
        <v>385</v>
      </c>
      <c r="F136" s="2" t="s">
        <v>386</v>
      </c>
    </row>
    <row r="137" spans="4:6" hidden="1">
      <c r="D137" s="2" t="s">
        <v>387</v>
      </c>
      <c r="E137" s="2" t="s">
        <v>388</v>
      </c>
      <c r="F137" s="2" t="s">
        <v>389</v>
      </c>
    </row>
    <row r="138" spans="4:6" hidden="1">
      <c r="D138" s="2" t="s">
        <v>390</v>
      </c>
      <c r="E138" s="2" t="s">
        <v>391</v>
      </c>
      <c r="F138" s="2" t="s">
        <v>392</v>
      </c>
    </row>
    <row r="139" spans="4:6" hidden="1">
      <c r="D139" s="2" t="s">
        <v>393</v>
      </c>
      <c r="E139" s="2" t="s">
        <v>394</v>
      </c>
      <c r="F139" s="2" t="s">
        <v>395</v>
      </c>
    </row>
    <row r="140" spans="4:6" hidden="1">
      <c r="D140" s="2" t="s">
        <v>396</v>
      </c>
      <c r="E140" s="2" t="s">
        <v>397</v>
      </c>
      <c r="F140" s="2" t="s">
        <v>398</v>
      </c>
    </row>
    <row r="141" spans="4:6" hidden="1">
      <c r="D141" s="2" t="s">
        <v>399</v>
      </c>
      <c r="E141" s="2" t="s">
        <v>400</v>
      </c>
      <c r="F141" s="2" t="s">
        <v>401</v>
      </c>
    </row>
    <row r="142" spans="4:6" hidden="1">
      <c r="D142" s="2" t="s">
        <v>402</v>
      </c>
      <c r="E142" s="2" t="s">
        <v>403</v>
      </c>
      <c r="F142" s="2" t="s">
        <v>404</v>
      </c>
    </row>
    <row r="143" spans="4:6" hidden="1">
      <c r="D143" s="2" t="s">
        <v>405</v>
      </c>
      <c r="E143" s="2" t="s">
        <v>406</v>
      </c>
      <c r="F143" s="2" t="s">
        <v>407</v>
      </c>
    </row>
    <row r="144" spans="4:6" hidden="1">
      <c r="D144" s="2" t="s">
        <v>408</v>
      </c>
      <c r="E144" s="2" t="s">
        <v>409</v>
      </c>
      <c r="F144" s="2" t="s">
        <v>410</v>
      </c>
    </row>
    <row r="145" spans="4:6" hidden="1">
      <c r="D145" s="2" t="s">
        <v>411</v>
      </c>
      <c r="E145" s="2" t="s">
        <v>412</v>
      </c>
      <c r="F145" s="2" t="s">
        <v>413</v>
      </c>
    </row>
    <row r="146" spans="4:6" hidden="1">
      <c r="D146" s="2" t="s">
        <v>414</v>
      </c>
      <c r="E146" s="2" t="s">
        <v>415</v>
      </c>
      <c r="F146" s="2" t="s">
        <v>416</v>
      </c>
    </row>
    <row r="147" spans="4:6" hidden="1">
      <c r="D147" s="2" t="s">
        <v>417</v>
      </c>
      <c r="E147" s="2" t="s">
        <v>418</v>
      </c>
      <c r="F147" s="2" t="s">
        <v>419</v>
      </c>
    </row>
    <row r="148" spans="4:6" hidden="1">
      <c r="D148" s="2" t="s">
        <v>420</v>
      </c>
      <c r="E148" s="2" t="s">
        <v>421</v>
      </c>
      <c r="F148" s="2" t="s">
        <v>422</v>
      </c>
    </row>
    <row r="149" spans="4:6" hidden="1">
      <c r="D149" s="2" t="s">
        <v>423</v>
      </c>
      <c r="E149" s="2" t="s">
        <v>424</v>
      </c>
      <c r="F149" s="2" t="s">
        <v>425</v>
      </c>
    </row>
    <row r="150" spans="4:6" hidden="1">
      <c r="D150" s="2" t="s">
        <v>426</v>
      </c>
      <c r="E150" s="2" t="s">
        <v>427</v>
      </c>
      <c r="F150" s="2" t="s">
        <v>428</v>
      </c>
    </row>
    <row r="151" spans="4:6" hidden="1">
      <c r="D151" s="2" t="s">
        <v>429</v>
      </c>
      <c r="E151" s="2" t="s">
        <v>430</v>
      </c>
      <c r="F151" s="2" t="s">
        <v>431</v>
      </c>
    </row>
    <row r="152" spans="4:6" hidden="1">
      <c r="D152" s="2" t="s">
        <v>432</v>
      </c>
      <c r="E152" s="2" t="s">
        <v>433</v>
      </c>
      <c r="F152" s="2" t="s">
        <v>434</v>
      </c>
    </row>
    <row r="153" spans="4:6" hidden="1">
      <c r="D153" s="2" t="s">
        <v>435</v>
      </c>
      <c r="E153" s="2" t="s">
        <v>436</v>
      </c>
      <c r="F153" s="2" t="s">
        <v>437</v>
      </c>
    </row>
    <row r="154" spans="4:6" hidden="1">
      <c r="D154" s="2" t="s">
        <v>438</v>
      </c>
      <c r="E154" s="2" t="s">
        <v>439</v>
      </c>
      <c r="F154" s="2" t="s">
        <v>440</v>
      </c>
    </row>
    <row r="155" spans="4:6" hidden="1">
      <c r="D155" s="2" t="s">
        <v>441</v>
      </c>
      <c r="E155" s="2" t="s">
        <v>442</v>
      </c>
      <c r="F155" s="2" t="s">
        <v>443</v>
      </c>
    </row>
    <row r="156" spans="4:6" hidden="1">
      <c r="D156" s="2" t="s">
        <v>444</v>
      </c>
      <c r="E156" s="2" t="s">
        <v>445</v>
      </c>
      <c r="F156" s="2" t="s">
        <v>446</v>
      </c>
    </row>
    <row r="157" spans="4:6" hidden="1">
      <c r="D157" s="2" t="s">
        <v>447</v>
      </c>
      <c r="E157" s="2" t="s">
        <v>448</v>
      </c>
      <c r="F157" s="2" t="s">
        <v>449</v>
      </c>
    </row>
    <row r="158" spans="4:6" hidden="1">
      <c r="D158" s="2" t="s">
        <v>450</v>
      </c>
      <c r="E158" s="2" t="s">
        <v>451</v>
      </c>
      <c r="F158" s="2" t="s">
        <v>452</v>
      </c>
    </row>
    <row r="159" spans="4:6" hidden="1">
      <c r="D159" s="2" t="s">
        <v>453</v>
      </c>
      <c r="E159" s="2" t="s">
        <v>454</v>
      </c>
      <c r="F159" s="2" t="s">
        <v>455</v>
      </c>
    </row>
    <row r="160" spans="4:6" hidden="1">
      <c r="D160" s="2" t="s">
        <v>456</v>
      </c>
      <c r="E160" s="2" t="s">
        <v>457</v>
      </c>
      <c r="F160" s="2" t="s">
        <v>458</v>
      </c>
    </row>
    <row r="161" spans="4:6" hidden="1">
      <c r="D161" s="2" t="s">
        <v>459</v>
      </c>
      <c r="E161" s="2" t="s">
        <v>460</v>
      </c>
      <c r="F161" s="2" t="s">
        <v>461</v>
      </c>
    </row>
    <row r="162" spans="4:6" hidden="1">
      <c r="D162" s="2" t="s">
        <v>462</v>
      </c>
      <c r="E162" s="2" t="s">
        <v>463</v>
      </c>
      <c r="F162" s="2" t="s">
        <v>464</v>
      </c>
    </row>
    <row r="163" spans="4:6" hidden="1">
      <c r="D163" s="2" t="s">
        <v>465</v>
      </c>
      <c r="E163" s="2" t="s">
        <v>466</v>
      </c>
      <c r="F163" s="2" t="s">
        <v>467</v>
      </c>
    </row>
    <row r="164" spans="4:6" hidden="1">
      <c r="D164" s="2" t="s">
        <v>468</v>
      </c>
      <c r="E164" s="2" t="s">
        <v>469</v>
      </c>
      <c r="F164" s="2" t="s">
        <v>470</v>
      </c>
    </row>
    <row r="165" spans="4:6" hidden="1">
      <c r="D165" s="2" t="s">
        <v>471</v>
      </c>
      <c r="E165" s="2" t="s">
        <v>472</v>
      </c>
      <c r="F165" s="2" t="s">
        <v>473</v>
      </c>
    </row>
    <row r="166" spans="4:6" hidden="1">
      <c r="D166" s="2" t="s">
        <v>474</v>
      </c>
      <c r="E166" s="2" t="s">
        <v>475</v>
      </c>
      <c r="F166" s="2" t="s">
        <v>476</v>
      </c>
    </row>
    <row r="167" spans="4:6" hidden="1">
      <c r="D167" s="2" t="s">
        <v>477</v>
      </c>
      <c r="E167" s="2" t="s">
        <v>478</v>
      </c>
      <c r="F167" s="2" t="s">
        <v>479</v>
      </c>
    </row>
    <row r="168" spans="4:6" hidden="1">
      <c r="D168" s="2" t="s">
        <v>480</v>
      </c>
      <c r="E168" s="2" t="s">
        <v>481</v>
      </c>
      <c r="F168" s="2" t="s">
        <v>482</v>
      </c>
    </row>
    <row r="169" spans="4:6" hidden="1">
      <c r="D169" s="2" t="s">
        <v>483</v>
      </c>
      <c r="E169" s="2" t="s">
        <v>484</v>
      </c>
      <c r="F169" s="2" t="s">
        <v>485</v>
      </c>
    </row>
    <row r="170" spans="4:6" hidden="1">
      <c r="D170" s="2" t="s">
        <v>486</v>
      </c>
      <c r="E170" s="2" t="s">
        <v>487</v>
      </c>
      <c r="F170" s="2" t="s">
        <v>488</v>
      </c>
    </row>
    <row r="171" spans="4:6" hidden="1">
      <c r="D171" s="2" t="s">
        <v>489</v>
      </c>
      <c r="E171" s="2" t="s">
        <v>490</v>
      </c>
      <c r="F171" s="2" t="s">
        <v>491</v>
      </c>
    </row>
    <row r="172" spans="4:6" hidden="1">
      <c r="D172" s="2" t="s">
        <v>492</v>
      </c>
      <c r="E172" s="2" t="s">
        <v>493</v>
      </c>
      <c r="F172" s="2" t="s">
        <v>494</v>
      </c>
    </row>
    <row r="173" spans="4:6" hidden="1">
      <c r="D173" s="2" t="s">
        <v>495</v>
      </c>
      <c r="E173" s="2" t="s">
        <v>496</v>
      </c>
      <c r="F173" s="2" t="s">
        <v>497</v>
      </c>
    </row>
    <row r="174" spans="4:6" hidden="1">
      <c r="D174" s="2" t="s">
        <v>498</v>
      </c>
      <c r="E174" s="2" t="s">
        <v>499</v>
      </c>
      <c r="F174" s="2" t="s">
        <v>500</v>
      </c>
    </row>
    <row r="175" spans="4:6" hidden="1">
      <c r="D175" s="2" t="s">
        <v>501</v>
      </c>
      <c r="E175" s="2" t="s">
        <v>502</v>
      </c>
      <c r="F175" s="2" t="s">
        <v>503</v>
      </c>
    </row>
    <row r="176" spans="4:6" hidden="1">
      <c r="D176" s="2" t="s">
        <v>504</v>
      </c>
      <c r="E176" s="2" t="s">
        <v>505</v>
      </c>
      <c r="F176" s="2" t="s">
        <v>506</v>
      </c>
    </row>
    <row r="177" spans="4:6" hidden="1">
      <c r="D177" s="2" t="s">
        <v>507</v>
      </c>
      <c r="E177" s="2" t="s">
        <v>508</v>
      </c>
      <c r="F177" s="2" t="s">
        <v>509</v>
      </c>
    </row>
    <row r="178" spans="4:6" hidden="1">
      <c r="D178" s="2" t="s">
        <v>510</v>
      </c>
      <c r="E178" s="2" t="s">
        <v>511</v>
      </c>
      <c r="F178" s="2" t="s">
        <v>512</v>
      </c>
    </row>
    <row r="179" spans="4:6" hidden="1">
      <c r="D179" s="2" t="s">
        <v>513</v>
      </c>
      <c r="E179" s="2" t="s">
        <v>514</v>
      </c>
      <c r="F179" s="2" t="s">
        <v>515</v>
      </c>
    </row>
    <row r="180" spans="4:6" hidden="1">
      <c r="D180" s="2" t="s">
        <v>516</v>
      </c>
      <c r="E180" s="2" t="s">
        <v>517</v>
      </c>
      <c r="F180" s="2" t="s">
        <v>518</v>
      </c>
    </row>
    <row r="181" spans="4:6" hidden="1">
      <c r="D181" s="2" t="s">
        <v>519</v>
      </c>
      <c r="E181" s="2" t="s">
        <v>520</v>
      </c>
      <c r="F181" s="2" t="s">
        <v>521</v>
      </c>
    </row>
    <row r="182" spans="4:6" hidden="1">
      <c r="D182" s="2" t="s">
        <v>522</v>
      </c>
      <c r="E182" s="2" t="s">
        <v>523</v>
      </c>
      <c r="F182" s="2" t="s">
        <v>524</v>
      </c>
    </row>
    <row r="183" spans="4:6" hidden="1">
      <c r="D183" s="2" t="s">
        <v>525</v>
      </c>
      <c r="E183" s="2" t="s">
        <v>526</v>
      </c>
      <c r="F183" s="2" t="s">
        <v>527</v>
      </c>
    </row>
    <row r="184" spans="4:6" hidden="1">
      <c r="D184" s="2" t="s">
        <v>528</v>
      </c>
      <c r="E184" s="2" t="s">
        <v>529</v>
      </c>
      <c r="F184" s="2" t="s">
        <v>530</v>
      </c>
    </row>
    <row r="185" spans="4:6" hidden="1">
      <c r="D185" s="2" t="s">
        <v>531</v>
      </c>
      <c r="E185" s="2" t="s">
        <v>532</v>
      </c>
      <c r="F185" s="2" t="s">
        <v>533</v>
      </c>
    </row>
    <row r="186" spans="4:6" hidden="1">
      <c r="D186" s="2" t="s">
        <v>534</v>
      </c>
      <c r="E186" s="2" t="s">
        <v>535</v>
      </c>
      <c r="F186" s="2" t="s">
        <v>536</v>
      </c>
    </row>
    <row r="187" spans="4:6" hidden="1">
      <c r="D187" s="2" t="s">
        <v>537</v>
      </c>
      <c r="E187" s="2" t="s">
        <v>538</v>
      </c>
      <c r="F187" s="2" t="s">
        <v>539</v>
      </c>
    </row>
    <row r="188" spans="4:6" hidden="1">
      <c r="D188" s="2" t="s">
        <v>540</v>
      </c>
      <c r="E188" s="2" t="s">
        <v>541</v>
      </c>
      <c r="F188" s="2" t="s">
        <v>542</v>
      </c>
    </row>
    <row r="189" spans="4:6" hidden="1">
      <c r="D189" s="2" t="s">
        <v>543</v>
      </c>
      <c r="E189" s="2" t="s">
        <v>544</v>
      </c>
      <c r="F189" s="2" t="s">
        <v>545</v>
      </c>
    </row>
    <row r="190" spans="4:6" hidden="1">
      <c r="D190" s="2" t="s">
        <v>546</v>
      </c>
      <c r="E190" s="2" t="s">
        <v>547</v>
      </c>
      <c r="F190" s="2" t="s">
        <v>548</v>
      </c>
    </row>
    <row r="191" spans="4:6" hidden="1">
      <c r="D191" s="2" t="s">
        <v>549</v>
      </c>
      <c r="E191" s="2" t="s">
        <v>550</v>
      </c>
      <c r="F191" s="2" t="s">
        <v>551</v>
      </c>
    </row>
    <row r="192" spans="4:6" hidden="1">
      <c r="D192" s="2" t="s">
        <v>552</v>
      </c>
      <c r="E192" s="2" t="s">
        <v>553</v>
      </c>
      <c r="F192" s="2" t="s">
        <v>554</v>
      </c>
    </row>
    <row r="193" spans="4:6" hidden="1">
      <c r="D193" s="2" t="s">
        <v>555</v>
      </c>
      <c r="E193" s="2" t="s">
        <v>556</v>
      </c>
      <c r="F193" s="2" t="s">
        <v>557</v>
      </c>
    </row>
    <row r="194" spans="4:6" hidden="1">
      <c r="D194" s="2" t="s">
        <v>558</v>
      </c>
      <c r="E194" s="2" t="s">
        <v>559</v>
      </c>
      <c r="F194" s="2" t="s">
        <v>560</v>
      </c>
    </row>
    <row r="195" spans="4:6" hidden="1">
      <c r="D195" s="2" t="s">
        <v>561</v>
      </c>
      <c r="E195" s="2" t="s">
        <v>562</v>
      </c>
      <c r="F195" s="2" t="s">
        <v>563</v>
      </c>
    </row>
    <row r="196" spans="4:6" hidden="1">
      <c r="D196" s="2" t="s">
        <v>564</v>
      </c>
      <c r="E196" s="2" t="s">
        <v>565</v>
      </c>
      <c r="F196" s="2" t="s">
        <v>566</v>
      </c>
    </row>
    <row r="197" spans="4:6" hidden="1">
      <c r="D197" s="2" t="s">
        <v>567</v>
      </c>
      <c r="E197" s="2" t="s">
        <v>568</v>
      </c>
      <c r="F197" s="2" t="s">
        <v>569</v>
      </c>
    </row>
    <row r="198" spans="4:6" hidden="1">
      <c r="D198" s="2" t="s">
        <v>570</v>
      </c>
      <c r="E198" s="2" t="s">
        <v>571</v>
      </c>
      <c r="F198" s="2" t="s">
        <v>572</v>
      </c>
    </row>
    <row r="199" spans="4:6" hidden="1">
      <c r="D199" s="2" t="s">
        <v>573</v>
      </c>
      <c r="E199" s="2" t="s">
        <v>574</v>
      </c>
      <c r="F199" s="2" t="s">
        <v>575</v>
      </c>
    </row>
    <row r="200" spans="4:6" hidden="1">
      <c r="D200" s="2" t="s">
        <v>576</v>
      </c>
      <c r="E200" s="2" t="s">
        <v>577</v>
      </c>
      <c r="F200" s="2" t="s">
        <v>578</v>
      </c>
    </row>
    <row r="201" spans="4:6" hidden="1">
      <c r="D201" s="2" t="s">
        <v>579</v>
      </c>
      <c r="E201" s="2" t="s">
        <v>580</v>
      </c>
      <c r="F201" s="2" t="s">
        <v>581</v>
      </c>
    </row>
    <row r="202" spans="4:6" hidden="1">
      <c r="D202" s="2" t="s">
        <v>582</v>
      </c>
      <c r="E202" s="2" t="s">
        <v>583</v>
      </c>
      <c r="F202" s="2" t="s">
        <v>584</v>
      </c>
    </row>
    <row r="203" spans="4:6" ht="14.7" hidden="1" thickBot="1">
      <c r="D203" s="2" t="s">
        <v>585</v>
      </c>
      <c r="E203" s="2" t="s">
        <v>586</v>
      </c>
      <c r="F203" s="2" t="s">
        <v>587</v>
      </c>
    </row>
    <row r="204" spans="4:6" ht="14.7" hidden="1" thickBot="1">
      <c r="D204" s="205" t="str">
        <f>E7</f>
        <v>Malawi (MWI)</v>
      </c>
      <c r="E204" s="206" t="str">
        <f>VLOOKUP(D204,$D$29:$F$203,2,FALSE)</f>
        <v>Malawi</v>
      </c>
      <c r="F204" s="207" t="str">
        <f>VLOOKUP(D204,$D$29:$F$203,3,FALSE)</f>
        <v>MWI</v>
      </c>
    </row>
    <row r="205" spans="4:6" hidden="1"/>
  </sheetData>
  <sheetProtection sheet="1" formatCells="0"/>
  <mergeCells count="10">
    <mergeCell ref="D13:E13"/>
    <mergeCell ref="D14:E14"/>
    <mergeCell ref="D15:E15"/>
    <mergeCell ref="D11:E11"/>
    <mergeCell ref="E5:F5"/>
    <mergeCell ref="E6:F6"/>
    <mergeCell ref="E7:F7"/>
    <mergeCell ref="E8:F8"/>
    <mergeCell ref="E9:F9"/>
    <mergeCell ref="D12:E12"/>
  </mergeCells>
  <dataValidations count="4">
    <dataValidation type="list" allowBlank="1" showInputMessage="1" showErrorMessage="1" sqref="G22:H25" xr:uid="{32B1201C-B123-4E15-831C-87EAA6595B17}">
      <formula1>"...,Yes,No,Partially/Mixed/Other"</formula1>
    </dataValidation>
    <dataValidation type="list" allowBlank="1" showInputMessage="1" showErrorMessage="1" sqref="I22:I25" xr:uid="{3472D613-01C6-4874-B144-E0B7EBB21B70}">
      <formula1>O$20:O$26</formula1>
    </dataValidation>
    <dataValidation type="list" allowBlank="1" showInputMessage="1" showErrorMessage="1" sqref="E7" xr:uid="{D747B0B4-92A4-4E1A-A578-15B30ECC2AED}">
      <formula1>$D$29:$D$203</formula1>
    </dataValidation>
    <dataValidation type="whole" operator="greaterThan" allowBlank="1" showInputMessage="1" showErrorMessage="1" sqref="J22:J25 E9" xr:uid="{6957C243-244E-4B73-8046-BB76C496D527}">
      <formula1>1</formula1>
    </dataValidation>
  </dataValidations>
  <pageMargins left="0.7" right="0.7" top="0.75" bottom="0.75" header="0.3" footer="0.3"/>
  <pageSetup scale="52"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13607-E4E8-430D-A71B-E544F757A8D2}">
  <sheetPr>
    <pageSetUpPr fitToPage="1"/>
  </sheetPr>
  <dimension ref="C1:V79"/>
  <sheetViews>
    <sheetView zoomScale="75" zoomScaleNormal="75" workbookViewId="0">
      <selection activeCell="E8" sqref="E8"/>
    </sheetView>
  </sheetViews>
  <sheetFormatPr defaultRowHeight="14.4"/>
  <cols>
    <col min="1" max="2" width="2.578125" customWidth="1"/>
    <col min="3" max="3" width="7.578125" style="4" customWidth="1"/>
    <col min="4" max="4" width="95.41796875" customWidth="1"/>
    <col min="5" max="8" width="8.578125" style="4" customWidth="1"/>
    <col min="9" max="9" width="6.83984375" customWidth="1"/>
    <col min="10" max="13" width="44.26171875" customWidth="1"/>
    <col min="14" max="14" width="4.15625" customWidth="1"/>
    <col min="15" max="21" width="8.83984375" hidden="1" customWidth="1"/>
    <col min="22" max="22" width="12.41796875" hidden="1" customWidth="1"/>
  </cols>
  <sheetData>
    <row r="1" spans="3:22" s="2" customFormat="1"/>
    <row r="2" spans="3:22" s="2" customFormat="1" ht="18.3">
      <c r="C2" s="21"/>
      <c r="D2" s="21" t="s">
        <v>588</v>
      </c>
    </row>
    <row r="3" spans="3:22" s="22" customFormat="1" ht="15" customHeight="1" thickBot="1"/>
    <row r="4" spans="3:22" ht="14.7" thickBot="1">
      <c r="C4" s="5"/>
      <c r="D4" s="1"/>
      <c r="E4" s="5"/>
      <c r="F4" s="5"/>
      <c r="G4" s="5"/>
      <c r="H4" s="5"/>
    </row>
    <row r="5" spans="3:22" ht="113.1" customHeight="1" thickBot="1">
      <c r="C5" s="8"/>
      <c r="D5" s="8" t="s">
        <v>589</v>
      </c>
      <c r="E5" s="9" t="str">
        <f>'IGP1 Structure'!$E$22</f>
        <v>Local Government Authorities</v>
      </c>
      <c r="F5" s="9" t="str">
        <f>'IGP1 Structure'!$E$23</f>
        <v>-</v>
      </c>
      <c r="G5" s="9" t="str">
        <f>'IGP1 Structure'!$E$24</f>
        <v>-</v>
      </c>
      <c r="H5" s="9" t="str">
        <f>'IGP1 Structure'!$E$25</f>
        <v>-</v>
      </c>
      <c r="J5" s="87" t="str">
        <f>"Comments / Clarification: "&amp;CHAR(10)&amp;E5</f>
        <v>Comments / Clarification: 
Local Government Authorities</v>
      </c>
      <c r="K5" s="87" t="str">
        <f t="shared" ref="K5:M5" si="0">"Comments / Clarification: "&amp;CHAR(10)&amp;F5</f>
        <v>Comments / Clarification: 
-</v>
      </c>
      <c r="L5" s="87" t="str">
        <f t="shared" si="0"/>
        <v>Comments / Clarification: 
-</v>
      </c>
      <c r="M5" s="87" t="str">
        <f t="shared" si="0"/>
        <v>Comments / Clarification: 
-</v>
      </c>
      <c r="N5" s="32"/>
    </row>
    <row r="6" spans="3:22" ht="14.7" thickBot="1"/>
    <row r="7" spans="3:22">
      <c r="C7" s="31" t="s">
        <v>590</v>
      </c>
      <c r="D7" s="45" t="s">
        <v>591</v>
      </c>
      <c r="E7" s="34"/>
      <c r="F7" s="34"/>
      <c r="G7" s="35"/>
      <c r="H7" s="36"/>
      <c r="J7" s="94"/>
      <c r="K7" s="94"/>
      <c r="L7" s="94"/>
      <c r="M7" s="94"/>
    </row>
    <row r="8" spans="3:22">
      <c r="C8" s="19" t="s">
        <v>592</v>
      </c>
      <c r="D8" s="46" t="s">
        <v>593</v>
      </c>
      <c r="E8" s="104" t="s">
        <v>40</v>
      </c>
      <c r="F8" s="104" t="s">
        <v>30</v>
      </c>
      <c r="G8" s="104" t="s">
        <v>30</v>
      </c>
      <c r="H8" s="105" t="s">
        <v>30</v>
      </c>
      <c r="J8" s="95"/>
      <c r="K8" s="95"/>
      <c r="L8" s="95"/>
      <c r="M8" s="95"/>
      <c r="O8" s="2" t="s">
        <v>30</v>
      </c>
      <c r="P8" s="2" t="s">
        <v>40</v>
      </c>
      <c r="Q8" s="2" t="s">
        <v>594</v>
      </c>
      <c r="R8" s="2" t="s">
        <v>595</v>
      </c>
      <c r="S8" s="2"/>
      <c r="T8" s="2"/>
      <c r="U8" s="2"/>
      <c r="V8" s="2"/>
    </row>
    <row r="9" spans="3:22">
      <c r="C9" s="19" t="s">
        <v>596</v>
      </c>
      <c r="D9" s="46" t="s">
        <v>597</v>
      </c>
      <c r="E9" s="104" t="s">
        <v>40</v>
      </c>
      <c r="F9" s="104" t="s">
        <v>30</v>
      </c>
      <c r="G9" s="104" t="s">
        <v>30</v>
      </c>
      <c r="H9" s="105" t="s">
        <v>30</v>
      </c>
      <c r="J9" s="95"/>
      <c r="K9" s="95"/>
      <c r="L9" s="95"/>
      <c r="M9" s="95"/>
      <c r="O9" s="2" t="s">
        <v>30</v>
      </c>
      <c r="P9" s="2" t="s">
        <v>40</v>
      </c>
      <c r="Q9" s="2" t="s">
        <v>594</v>
      </c>
      <c r="R9" s="2" t="s">
        <v>595</v>
      </c>
      <c r="S9" s="2"/>
      <c r="T9" s="2"/>
      <c r="U9" s="2"/>
      <c r="V9" s="2"/>
    </row>
    <row r="10" spans="3:22">
      <c r="C10" s="19" t="s">
        <v>598</v>
      </c>
      <c r="D10" s="46" t="s">
        <v>819</v>
      </c>
      <c r="E10" s="104" t="s">
        <v>40</v>
      </c>
      <c r="F10" s="104" t="s">
        <v>30</v>
      </c>
      <c r="G10" s="104" t="s">
        <v>30</v>
      </c>
      <c r="H10" s="105" t="s">
        <v>30</v>
      </c>
      <c r="J10" s="95"/>
      <c r="K10" s="95"/>
      <c r="L10" s="95"/>
      <c r="M10" s="95"/>
      <c r="O10" s="2" t="s">
        <v>30</v>
      </c>
      <c r="P10" s="2" t="s">
        <v>40</v>
      </c>
      <c r="Q10" s="2" t="s">
        <v>594</v>
      </c>
      <c r="R10" s="2" t="s">
        <v>595</v>
      </c>
      <c r="S10" s="2"/>
      <c r="T10" s="2"/>
      <c r="U10" s="2"/>
      <c r="V10" s="2"/>
    </row>
    <row r="11" spans="3:22" ht="14.7" thickBot="1">
      <c r="C11" s="20" t="s">
        <v>599</v>
      </c>
      <c r="D11" s="47" t="s">
        <v>820</v>
      </c>
      <c r="E11" s="106" t="s">
        <v>594</v>
      </c>
      <c r="F11" s="106" t="s">
        <v>30</v>
      </c>
      <c r="G11" s="106" t="s">
        <v>30</v>
      </c>
      <c r="H11" s="107" t="s">
        <v>30</v>
      </c>
      <c r="J11" s="96"/>
      <c r="K11" s="96"/>
      <c r="L11" s="96"/>
      <c r="M11" s="96"/>
      <c r="O11" s="2" t="s">
        <v>30</v>
      </c>
      <c r="P11" s="2" t="s">
        <v>40</v>
      </c>
      <c r="Q11" s="2" t="s">
        <v>594</v>
      </c>
      <c r="R11" s="2" t="s">
        <v>595</v>
      </c>
      <c r="S11" s="2"/>
      <c r="T11" s="2"/>
      <c r="U11" s="2"/>
      <c r="V11" s="2"/>
    </row>
    <row r="12" spans="3:22" ht="14.7" thickBot="1"/>
    <row r="13" spans="3:22">
      <c r="C13" s="31" t="s">
        <v>600</v>
      </c>
      <c r="D13" s="45" t="s">
        <v>601</v>
      </c>
      <c r="E13" s="37"/>
      <c r="F13" s="37"/>
      <c r="G13" s="37"/>
      <c r="H13" s="38"/>
      <c r="J13" s="94"/>
      <c r="K13" s="94"/>
      <c r="L13" s="94"/>
      <c r="M13" s="94"/>
    </row>
    <row r="14" spans="3:22">
      <c r="C14" s="19" t="s">
        <v>602</v>
      </c>
      <c r="D14" s="46" t="s">
        <v>603</v>
      </c>
      <c r="E14" s="104" t="s">
        <v>40</v>
      </c>
      <c r="F14" s="104" t="s">
        <v>30</v>
      </c>
      <c r="G14" s="104" t="s">
        <v>30</v>
      </c>
      <c r="H14" s="105" t="s">
        <v>30</v>
      </c>
      <c r="J14" s="95"/>
      <c r="K14" s="95"/>
      <c r="L14" s="95"/>
      <c r="M14" s="95"/>
      <c r="O14" s="2" t="s">
        <v>30</v>
      </c>
      <c r="P14" s="2" t="s">
        <v>40</v>
      </c>
      <c r="Q14" s="2" t="s">
        <v>594</v>
      </c>
      <c r="R14" s="2" t="s">
        <v>595</v>
      </c>
      <c r="S14" s="2"/>
      <c r="T14" s="2"/>
      <c r="U14" s="2"/>
      <c r="V14" s="2"/>
    </row>
    <row r="15" spans="3:22">
      <c r="C15" s="19" t="s">
        <v>604</v>
      </c>
      <c r="D15" s="46" t="s">
        <v>605</v>
      </c>
      <c r="E15" s="104" t="s">
        <v>40</v>
      </c>
      <c r="F15" s="104" t="s">
        <v>30</v>
      </c>
      <c r="G15" s="104" t="s">
        <v>30</v>
      </c>
      <c r="H15" s="105" t="s">
        <v>30</v>
      </c>
      <c r="J15" s="95"/>
      <c r="K15" s="95"/>
      <c r="L15" s="95"/>
      <c r="M15" s="95"/>
      <c r="O15" s="2" t="s">
        <v>30</v>
      </c>
      <c r="P15" s="2" t="s">
        <v>40</v>
      </c>
      <c r="Q15" s="2" t="s">
        <v>594</v>
      </c>
      <c r="R15" s="2" t="s">
        <v>595</v>
      </c>
      <c r="S15" s="2"/>
      <c r="T15" s="2"/>
      <c r="U15" s="2"/>
      <c r="V15" s="2"/>
    </row>
    <row r="16" spans="3:22">
      <c r="C16" s="19" t="s">
        <v>606</v>
      </c>
      <c r="D16" s="46" t="s">
        <v>607</v>
      </c>
      <c r="E16" s="104" t="s">
        <v>40</v>
      </c>
      <c r="F16" s="104" t="s">
        <v>30</v>
      </c>
      <c r="G16" s="104" t="s">
        <v>30</v>
      </c>
      <c r="H16" s="105" t="s">
        <v>30</v>
      </c>
      <c r="J16" s="95"/>
      <c r="K16" s="95"/>
      <c r="L16" s="95"/>
      <c r="M16" s="95"/>
      <c r="O16" s="2" t="s">
        <v>30</v>
      </c>
      <c r="P16" s="2" t="s">
        <v>40</v>
      </c>
      <c r="Q16" s="2" t="s">
        <v>594</v>
      </c>
      <c r="R16" s="2" t="s">
        <v>595</v>
      </c>
      <c r="S16" s="2"/>
      <c r="T16" s="2"/>
      <c r="U16" s="2"/>
      <c r="V16" s="2"/>
    </row>
    <row r="17" spans="3:22">
      <c r="C17" s="19" t="s">
        <v>608</v>
      </c>
      <c r="D17" s="46" t="s">
        <v>609</v>
      </c>
      <c r="E17" s="104" t="s">
        <v>594</v>
      </c>
      <c r="F17" s="104" t="s">
        <v>30</v>
      </c>
      <c r="G17" s="104" t="s">
        <v>30</v>
      </c>
      <c r="H17" s="105" t="s">
        <v>30</v>
      </c>
      <c r="J17" s="95" t="s">
        <v>610</v>
      </c>
      <c r="K17" s="95"/>
      <c r="L17" s="95"/>
      <c r="M17" s="95"/>
      <c r="O17" s="2" t="s">
        <v>30</v>
      </c>
      <c r="P17" s="2" t="s">
        <v>40</v>
      </c>
      <c r="Q17" s="2" t="s">
        <v>594</v>
      </c>
      <c r="R17" s="2" t="s">
        <v>595</v>
      </c>
      <c r="S17" s="2"/>
      <c r="T17" s="2"/>
      <c r="U17" s="2"/>
      <c r="V17" s="2"/>
    </row>
    <row r="18" spans="3:22">
      <c r="C18" s="19" t="s">
        <v>611</v>
      </c>
      <c r="D18" s="46" t="s">
        <v>612</v>
      </c>
      <c r="E18" s="104" t="s">
        <v>40</v>
      </c>
      <c r="F18" s="104" t="s">
        <v>30</v>
      </c>
      <c r="G18" s="104" t="s">
        <v>30</v>
      </c>
      <c r="H18" s="105" t="s">
        <v>30</v>
      </c>
      <c r="J18" s="95"/>
      <c r="K18" s="95"/>
      <c r="L18" s="95"/>
      <c r="M18" s="95"/>
      <c r="O18" s="2" t="s">
        <v>30</v>
      </c>
      <c r="P18" s="2" t="s">
        <v>40</v>
      </c>
      <c r="Q18" s="2" t="s">
        <v>594</v>
      </c>
      <c r="R18" s="2" t="s">
        <v>595</v>
      </c>
      <c r="S18" s="2"/>
      <c r="T18" s="2"/>
      <c r="U18" s="2"/>
      <c r="V18" s="2"/>
    </row>
    <row r="19" spans="3:22" ht="14.7" thickBot="1">
      <c r="C19" s="20" t="s">
        <v>613</v>
      </c>
      <c r="D19" s="47" t="s">
        <v>614</v>
      </c>
      <c r="E19" s="106" t="s">
        <v>594</v>
      </c>
      <c r="F19" s="106" t="s">
        <v>30</v>
      </c>
      <c r="G19" s="106" t="s">
        <v>30</v>
      </c>
      <c r="H19" s="107" t="s">
        <v>30</v>
      </c>
      <c r="J19" s="96" t="s">
        <v>615</v>
      </c>
      <c r="K19" s="96"/>
      <c r="L19" s="96"/>
      <c r="M19" s="96"/>
      <c r="O19" s="2" t="s">
        <v>30</v>
      </c>
      <c r="P19" s="2" t="s">
        <v>40</v>
      </c>
      <c r="Q19" s="2" t="s">
        <v>594</v>
      </c>
      <c r="R19" s="2" t="s">
        <v>595</v>
      </c>
      <c r="S19" s="2"/>
      <c r="T19" s="2"/>
      <c r="U19" s="2"/>
      <c r="V19" s="2"/>
    </row>
    <row r="20" spans="3:22" ht="14.7" thickBot="1"/>
    <row r="21" spans="3:22">
      <c r="C21" s="31" t="s">
        <v>616</v>
      </c>
      <c r="D21" s="45" t="s">
        <v>617</v>
      </c>
      <c r="E21" s="37"/>
      <c r="F21" s="37"/>
      <c r="G21" s="37"/>
      <c r="H21" s="38"/>
      <c r="J21" s="94"/>
      <c r="K21" s="94"/>
      <c r="L21" s="94"/>
      <c r="M21" s="94"/>
    </row>
    <row r="22" spans="3:22">
      <c r="C22" s="19" t="s">
        <v>618</v>
      </c>
      <c r="D22" s="46" t="s">
        <v>619</v>
      </c>
      <c r="E22" s="104" t="s">
        <v>40</v>
      </c>
      <c r="F22" s="104" t="s">
        <v>30</v>
      </c>
      <c r="G22" s="104" t="s">
        <v>30</v>
      </c>
      <c r="H22" s="105" t="s">
        <v>30</v>
      </c>
      <c r="J22" s="95"/>
      <c r="K22" s="95"/>
      <c r="L22" s="95"/>
      <c r="M22" s="95"/>
      <c r="O22" s="2" t="s">
        <v>30</v>
      </c>
      <c r="P22" s="2" t="s">
        <v>40</v>
      </c>
      <c r="Q22" s="2" t="s">
        <v>594</v>
      </c>
      <c r="R22" s="2" t="s">
        <v>595</v>
      </c>
      <c r="S22" s="2"/>
      <c r="T22" s="2"/>
      <c r="U22" s="2"/>
      <c r="V22" s="2"/>
    </row>
    <row r="23" spans="3:22">
      <c r="C23" s="19" t="s">
        <v>620</v>
      </c>
      <c r="D23" s="46" t="s">
        <v>621</v>
      </c>
      <c r="E23" s="104" t="s">
        <v>594</v>
      </c>
      <c r="F23" s="104" t="s">
        <v>30</v>
      </c>
      <c r="G23" s="104" t="s">
        <v>30</v>
      </c>
      <c r="H23" s="105" t="s">
        <v>30</v>
      </c>
      <c r="J23" s="95" t="s">
        <v>622</v>
      </c>
      <c r="K23" s="95"/>
      <c r="L23" s="95"/>
      <c r="M23" s="95"/>
      <c r="O23" s="2" t="s">
        <v>30</v>
      </c>
      <c r="P23" s="2" t="s">
        <v>40</v>
      </c>
      <c r="Q23" s="2" t="s">
        <v>594</v>
      </c>
      <c r="R23" s="2" t="s">
        <v>595</v>
      </c>
      <c r="S23" s="2"/>
      <c r="T23" s="2"/>
      <c r="U23" s="2"/>
      <c r="V23" s="2"/>
    </row>
    <row r="24" spans="3:22">
      <c r="C24" s="19" t="s">
        <v>623</v>
      </c>
      <c r="D24" s="46" t="s">
        <v>624</v>
      </c>
      <c r="E24" s="227" t="s">
        <v>594</v>
      </c>
      <c r="F24" s="104" t="s">
        <v>30</v>
      </c>
      <c r="G24" s="104" t="s">
        <v>30</v>
      </c>
      <c r="H24" s="105" t="s">
        <v>30</v>
      </c>
      <c r="J24" s="95" t="s">
        <v>625</v>
      </c>
      <c r="K24" s="95"/>
      <c r="L24" s="95"/>
      <c r="M24" s="95"/>
      <c r="O24" s="2" t="s">
        <v>30</v>
      </c>
      <c r="P24" s="2" t="s">
        <v>40</v>
      </c>
      <c r="Q24" s="2" t="s">
        <v>594</v>
      </c>
      <c r="R24" s="2" t="s">
        <v>595</v>
      </c>
      <c r="S24" s="2"/>
      <c r="T24" s="2"/>
      <c r="U24" s="2"/>
      <c r="V24" s="2"/>
    </row>
    <row r="25" spans="3:22">
      <c r="C25" s="19" t="s">
        <v>626</v>
      </c>
      <c r="D25" s="46" t="s">
        <v>627</v>
      </c>
      <c r="E25" s="104" t="s">
        <v>594</v>
      </c>
      <c r="F25" s="104" t="s">
        <v>30</v>
      </c>
      <c r="G25" s="104" t="s">
        <v>30</v>
      </c>
      <c r="H25" s="105" t="s">
        <v>30</v>
      </c>
      <c r="J25" s="95" t="s">
        <v>628</v>
      </c>
      <c r="K25" s="95"/>
      <c r="L25" s="95"/>
      <c r="M25" s="95"/>
      <c r="O25" s="2" t="s">
        <v>30</v>
      </c>
      <c r="P25" s="2" t="s">
        <v>40</v>
      </c>
      <c r="Q25" s="2" t="s">
        <v>594</v>
      </c>
      <c r="R25" s="2" t="s">
        <v>595</v>
      </c>
      <c r="S25" s="2"/>
      <c r="T25" s="2"/>
      <c r="U25" s="2"/>
      <c r="V25" s="2"/>
    </row>
    <row r="26" spans="3:22">
      <c r="C26" s="19" t="s">
        <v>629</v>
      </c>
      <c r="D26" s="46" t="s">
        <v>630</v>
      </c>
      <c r="E26" s="104" t="s">
        <v>594</v>
      </c>
      <c r="F26" s="104" t="s">
        <v>30</v>
      </c>
      <c r="G26" s="104" t="s">
        <v>30</v>
      </c>
      <c r="H26" s="105" t="s">
        <v>30</v>
      </c>
      <c r="J26" s="95"/>
      <c r="K26" s="95"/>
      <c r="L26" s="95"/>
      <c r="M26" s="95"/>
      <c r="O26" s="2" t="s">
        <v>30</v>
      </c>
      <c r="P26" s="2" t="s">
        <v>40</v>
      </c>
      <c r="Q26" s="2" t="s">
        <v>594</v>
      </c>
      <c r="R26" s="2" t="s">
        <v>595</v>
      </c>
      <c r="S26" s="2"/>
      <c r="T26" s="2"/>
      <c r="U26" s="2"/>
      <c r="V26" s="2"/>
    </row>
    <row r="27" spans="3:22">
      <c r="C27" s="19" t="s">
        <v>631</v>
      </c>
      <c r="D27" s="46" t="s">
        <v>632</v>
      </c>
      <c r="E27" s="104" t="s">
        <v>594</v>
      </c>
      <c r="F27" s="104" t="s">
        <v>30</v>
      </c>
      <c r="G27" s="104" t="s">
        <v>30</v>
      </c>
      <c r="H27" s="105" t="s">
        <v>30</v>
      </c>
      <c r="J27" s="95"/>
      <c r="K27" s="95"/>
      <c r="L27" s="95"/>
      <c r="M27" s="95"/>
      <c r="O27" s="2" t="s">
        <v>30</v>
      </c>
      <c r="P27" s="2" t="s">
        <v>40</v>
      </c>
      <c r="Q27" s="2" t="s">
        <v>594</v>
      </c>
      <c r="R27" s="2" t="s">
        <v>595</v>
      </c>
      <c r="S27" s="2"/>
      <c r="T27" s="2"/>
      <c r="U27" s="2"/>
      <c r="V27" s="2"/>
    </row>
    <row r="28" spans="3:22" ht="14.7" thickBot="1">
      <c r="C28" s="20" t="s">
        <v>633</v>
      </c>
      <c r="D28" s="47" t="s">
        <v>634</v>
      </c>
      <c r="E28" s="106" t="s">
        <v>594</v>
      </c>
      <c r="F28" s="106" t="s">
        <v>30</v>
      </c>
      <c r="G28" s="106" t="s">
        <v>30</v>
      </c>
      <c r="H28" s="107" t="s">
        <v>30</v>
      </c>
      <c r="J28" s="96"/>
      <c r="K28" s="96"/>
      <c r="L28" s="96"/>
      <c r="M28" s="96"/>
      <c r="O28" s="2" t="s">
        <v>30</v>
      </c>
      <c r="P28" s="2" t="s">
        <v>40</v>
      </c>
      <c r="Q28" s="2" t="s">
        <v>594</v>
      </c>
      <c r="R28" s="2" t="s">
        <v>595</v>
      </c>
      <c r="S28" s="2"/>
      <c r="T28" s="2"/>
      <c r="U28" s="2"/>
      <c r="V28" s="2"/>
    </row>
    <row r="29" spans="3:22" ht="14.7" thickBot="1"/>
    <row r="30" spans="3:22">
      <c r="C30" s="31" t="s">
        <v>635</v>
      </c>
      <c r="D30" s="45" t="s">
        <v>636</v>
      </c>
      <c r="E30" s="37"/>
      <c r="F30" s="37"/>
      <c r="G30" s="37"/>
      <c r="H30" s="38"/>
      <c r="J30" s="94"/>
      <c r="K30" s="94"/>
      <c r="L30" s="94"/>
      <c r="M30" s="94"/>
    </row>
    <row r="31" spans="3:22">
      <c r="C31" s="19" t="s">
        <v>637</v>
      </c>
      <c r="D31" s="46" t="s">
        <v>638</v>
      </c>
      <c r="E31" s="104" t="s">
        <v>40</v>
      </c>
      <c r="F31" s="104" t="s">
        <v>30</v>
      </c>
      <c r="G31" s="104" t="s">
        <v>30</v>
      </c>
      <c r="H31" s="105" t="s">
        <v>30</v>
      </c>
      <c r="J31" s="95"/>
      <c r="K31" s="95"/>
      <c r="L31" s="95"/>
      <c r="M31" s="95"/>
      <c r="O31" s="2" t="s">
        <v>30</v>
      </c>
      <c r="P31" s="2" t="s">
        <v>40</v>
      </c>
      <c r="Q31" s="2" t="s">
        <v>594</v>
      </c>
      <c r="R31" s="2" t="s">
        <v>595</v>
      </c>
      <c r="S31" s="2"/>
      <c r="T31" s="2"/>
      <c r="U31" s="2"/>
      <c r="V31" s="2"/>
    </row>
    <row r="32" spans="3:22">
      <c r="C32" s="19" t="s">
        <v>639</v>
      </c>
      <c r="D32" s="46" t="s">
        <v>640</v>
      </c>
      <c r="E32" s="104" t="s">
        <v>40</v>
      </c>
      <c r="F32" s="104" t="s">
        <v>30</v>
      </c>
      <c r="G32" s="104" t="s">
        <v>30</v>
      </c>
      <c r="H32" s="105" t="s">
        <v>30</v>
      </c>
      <c r="J32" s="95"/>
      <c r="K32" s="95"/>
      <c r="L32" s="95"/>
      <c r="M32" s="95"/>
      <c r="O32" s="2" t="s">
        <v>30</v>
      </c>
      <c r="P32" s="2" t="s">
        <v>40</v>
      </c>
      <c r="Q32" s="2" t="s">
        <v>594</v>
      </c>
      <c r="R32" s="2" t="s">
        <v>595</v>
      </c>
      <c r="S32" s="2"/>
      <c r="T32" s="2"/>
      <c r="U32" s="2"/>
      <c r="V32" s="2"/>
    </row>
    <row r="33" spans="3:22">
      <c r="C33" s="19" t="s">
        <v>641</v>
      </c>
      <c r="D33" s="46" t="s">
        <v>642</v>
      </c>
      <c r="E33" s="104" t="s">
        <v>40</v>
      </c>
      <c r="F33" s="104" t="s">
        <v>30</v>
      </c>
      <c r="G33" s="104" t="s">
        <v>30</v>
      </c>
      <c r="H33" s="105" t="s">
        <v>30</v>
      </c>
      <c r="J33" s="95"/>
      <c r="K33" s="95"/>
      <c r="L33" s="95"/>
      <c r="M33" s="95"/>
      <c r="O33" s="2" t="s">
        <v>30</v>
      </c>
      <c r="P33" s="2" t="s">
        <v>40</v>
      </c>
      <c r="Q33" s="2" t="s">
        <v>594</v>
      </c>
      <c r="R33" s="2" t="s">
        <v>595</v>
      </c>
      <c r="S33" s="2"/>
      <c r="T33" s="2"/>
      <c r="U33" s="2"/>
      <c r="V33" s="2"/>
    </row>
    <row r="34" spans="3:22">
      <c r="C34" s="19" t="s">
        <v>643</v>
      </c>
      <c r="D34" s="46" t="s">
        <v>644</v>
      </c>
      <c r="E34" s="104" t="s">
        <v>40</v>
      </c>
      <c r="F34" s="104" t="s">
        <v>30</v>
      </c>
      <c r="G34" s="104" t="s">
        <v>30</v>
      </c>
      <c r="H34" s="105" t="s">
        <v>30</v>
      </c>
      <c r="J34" s="95"/>
      <c r="K34" s="95"/>
      <c r="L34" s="95"/>
      <c r="M34" s="95"/>
      <c r="O34" s="2" t="s">
        <v>30</v>
      </c>
      <c r="P34" s="2" t="s">
        <v>40</v>
      </c>
      <c r="Q34" s="2" t="s">
        <v>594</v>
      </c>
      <c r="R34" s="2" t="s">
        <v>595</v>
      </c>
      <c r="S34" s="2"/>
      <c r="T34" s="2"/>
      <c r="U34" s="2"/>
      <c r="V34" s="2"/>
    </row>
    <row r="35" spans="3:22">
      <c r="C35" s="19" t="s">
        <v>645</v>
      </c>
      <c r="D35" s="46" t="s">
        <v>646</v>
      </c>
      <c r="E35" s="104" t="s">
        <v>594</v>
      </c>
      <c r="F35" s="104" t="s">
        <v>30</v>
      </c>
      <c r="G35" s="104" t="s">
        <v>30</v>
      </c>
      <c r="H35" s="105" t="s">
        <v>30</v>
      </c>
      <c r="J35" s="95" t="s">
        <v>647</v>
      </c>
      <c r="K35" s="95"/>
      <c r="L35" s="95"/>
      <c r="M35" s="95"/>
      <c r="O35" s="2" t="s">
        <v>30</v>
      </c>
      <c r="P35" s="2" t="s">
        <v>40</v>
      </c>
      <c r="Q35" s="2" t="s">
        <v>594</v>
      </c>
      <c r="R35" s="2" t="s">
        <v>595</v>
      </c>
      <c r="S35" s="2"/>
      <c r="T35" s="2"/>
      <c r="U35" s="2"/>
      <c r="V35" s="2"/>
    </row>
    <row r="36" spans="3:22" ht="14.7" thickBot="1">
      <c r="C36" s="56" t="s">
        <v>648</v>
      </c>
      <c r="D36" s="47" t="s">
        <v>649</v>
      </c>
      <c r="E36" s="106" t="s">
        <v>594</v>
      </c>
      <c r="F36" s="106" t="s">
        <v>30</v>
      </c>
      <c r="G36" s="106" t="s">
        <v>30</v>
      </c>
      <c r="H36" s="107" t="s">
        <v>30</v>
      </c>
      <c r="J36" s="96"/>
      <c r="K36" s="96"/>
      <c r="L36" s="96"/>
      <c r="M36" s="96"/>
      <c r="O36" s="2" t="s">
        <v>30</v>
      </c>
      <c r="P36" s="2" t="s">
        <v>40</v>
      </c>
      <c r="Q36" s="2" t="s">
        <v>594</v>
      </c>
      <c r="R36" s="2" t="s">
        <v>595</v>
      </c>
      <c r="S36" s="2"/>
      <c r="T36" s="2"/>
      <c r="U36" s="2"/>
      <c r="V36" s="2"/>
    </row>
    <row r="37" spans="3:22" ht="14.7" thickBot="1"/>
    <row r="38" spans="3:22" ht="14.7" hidden="1" thickBot="1">
      <c r="C38" s="31"/>
      <c r="D38" s="45" t="s">
        <v>650</v>
      </c>
      <c r="E38" s="37"/>
      <c r="F38" s="37"/>
      <c r="G38" s="37"/>
      <c r="H38" s="38"/>
      <c r="J38" s="18"/>
      <c r="K38" s="18"/>
      <c r="L38" s="18"/>
      <c r="M38" s="18"/>
    </row>
    <row r="39" spans="3:22" ht="14.7" hidden="1" thickBot="1">
      <c r="C39" s="19"/>
      <c r="D39" s="46" t="s">
        <v>651</v>
      </c>
      <c r="E39" s="24" t="s">
        <v>30</v>
      </c>
      <c r="F39" s="24" t="s">
        <v>30</v>
      </c>
      <c r="G39" s="24" t="s">
        <v>30</v>
      </c>
      <c r="H39" s="25" t="s">
        <v>30</v>
      </c>
      <c r="J39" s="16"/>
      <c r="K39" s="16"/>
      <c r="L39" s="16"/>
      <c r="M39" s="16"/>
      <c r="O39" s="2" t="s">
        <v>30</v>
      </c>
      <c r="P39" s="2" t="s">
        <v>40</v>
      </c>
      <c r="Q39" s="2" t="s">
        <v>594</v>
      </c>
      <c r="R39" s="2" t="s">
        <v>595</v>
      </c>
      <c r="S39" s="2"/>
      <c r="T39" s="2"/>
      <c r="U39" s="2"/>
      <c r="V39" s="2"/>
    </row>
    <row r="40" spans="3:22" ht="14.7" hidden="1" thickBot="1">
      <c r="C40" s="19"/>
      <c r="D40" s="46" t="s">
        <v>652</v>
      </c>
      <c r="E40" s="24" t="s">
        <v>30</v>
      </c>
      <c r="F40" s="24" t="s">
        <v>30</v>
      </c>
      <c r="G40" s="24" t="s">
        <v>30</v>
      </c>
      <c r="H40" s="25" t="s">
        <v>30</v>
      </c>
      <c r="J40" s="16"/>
      <c r="K40" s="16"/>
      <c r="L40" s="16"/>
      <c r="M40" s="16"/>
      <c r="O40" s="2" t="s">
        <v>30</v>
      </c>
      <c r="P40" s="2" t="s">
        <v>40</v>
      </c>
      <c r="Q40" s="2" t="s">
        <v>594</v>
      </c>
      <c r="R40" s="2" t="s">
        <v>595</v>
      </c>
      <c r="S40" s="2"/>
      <c r="T40" s="2"/>
      <c r="U40" s="2"/>
      <c r="V40" s="2"/>
    </row>
    <row r="41" spans="3:22" ht="14.7" hidden="1" thickBot="1">
      <c r="C41" s="19"/>
      <c r="D41" s="46" t="s">
        <v>653</v>
      </c>
      <c r="E41" s="24" t="s">
        <v>30</v>
      </c>
      <c r="F41" s="24" t="s">
        <v>30</v>
      </c>
      <c r="G41" s="24" t="s">
        <v>30</v>
      </c>
      <c r="H41" s="25" t="s">
        <v>30</v>
      </c>
      <c r="J41" s="53"/>
      <c r="K41" s="53"/>
      <c r="L41" s="53"/>
      <c r="M41" s="53"/>
      <c r="O41" s="2" t="s">
        <v>30</v>
      </c>
      <c r="P41" s="2" t="s">
        <v>40</v>
      </c>
      <c r="Q41" s="2" t="s">
        <v>594</v>
      </c>
      <c r="R41" s="2" t="s">
        <v>595</v>
      </c>
      <c r="S41" s="2"/>
      <c r="T41" s="2"/>
      <c r="U41" s="2"/>
      <c r="V41" s="2"/>
    </row>
    <row r="42" spans="3:22" ht="14.7" hidden="1" thickBot="1">
      <c r="C42" s="19"/>
      <c r="D42" s="46" t="s">
        <v>654</v>
      </c>
      <c r="E42" s="24" t="s">
        <v>30</v>
      </c>
      <c r="F42" s="24" t="s">
        <v>30</v>
      </c>
      <c r="G42" s="24" t="s">
        <v>30</v>
      </c>
      <c r="H42" s="25" t="s">
        <v>30</v>
      </c>
      <c r="J42" s="16"/>
      <c r="K42" s="16"/>
      <c r="L42" s="16"/>
      <c r="M42" s="16"/>
      <c r="O42" s="2" t="s">
        <v>30</v>
      </c>
      <c r="P42" s="2" t="s">
        <v>655</v>
      </c>
      <c r="Q42" s="2" t="s">
        <v>656</v>
      </c>
      <c r="R42" s="2" t="s">
        <v>595</v>
      </c>
      <c r="S42" s="2"/>
      <c r="T42" s="2"/>
      <c r="U42" s="2"/>
      <c r="V42" s="2"/>
    </row>
    <row r="43" spans="3:22" ht="14.7" hidden="1" thickBot="1">
      <c r="C43" s="55"/>
      <c r="D43" s="46" t="s">
        <v>657</v>
      </c>
      <c r="E43" s="24" t="s">
        <v>30</v>
      </c>
      <c r="F43" s="24" t="s">
        <v>30</v>
      </c>
      <c r="G43" s="24" t="s">
        <v>30</v>
      </c>
      <c r="H43" s="25" t="s">
        <v>30</v>
      </c>
      <c r="J43" s="53"/>
      <c r="K43" s="53"/>
      <c r="L43" s="53"/>
      <c r="M43" s="53"/>
      <c r="O43" s="2" t="s">
        <v>30</v>
      </c>
      <c r="P43" s="2" t="s">
        <v>40</v>
      </c>
      <c r="Q43" s="2" t="s">
        <v>594</v>
      </c>
      <c r="R43" s="2" t="s">
        <v>595</v>
      </c>
      <c r="S43" s="2"/>
      <c r="T43" s="2"/>
      <c r="U43" s="2"/>
      <c r="V43" s="2"/>
    </row>
    <row r="44" spans="3:22" ht="14.7" hidden="1" thickBot="1">
      <c r="C44" s="55"/>
      <c r="D44" s="46" t="s">
        <v>658</v>
      </c>
      <c r="E44" s="24" t="s">
        <v>30</v>
      </c>
      <c r="F44" s="24" t="s">
        <v>30</v>
      </c>
      <c r="G44" s="24" t="s">
        <v>30</v>
      </c>
      <c r="H44" s="25" t="s">
        <v>30</v>
      </c>
      <c r="J44" s="16"/>
      <c r="K44" s="16"/>
      <c r="L44" s="16"/>
      <c r="M44" s="16"/>
      <c r="O44" s="2" t="s">
        <v>30</v>
      </c>
      <c r="P44" s="2" t="s">
        <v>40</v>
      </c>
      <c r="Q44" s="2" t="s">
        <v>594</v>
      </c>
      <c r="R44" s="2" t="s">
        <v>595</v>
      </c>
      <c r="S44" s="2"/>
      <c r="T44" s="2"/>
      <c r="U44" s="2"/>
      <c r="V44" s="2"/>
    </row>
    <row r="45" spans="3:22" ht="14.7" hidden="1" thickBot="1">
      <c r="C45" s="20"/>
      <c r="D45" s="47" t="s">
        <v>659</v>
      </c>
      <c r="E45" s="26" t="s">
        <v>30</v>
      </c>
      <c r="F45" s="26" t="s">
        <v>30</v>
      </c>
      <c r="G45" s="26" t="s">
        <v>30</v>
      </c>
      <c r="H45" s="27" t="s">
        <v>30</v>
      </c>
      <c r="J45" s="17"/>
      <c r="K45" s="17"/>
      <c r="L45" s="17"/>
      <c r="M45" s="17"/>
      <c r="O45" s="2" t="s">
        <v>30</v>
      </c>
      <c r="P45" s="2" t="s">
        <v>40</v>
      </c>
      <c r="Q45" s="2" t="s">
        <v>594</v>
      </c>
      <c r="R45" s="2" t="s">
        <v>595</v>
      </c>
      <c r="S45" s="2"/>
      <c r="T45" s="2"/>
      <c r="U45" s="2"/>
      <c r="V45" s="2"/>
    </row>
    <row r="46" spans="3:22" ht="14.7" hidden="1" thickBot="1">
      <c r="D46" s="49"/>
    </row>
    <row r="47" spans="3:22">
      <c r="C47" s="31" t="s">
        <v>660</v>
      </c>
      <c r="D47" s="45" t="s">
        <v>661</v>
      </c>
      <c r="E47" s="33"/>
      <c r="F47" s="33"/>
      <c r="G47" s="33"/>
      <c r="H47" s="48"/>
      <c r="J47" s="94"/>
      <c r="K47" s="94"/>
      <c r="L47" s="94"/>
      <c r="M47" s="94"/>
    </row>
    <row r="48" spans="3:22">
      <c r="C48" s="19" t="s">
        <v>662</v>
      </c>
      <c r="D48" s="46" t="s">
        <v>663</v>
      </c>
      <c r="E48" s="104" t="s">
        <v>664</v>
      </c>
      <c r="F48" s="104" t="s">
        <v>30</v>
      </c>
      <c r="G48" s="104" t="s">
        <v>30</v>
      </c>
      <c r="H48" s="105" t="s">
        <v>30</v>
      </c>
      <c r="J48" s="95"/>
      <c r="K48" s="95"/>
      <c r="L48" s="95"/>
      <c r="M48" s="95"/>
      <c r="O48" s="2" t="s">
        <v>30</v>
      </c>
      <c r="P48" s="2" t="s">
        <v>665</v>
      </c>
      <c r="Q48" s="2" t="s">
        <v>666</v>
      </c>
      <c r="R48" s="2" t="s">
        <v>664</v>
      </c>
      <c r="S48" s="2" t="s">
        <v>667</v>
      </c>
      <c r="T48" s="2" t="s">
        <v>668</v>
      </c>
      <c r="U48" s="2"/>
      <c r="V48" s="2"/>
    </row>
    <row r="49" spans="3:22">
      <c r="C49" s="19" t="s">
        <v>669</v>
      </c>
      <c r="D49" s="46" t="s">
        <v>670</v>
      </c>
      <c r="E49" s="104" t="s">
        <v>30</v>
      </c>
      <c r="F49" s="104" t="s">
        <v>30</v>
      </c>
      <c r="G49" s="104" t="s">
        <v>30</v>
      </c>
      <c r="H49" s="105" t="s">
        <v>30</v>
      </c>
      <c r="J49" s="95"/>
      <c r="K49" s="95"/>
      <c r="L49" s="95"/>
      <c r="M49" s="95"/>
      <c r="O49" s="2" t="s">
        <v>30</v>
      </c>
      <c r="P49" s="2" t="s">
        <v>671</v>
      </c>
      <c r="Q49" s="2" t="s">
        <v>672</v>
      </c>
      <c r="R49" s="2" t="s">
        <v>673</v>
      </c>
      <c r="S49" s="2" t="s">
        <v>674</v>
      </c>
      <c r="T49" s="2" t="s">
        <v>675</v>
      </c>
      <c r="U49" s="2" t="s">
        <v>676</v>
      </c>
      <c r="V49" s="2" t="s">
        <v>677</v>
      </c>
    </row>
    <row r="50" spans="3:22" ht="14.7" thickBot="1">
      <c r="C50" s="20" t="s">
        <v>678</v>
      </c>
      <c r="D50" s="47" t="s">
        <v>679</v>
      </c>
      <c r="E50" s="106" t="s">
        <v>30</v>
      </c>
      <c r="F50" s="106" t="s">
        <v>30</v>
      </c>
      <c r="G50" s="106" t="s">
        <v>30</v>
      </c>
      <c r="H50" s="107" t="s">
        <v>30</v>
      </c>
      <c r="J50" s="96"/>
      <c r="K50" s="96"/>
      <c r="L50" s="96"/>
      <c r="M50" s="96"/>
      <c r="O50" s="2" t="s">
        <v>30</v>
      </c>
      <c r="P50" s="2" t="s">
        <v>40</v>
      </c>
      <c r="Q50" s="2" t="s">
        <v>594</v>
      </c>
      <c r="R50" s="2" t="s">
        <v>595</v>
      </c>
      <c r="S50" s="2"/>
      <c r="T50" s="2"/>
      <c r="U50" s="2"/>
      <c r="V50" s="2"/>
    </row>
    <row r="51" spans="3:22" s="7" customFormat="1" ht="14.7" thickBot="1">
      <c r="C51" s="10"/>
      <c r="E51" s="10"/>
      <c r="F51" s="10"/>
      <c r="G51" s="10"/>
      <c r="H51" s="10"/>
    </row>
    <row r="53" spans="3:22" hidden="1">
      <c r="D53" s="136"/>
      <c r="E53" s="137" t="str">
        <f>E5</f>
        <v>Local Government Authorities</v>
      </c>
      <c r="F53" s="137" t="str">
        <f>F5</f>
        <v>-</v>
      </c>
      <c r="G53" s="137" t="str">
        <f>G5</f>
        <v>-</v>
      </c>
      <c r="H53" s="138" t="str">
        <f>H5</f>
        <v>-</v>
      </c>
      <c r="J53" s="108" t="str">
        <f>E53</f>
        <v>Local Government Authorities</v>
      </c>
      <c r="K53" s="109" t="str">
        <f t="shared" ref="K53:M53" si="1">F53</f>
        <v>-</v>
      </c>
      <c r="L53" s="109" t="str">
        <f t="shared" si="1"/>
        <v>-</v>
      </c>
      <c r="M53" s="110" t="str">
        <f t="shared" si="1"/>
        <v>-</v>
      </c>
    </row>
    <row r="54" spans="3:22" hidden="1">
      <c r="D54" s="116" t="s">
        <v>680</v>
      </c>
      <c r="E54" s="2">
        <f>IF(E8&amp;E9="YesYes",1,0)</f>
        <v>1</v>
      </c>
      <c r="F54" s="2">
        <f>IF(F8&amp;F9="YesYes",1,0)</f>
        <v>0</v>
      </c>
      <c r="G54" s="2">
        <f>IF(G8&amp;G9="YesYes",1,0)</f>
        <v>0</v>
      </c>
      <c r="H54" s="117">
        <f>IF(H8&amp;H9="YesYes",1,0)</f>
        <v>0</v>
      </c>
      <c r="J54" s="111"/>
      <c r="M54" s="112"/>
    </row>
    <row r="55" spans="3:22" hidden="1">
      <c r="D55" s="116" t="s">
        <v>681</v>
      </c>
      <c r="E55" s="2">
        <f t="shared" ref="E55:H56" si="2">IF(E10="Yes",1,0)</f>
        <v>1</v>
      </c>
      <c r="F55" s="2">
        <f t="shared" si="2"/>
        <v>0</v>
      </c>
      <c r="G55" s="2">
        <f t="shared" si="2"/>
        <v>0</v>
      </c>
      <c r="H55" s="117">
        <f t="shared" si="2"/>
        <v>0</v>
      </c>
      <c r="J55" s="111"/>
      <c r="M55" s="112"/>
    </row>
    <row r="56" spans="3:22" hidden="1">
      <c r="D56" s="116" t="s">
        <v>682</v>
      </c>
      <c r="E56" s="2">
        <f t="shared" si="2"/>
        <v>0</v>
      </c>
      <c r="F56" s="2">
        <f t="shared" si="2"/>
        <v>0</v>
      </c>
      <c r="G56" s="2">
        <f t="shared" si="2"/>
        <v>0</v>
      </c>
      <c r="H56" s="117">
        <f t="shared" si="2"/>
        <v>0</v>
      </c>
      <c r="J56" s="111"/>
      <c r="M56" s="112"/>
    </row>
    <row r="57" spans="3:22" hidden="1">
      <c r="D57" s="120" t="s">
        <v>683</v>
      </c>
      <c r="E57" s="121">
        <f>IF(E14&amp;E15="YesYes",1,0)</f>
        <v>1</v>
      </c>
      <c r="F57" s="121">
        <f>IF(F14&amp;F15="YesYes",1,0)</f>
        <v>0</v>
      </c>
      <c r="G57" s="121">
        <f>IF(G14&amp;G15="YesYes",1,0)</f>
        <v>0</v>
      </c>
      <c r="H57" s="122">
        <f>IF(H14&amp;H15="YesYes",1,0)</f>
        <v>0</v>
      </c>
      <c r="J57" s="111"/>
      <c r="M57" s="112"/>
    </row>
    <row r="58" spans="3:22" hidden="1">
      <c r="D58" s="120" t="s">
        <v>684</v>
      </c>
      <c r="E58" s="121">
        <f>IF(E16&amp;E17="YesYes",1,0)</f>
        <v>0</v>
      </c>
      <c r="F58" s="121">
        <f>IF(F16&amp;F17="YesYes",1,0)</f>
        <v>0</v>
      </c>
      <c r="G58" s="121">
        <f>IF(G16&amp;G17="YesYes",1,0)</f>
        <v>0</v>
      </c>
      <c r="H58" s="122">
        <f>IF(H16&amp;H17="YesYes",1,0)</f>
        <v>0</v>
      </c>
      <c r="J58" s="111"/>
      <c r="M58" s="112"/>
    </row>
    <row r="59" spans="3:22" hidden="1">
      <c r="D59" s="120" t="s">
        <v>685</v>
      </c>
      <c r="E59" s="121">
        <f>IF(E18&amp;E19="YesYes",1,0)</f>
        <v>0</v>
      </c>
      <c r="F59" s="121">
        <f>IF(F18&amp;F19="YesYes",1,0)</f>
        <v>0</v>
      </c>
      <c r="G59" s="121">
        <f>IF(G18&amp;G19="YesYes",1,0)</f>
        <v>0</v>
      </c>
      <c r="H59" s="122">
        <f>IF(H18&amp;H19="YesYes",1,0)</f>
        <v>0</v>
      </c>
      <c r="J59" s="111"/>
      <c r="M59" s="112"/>
    </row>
    <row r="60" spans="3:22" hidden="1">
      <c r="D60" s="116" t="s">
        <v>686</v>
      </c>
      <c r="E60" s="2">
        <f>IF(E22="Yes",1,0)</f>
        <v>1</v>
      </c>
      <c r="F60" s="2">
        <f>IF(F22="Yes",1,0)</f>
        <v>0</v>
      </c>
      <c r="G60" s="2">
        <f>IF(G22="Yes",1,0)</f>
        <v>0</v>
      </c>
      <c r="H60" s="117">
        <f>IF(H22="Yes",1,0)</f>
        <v>0</v>
      </c>
      <c r="J60" s="111"/>
      <c r="M60" s="112"/>
    </row>
    <row r="61" spans="3:22" hidden="1">
      <c r="D61" s="116" t="s">
        <v>687</v>
      </c>
      <c r="E61" s="2">
        <f>IF(E23&amp;E24&amp;E25="YesYesYes",1,0)</f>
        <v>0</v>
      </c>
      <c r="F61" s="2">
        <f>IF(F23&amp;F24&amp;F25="YesYesYes",1,0)</f>
        <v>0</v>
      </c>
      <c r="G61" s="2">
        <f>IF(G23&amp;G24&amp;G25="YesYesYes",1,0)</f>
        <v>0</v>
      </c>
      <c r="H61" s="117">
        <f>IF(H23&amp;H24&amp;H25="YesYesYes",1,0)</f>
        <v>0</v>
      </c>
      <c r="J61" s="111"/>
      <c r="M61" s="112"/>
    </row>
    <row r="62" spans="3:22" hidden="1">
      <c r="D62" s="116" t="s">
        <v>688</v>
      </c>
      <c r="E62" s="2">
        <f>IF(E26&amp;E27&amp;E28="YesYesYes",1,0)</f>
        <v>0</v>
      </c>
      <c r="F62" s="2">
        <f>IF(F26&amp;F27&amp;F28="YesYesYes",1,0)</f>
        <v>0</v>
      </c>
      <c r="G62" s="2">
        <f>IF(G26&amp;G27&amp;G28="YesYesYes",1,0)</f>
        <v>0</v>
      </c>
      <c r="H62" s="117">
        <f>IF(H26&amp;H27&amp;H28="YesYesYes",1,0)</f>
        <v>0</v>
      </c>
      <c r="J62" s="111"/>
      <c r="M62" s="112"/>
    </row>
    <row r="63" spans="3:22" hidden="1">
      <c r="D63" s="120" t="s">
        <v>689</v>
      </c>
      <c r="E63" s="121">
        <f>IF(E31&amp;E32&amp;E33="YesYesYes",1,0)</f>
        <v>1</v>
      </c>
      <c r="F63" s="121">
        <f>IF(F31&amp;F32&amp;F33="YesYesYes",1,0)</f>
        <v>0</v>
      </c>
      <c r="G63" s="121">
        <f>IF(G31&amp;G32&amp;G33="YesYesYes",1,0)</f>
        <v>0</v>
      </c>
      <c r="H63" s="122">
        <f>IF(H31&amp;H32&amp;H33="YesYesYes",1,0)</f>
        <v>0</v>
      </c>
      <c r="J63" s="111"/>
      <c r="M63" s="112"/>
    </row>
    <row r="64" spans="3:22" hidden="1">
      <c r="D64" s="120" t="s">
        <v>690</v>
      </c>
      <c r="E64" s="121">
        <f>IF(E34&amp;E35="YesYes",1,0)</f>
        <v>0</v>
      </c>
      <c r="F64" s="121">
        <f>IF(F34&amp;F35="YesYes",1,0)</f>
        <v>0</v>
      </c>
      <c r="G64" s="121">
        <f>IF(G34&amp;G35="YesYes",1,0)</f>
        <v>0</v>
      </c>
      <c r="H64" s="122">
        <f>IF(H34&amp;H35="YesYes",1,0)</f>
        <v>0</v>
      </c>
      <c r="J64" s="111"/>
      <c r="M64" s="112"/>
    </row>
    <row r="65" spans="4:13" hidden="1">
      <c r="D65" s="120" t="s">
        <v>691</v>
      </c>
      <c r="E65" s="121">
        <f>IF(E36="Yes",1,0)</f>
        <v>0</v>
      </c>
      <c r="F65" s="121">
        <f>IF(F36="Yes",1,0)</f>
        <v>0</v>
      </c>
      <c r="G65" s="121">
        <f>IF(G36="Yes",1,0)</f>
        <v>0</v>
      </c>
      <c r="H65" s="122">
        <f>IF(H36="Yes",1,0)</f>
        <v>0</v>
      </c>
      <c r="J65" s="111"/>
      <c r="M65" s="112"/>
    </row>
    <row r="66" spans="4:13" hidden="1">
      <c r="D66" s="113" t="s">
        <v>692</v>
      </c>
      <c r="E66" s="114">
        <f>IF(E54+E55+E56=3,3,IF(E54+E55=2,2,IF(E54=1,1,0)))</f>
        <v>2</v>
      </c>
      <c r="F66" s="114">
        <f t="shared" ref="F66:H66" si="3">IF(F54+F55+F56=3,3,IF(F54+F55=2,2,IF(F54=1,1,0)))</f>
        <v>0</v>
      </c>
      <c r="G66" s="114">
        <f t="shared" si="3"/>
        <v>0</v>
      </c>
      <c r="H66" s="115">
        <f t="shared" si="3"/>
        <v>0</v>
      </c>
      <c r="J66" s="113" t="str">
        <f>IF(E66=3,E$5&amp;" meet all the institutional/functional conditions of devolved subnational governments with extensive powers/functions.",IF(E66=2,E$5&amp;" meet all the institutional/functional conditions of devolved subnational governments, albeit with limited powers/functions.",IF(E66=1,E$5&amp;" do not meet the institutional/functional conditions of devolved subnational governments (although preconditions are met).",IF(E66=0,E$5&amp;" do not meet the institutional/functional preconditions of devolved subnational governments.",""))))</f>
        <v>Local Government Authorities meet all the institutional/functional conditions of devolved subnational governments, albeit with limited powers/functions.</v>
      </c>
      <c r="K66" s="114" t="str">
        <f t="shared" ref="K66:M66" si="4">IF(F66=3,F$5&amp;" meet all the institutional/functional conditions of devolved subnational governments with extensive powers/functions.",IF(F66=2,F$5&amp;" meet all the institutional/functional conditions of devolved subnational governments, albeit with limited powers/functions.",IF(F66=1,F$5&amp;" do not meet the institutional/functional conditions of devolved subnational governments (although preconditions are met).",IF(F66=0,F$5&amp;" do not meet the institutional/functional preconditions of devolved subnational governments.",""))))</f>
        <v>- do not meet the institutional/functional preconditions of devolved subnational governments.</v>
      </c>
      <c r="L66" s="114" t="str">
        <f t="shared" si="4"/>
        <v>- do not meet the institutional/functional preconditions of devolved subnational governments.</v>
      </c>
      <c r="M66" s="115" t="str">
        <f t="shared" si="4"/>
        <v>- do not meet the institutional/functional preconditions of devolved subnational governments.</v>
      </c>
    </row>
    <row r="67" spans="4:13" hidden="1">
      <c r="D67" s="113" t="s">
        <v>693</v>
      </c>
      <c r="E67" s="114">
        <f>IF(E57+E58+E59=3,3,IF(E57+E58=2,2,IF(E57=1,1,0)))</f>
        <v>1</v>
      </c>
      <c r="F67" s="114">
        <f t="shared" ref="F67:H67" si="5">IF(F57+F58+F59=3,3,IF(F57+F58=2,2,IF(F57=1,1,0)))</f>
        <v>0</v>
      </c>
      <c r="G67" s="114">
        <f t="shared" si="5"/>
        <v>0</v>
      </c>
      <c r="H67" s="115">
        <f t="shared" si="5"/>
        <v>0</v>
      </c>
      <c r="J67" s="113" t="str">
        <f>IF(E67=3,E$5&amp;" meet all the political conditions of devolved subnational governments with extensive powers/functions.",IF(E67=2,E$5&amp;" meet all the political conditions of devolved subnational governments, albeit with limited powers/functions.",IF(E67=1,E$5&amp;" do not meet the political conditions of devolved subnational governments (although preconditions are met).",IF(E67=0,E$5&amp;" do not meet the political preconditions of devolved subnational governments.",""))))</f>
        <v>Local Government Authorities do not meet the political conditions of devolved subnational governments (although preconditions are met).</v>
      </c>
      <c r="K67" s="114" t="str">
        <f t="shared" ref="K67:M67" si="6">IF(F67=3,F$5&amp;" meet all the political conditions of devolved subnational governments with extensive powers/functions.",IF(F67=2,F$5&amp;" meet all the political conditions of devolved subnational governments, albeit with limited powers/functions.",IF(F67=1,F$5&amp;" do not meet the political conditions of devolved subnational governments (although preconditions are met).",IF(F67=0,F$5&amp;" do not meet the political preconditions of devolved subnational governments.",""))))</f>
        <v>- do not meet the political preconditions of devolved subnational governments.</v>
      </c>
      <c r="L67" s="114" t="str">
        <f t="shared" si="6"/>
        <v>- do not meet the political preconditions of devolved subnational governments.</v>
      </c>
      <c r="M67" s="115" t="str">
        <f t="shared" si="6"/>
        <v>- do not meet the political preconditions of devolved subnational governments.</v>
      </c>
    </row>
    <row r="68" spans="4:13" hidden="1">
      <c r="D68" s="113" t="s">
        <v>694</v>
      </c>
      <c r="E68" s="114">
        <f>IF(E60+E61+E62=3,3,IF(E60+E61=2,2,IF(E60=1,1,0)))</f>
        <v>1</v>
      </c>
      <c r="F68" s="114">
        <f t="shared" ref="F68:H68" si="7">IF(F60+F61+F62=3,3,IF(F60+F61=2,2,IF(F60=1,1,0)))</f>
        <v>0</v>
      </c>
      <c r="G68" s="114">
        <f t="shared" si="7"/>
        <v>0</v>
      </c>
      <c r="H68" s="115">
        <f t="shared" si="7"/>
        <v>0</v>
      </c>
      <c r="J68" s="113" t="str">
        <f>IF(E68=3,E$5&amp;" meet all the administrative conditions of devolved subnational governments with extensive powers/functions.",IF(E68=2,E$5&amp;" meet all the administrative conditions of devolved subnational governments, albeit with limited powers/functions.",IF(E68=1,E$5&amp;" do not meet the administrative conditions of devolved subnational governments (although preconditions are met).",IF(E68=0,E$5&amp;" do not meet the administrative preconditions of devolved subnational governments.",""))))</f>
        <v>Local Government Authorities do not meet the administrative conditions of devolved subnational governments (although preconditions are met).</v>
      </c>
      <c r="K68" s="114" t="str">
        <f t="shared" ref="K68:M68" si="8">IF(F68=3,F$5&amp;" meet all the administrative conditions of devolved subnational governments with extensive powers/functions.",IF(F68=2,F$5&amp;" meet all the administrative conditions of devolved subnational governments, albeit with limited powers/functions.",IF(F68=1,F$5&amp;" do not meet the administrative conditions of devolved subnational governments (although preconditions are met).",IF(F68=0,F$5&amp;" do not meet the administrative preconditions of devolved subnational governments.",""))))</f>
        <v>- do not meet the administrative preconditions of devolved subnational governments.</v>
      </c>
      <c r="L68" s="114" t="str">
        <f t="shared" si="8"/>
        <v>- do not meet the administrative preconditions of devolved subnational governments.</v>
      </c>
      <c r="M68" s="115" t="str">
        <f t="shared" si="8"/>
        <v>- do not meet the administrative preconditions of devolved subnational governments.</v>
      </c>
    </row>
    <row r="69" spans="4:13" hidden="1">
      <c r="D69" s="113" t="s">
        <v>695</v>
      </c>
      <c r="E69" s="114">
        <f>IF(E63+E64+E65=3,3,IF(E63+E64=2,2,IF(E63=1,1,0)))</f>
        <v>1</v>
      </c>
      <c r="F69" s="114">
        <f t="shared" ref="F69:H69" si="9">IF(F63+F64+F65=3,3,IF(F63+F64=2,2,IF(F63=1,1,0)))</f>
        <v>0</v>
      </c>
      <c r="G69" s="114">
        <f t="shared" si="9"/>
        <v>0</v>
      </c>
      <c r="H69" s="115">
        <f t="shared" si="9"/>
        <v>0</v>
      </c>
      <c r="J69" s="113" t="str">
        <f>IF(E69=3,E$5&amp;" meet all the fiscal/budgetary conditions of devolved subnational governments with extensive powers/functions.",IF(E69=2,E$5&amp;" meet all the fiscal/budgetary conditions of devolved subnational governments, albeit with limited powers/functions.",IF(E69=1,E$5&amp;" do not meet the fiscal/budgetary conditions of devolved subnational governments (although preconditions are met).",IF(E69=0,E$5&amp;" do not meet the fiscal/budgetary preconditions of devolved subnational governments.",""))))</f>
        <v>Local Government Authorities do not meet the fiscal/budgetary conditions of devolved subnational governments (although preconditions are met).</v>
      </c>
      <c r="K69" s="114" t="str">
        <f t="shared" ref="K69:M69" si="10">IF(F69=3,F$5&amp;" meet all the fiscal/budgetary conditions of devolved subnational governments with extensive powers/functions.",IF(F69=2,F$5&amp;" meet all the fiscal/budgetary conditions of devolved subnational governments, albeit with limited powers/functions.",IF(F69=1,F$5&amp;" do not meet the fiscal/budgetary conditions of devolved subnational governments (although preconditions are met).",IF(F69=0,F$5&amp;" do not meet the fiscal/budgetary preconditions of devolved subnational governments.",""))))</f>
        <v>- do not meet the fiscal/budgetary preconditions of devolved subnational governments.</v>
      </c>
      <c r="L69" s="114" t="str">
        <f t="shared" si="10"/>
        <v>- do not meet the fiscal/budgetary preconditions of devolved subnational governments.</v>
      </c>
      <c r="M69" s="115" t="str">
        <f t="shared" si="10"/>
        <v>- do not meet the fiscal/budgetary preconditions of devolved subnational governments.</v>
      </c>
    </row>
    <row r="70" spans="4:13" hidden="1">
      <c r="D70" s="123"/>
      <c r="E70" s="124">
        <f>MIN(E66:E69)</f>
        <v>1</v>
      </c>
      <c r="F70" s="124">
        <f t="shared" ref="F70:H70" si="11">MIN(F66:F69)</f>
        <v>0</v>
      </c>
      <c r="G70" s="124">
        <f t="shared" si="11"/>
        <v>0</v>
      </c>
      <c r="H70" s="125">
        <f t="shared" si="11"/>
        <v>0</v>
      </c>
      <c r="J70" s="111"/>
      <c r="M70" s="112"/>
    </row>
    <row r="71" spans="4:13" hidden="1">
      <c r="E71" s="133" t="str">
        <f>IF(E72="",E48,E48&amp;E72)</f>
        <v>Hybrid institution</v>
      </c>
      <c r="F71" s="134" t="str">
        <f t="shared" ref="F71:H71" si="12">IF(F72="",F48,F48&amp;F72)</f>
        <v>…</v>
      </c>
      <c r="G71" s="134" t="str">
        <f t="shared" si="12"/>
        <v>…</v>
      </c>
      <c r="H71" s="135" t="str">
        <f t="shared" si="12"/>
        <v>…</v>
      </c>
      <c r="J71" s="116" t="str">
        <f>J7&amp;J8&amp;J9&amp;J10&amp;J11</f>
        <v/>
      </c>
      <c r="K71" s="2" t="str">
        <f>K7&amp;K8&amp;K9&amp;K10&amp;K11</f>
        <v/>
      </c>
      <c r="L71" s="2" t="str">
        <f>L7&amp;L8&amp;L9&amp;L10&amp;L11</f>
        <v/>
      </c>
      <c r="M71" s="117" t="str">
        <f>M7&amp;M8&amp;M9&amp;M10&amp;M11</f>
        <v/>
      </c>
    </row>
    <row r="72" spans="4:13" ht="14.7" hidden="1" thickBot="1">
      <c r="E72" s="214" t="str">
        <f>IF(E48="Non-devolved institution",IF(E50="Yes"," (with elected council)",""),"")</f>
        <v/>
      </c>
      <c r="F72" s="137" t="str">
        <f>IF(F48="Non-devolved institution",IF(F50="Yes"," (with elected council)",""),"")</f>
        <v/>
      </c>
      <c r="G72" s="137" t="str">
        <f>IF(G48="Non-devolved institution",IF(G50="Yes"," (with elected council)",""),"")</f>
        <v/>
      </c>
      <c r="H72" s="138" t="str">
        <f>IF(H48="Non-devolved institution",IF(H50="Yes"," (with elected council)",""),"")</f>
        <v/>
      </c>
      <c r="J72" s="116" t="str">
        <f>J13&amp;J14&amp;J15&amp;J16&amp;J17&amp;J18&amp;J19</f>
        <v>"Members of Parliament from the constituencies that fall within the local government area, as voting members, ex officio" (Local Government Act - Section 5); "[Local] by-laws shall be made under the common seal of the Council and shall not have effect until they are approved by the Minister." (Local Government Act - Section 104)"Where the Council is about to take or has taken a course of action which if pursued to its conclusion would be unlawful or contrary to national policies, the Minister may issue an order requiring the Council to desist from making or implementing the decision or taking or continuing to take the course of action" (Local Government Act, Section 21</v>
      </c>
      <c r="K72" s="2" t="str">
        <f>K13&amp;K14&amp;K15&amp;K16&amp;K17&amp;K18&amp;K19</f>
        <v/>
      </c>
      <c r="L72" s="2" t="str">
        <f>L13&amp;L14&amp;L15&amp;L16&amp;L17&amp;L18&amp;L19</f>
        <v/>
      </c>
      <c r="M72" s="117" t="str">
        <f>M13&amp;M14&amp;M15&amp;M16&amp;M17&amp;M18&amp;M19</f>
        <v/>
      </c>
    </row>
    <row r="73" spans="4:13" ht="14.7" hidden="1" thickBot="1">
      <c r="E73" s="215" t="str">
        <f>HLOOKUP(E48,$D$77:$I$78,2,FALSE)&amp;E72</f>
        <v>hybrid local governance institutions, with features of both devolution and deconcentration.</v>
      </c>
      <c r="F73" s="216" t="str">
        <f t="shared" ref="F73:H73" si="13">HLOOKUP(F48,$D$77:$I$78,2,FALSE)&amp;F72</f>
        <v>…</v>
      </c>
      <c r="G73" s="216" t="str">
        <f t="shared" si="13"/>
        <v>…</v>
      </c>
      <c r="H73" s="217" t="str">
        <f t="shared" si="13"/>
        <v>…</v>
      </c>
      <c r="J73" s="116" t="str">
        <f>J21&amp;J22&amp;J23&amp;J24&amp;J25&amp;J26&amp;J27&amp;J28</f>
        <v>The chief executive officer (in cities, municipalities, and towns) or the district commissioner (in districts) is appointed by the Minister (Local Government Act, Section 11). Heads of sector agencies are generally appointed and paid by their parent ministries at national level.District secretariat staff are recruited by LASCOM (Local Government Service Commission) posted in LGAs and paid using funds transferred from Central GovernmentIn practice there is a significant degree of dual subordination/accountability</v>
      </c>
      <c r="K73" s="2" t="str">
        <f>K21&amp;K22&amp;K23&amp;K24&amp;K25&amp;K26&amp;K27&amp;K28</f>
        <v/>
      </c>
      <c r="L73" s="2" t="str">
        <f>L21&amp;L22&amp;L23&amp;L24&amp;L25&amp;L26&amp;L27&amp;L28</f>
        <v/>
      </c>
      <c r="M73" s="117" t="str">
        <f>M21&amp;M22&amp;M23&amp;M24&amp;M25&amp;M26&amp;M27&amp;M28</f>
        <v/>
      </c>
    </row>
    <row r="74" spans="4:13" hidden="1">
      <c r="E74" s="67"/>
      <c r="J74" s="118" t="str">
        <f>J30&amp;J31&amp;J32&amp;J33&amp;J34&amp;J35&amp;J36</f>
        <v>The Councils approve their own budgets, but then send to the National Local Government Finance Committee who consolidate and then send to Parliament for approval (LGA budgets are included as a vote in the national appropriation bill)</v>
      </c>
      <c r="K74" s="23" t="str">
        <f>K30&amp;K31&amp;K32&amp;K33&amp;K34&amp;K35&amp;K36</f>
        <v/>
      </c>
      <c r="L74" s="23" t="str">
        <f>L30&amp;L31&amp;L32&amp;L33&amp;L34&amp;L35&amp;L36</f>
        <v/>
      </c>
      <c r="M74" s="119" t="str">
        <f>M30&amp;M31&amp;M32&amp;M33&amp;M34&amp;M35&amp;M36</f>
        <v/>
      </c>
    </row>
    <row r="75" spans="4:13" hidden="1">
      <c r="E75" s="67"/>
    </row>
    <row r="76" spans="4:13" ht="14.7" hidden="1" thickBot="1">
      <c r="E76" s="67"/>
    </row>
    <row r="77" spans="4:13" hidden="1">
      <c r="D77" s="218" t="s">
        <v>30</v>
      </c>
      <c r="E77" s="209" t="s">
        <v>665</v>
      </c>
      <c r="F77" s="210" t="s">
        <v>666</v>
      </c>
      <c r="G77" s="210" t="s">
        <v>664</v>
      </c>
      <c r="H77" s="210" t="s">
        <v>667</v>
      </c>
      <c r="I77" s="211" t="s">
        <v>668</v>
      </c>
    </row>
    <row r="78" spans="4:13" ht="14.7" hidden="1" thickBot="1">
      <c r="D78" s="219" t="s">
        <v>30</v>
      </c>
      <c r="E78" s="212" t="s">
        <v>696</v>
      </c>
      <c r="F78" s="22" t="s">
        <v>697</v>
      </c>
      <c r="G78" s="22" t="s">
        <v>698</v>
      </c>
      <c r="H78" s="22" t="s">
        <v>699</v>
      </c>
      <c r="I78" s="213" t="s">
        <v>700</v>
      </c>
    </row>
    <row r="79" spans="4:13" hidden="1"/>
  </sheetData>
  <dataValidations count="5">
    <dataValidation type="list" allowBlank="1" showInputMessage="1" showErrorMessage="1" sqref="G7" xr:uid="{71737235-5B0F-4B5B-A82D-011792F9C182}">
      <formula1>"...,Yes,No,Other"</formula1>
    </dataValidation>
    <dataValidation type="list" allowBlank="1" showInputMessage="1" showErrorMessage="1" sqref="H7" xr:uid="{81C52D89-FB06-4242-BCAC-C337AA7676CA}">
      <formula1>"...,GP,SP,DECON,Other"</formula1>
    </dataValidation>
    <dataValidation type="list" allowBlank="1" showInputMessage="1" showErrorMessage="1" sqref="E31:H36 E39:H45 E8:H11 E14:H19 E22:H28" xr:uid="{5BBF8C7F-31AD-4E15-8222-AD40F370432D}">
      <formula1>$O8:$R8</formula1>
    </dataValidation>
    <dataValidation type="list" allowBlank="1" showInputMessage="1" showErrorMessage="1" sqref="E50:H50" xr:uid="{15642E44-6AFB-4422-A014-63D7ABF1C880}">
      <formula1>$O$50:$V$50</formula1>
    </dataValidation>
    <dataValidation type="list" allowBlank="1" showInputMessage="1" showErrorMessage="1" sqref="E48:H49" xr:uid="{67BCF2EB-693A-485A-8C9C-9F02B36A1221}">
      <formula1>$O$48:$T$48</formula1>
    </dataValidation>
  </dataValidations>
  <pageMargins left="0.7" right="0.7" top="0.75" bottom="0.75" header="0.3" footer="0.3"/>
  <pageSetup scale="58" fitToWidth="3"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E36E-D4A3-47C2-9882-C50FA57939B4}">
  <dimension ref="C1:N27"/>
  <sheetViews>
    <sheetView zoomScale="75" zoomScaleNormal="75" workbookViewId="0">
      <pane ySplit="3" topLeftCell="A4" activePane="bottomLeft" state="frozen"/>
      <selection activeCell="D28" sqref="A1:XFD1048576"/>
      <selection pane="bottomLeft" activeCell="D22" sqref="D22"/>
    </sheetView>
  </sheetViews>
  <sheetFormatPr defaultColWidth="9.15625" defaultRowHeight="14.4"/>
  <cols>
    <col min="1" max="2" width="2.578125" customWidth="1"/>
    <col min="3" max="3" width="7.578125" customWidth="1"/>
    <col min="4" max="4" width="54.578125" customWidth="1"/>
    <col min="5" max="5" width="3.41796875" customWidth="1"/>
    <col min="6" max="7" width="12.578125" customWidth="1"/>
    <col min="8" max="8" width="3.41796875" customWidth="1"/>
    <col min="9" max="9" width="12.578125" customWidth="1"/>
    <col min="10" max="10" width="3.41796875" customWidth="1"/>
    <col min="11" max="11" width="52.26171875" customWidth="1"/>
    <col min="12" max="12" width="3.26171875" customWidth="1"/>
    <col min="13" max="13" width="23.83984375" hidden="1" customWidth="1"/>
    <col min="14" max="14" width="27.15625" customWidth="1"/>
  </cols>
  <sheetData>
    <row r="1" spans="3:14" s="2" customFormat="1"/>
    <row r="2" spans="3:14" s="2" customFormat="1" ht="18.3">
      <c r="D2" s="21" t="s">
        <v>701</v>
      </c>
    </row>
    <row r="3" spans="3:14" s="22" customFormat="1" ht="15" customHeight="1" thickBot="1"/>
    <row r="4" spans="3:14" ht="15" customHeight="1" thickBot="1"/>
    <row r="5" spans="3:14" ht="13.5" customHeight="1">
      <c r="C5" s="242" t="s">
        <v>702</v>
      </c>
      <c r="D5" s="246" t="s">
        <v>703</v>
      </c>
      <c r="F5" s="244" t="s">
        <v>704</v>
      </c>
      <c r="G5" s="245"/>
      <c r="I5" s="250" t="s">
        <v>705</v>
      </c>
      <c r="K5" s="248" t="s">
        <v>2</v>
      </c>
    </row>
    <row r="6" spans="3:14" ht="13.5" customHeight="1" thickBot="1">
      <c r="C6" s="243"/>
      <c r="D6" s="247"/>
      <c r="E6" s="1"/>
      <c r="F6" s="11" t="s">
        <v>706</v>
      </c>
      <c r="G6" s="11" t="s">
        <v>707</v>
      </c>
      <c r="H6" s="1"/>
      <c r="I6" s="251"/>
      <c r="J6" s="1"/>
      <c r="K6" s="249"/>
    </row>
    <row r="7" spans="3:14" ht="14.25" customHeight="1" thickBot="1"/>
    <row r="8" spans="3:14">
      <c r="C8" s="14"/>
      <c r="D8" s="41" t="s">
        <v>708</v>
      </c>
      <c r="F8" s="151"/>
      <c r="G8" s="152"/>
      <c r="H8" s="4"/>
      <c r="I8" s="148"/>
      <c r="K8" s="15"/>
      <c r="M8" s="223" t="s">
        <v>30</v>
      </c>
      <c r="N8" s="224" t="s">
        <v>709</v>
      </c>
    </row>
    <row r="9" spans="3:14">
      <c r="C9" s="12" t="s">
        <v>710</v>
      </c>
      <c r="D9" s="42" t="s">
        <v>711</v>
      </c>
      <c r="F9" s="153" t="s">
        <v>30</v>
      </c>
      <c r="G9" s="144" t="s">
        <v>712</v>
      </c>
      <c r="H9" s="4"/>
      <c r="I9" s="150" t="s">
        <v>30</v>
      </c>
      <c r="K9" s="95"/>
      <c r="M9" s="223" t="str">
        <f>'IGP1 Structure'!C21</f>
        <v>C</v>
      </c>
      <c r="N9" s="225" t="str">
        <f>'IGP1 Structure'!C21&amp;" = "&amp;'IGP1 Structure'!E21</f>
        <v>C = Central Government</v>
      </c>
    </row>
    <row r="10" spans="3:14">
      <c r="C10" s="12" t="s">
        <v>713</v>
      </c>
      <c r="D10" s="42" t="s">
        <v>714</v>
      </c>
      <c r="F10" s="153" t="s">
        <v>30</v>
      </c>
      <c r="G10" s="144" t="s">
        <v>712</v>
      </c>
      <c r="H10" s="4"/>
      <c r="I10" s="150" t="s">
        <v>30</v>
      </c>
      <c r="K10" s="95"/>
      <c r="M10" s="223" t="str">
        <f>'IGP1 Structure'!C22</f>
        <v>S1</v>
      </c>
      <c r="N10" s="225" t="str">
        <f>'IGP1 Structure'!C22&amp;" = "&amp;'IGP1 Structure'!E22</f>
        <v>S1 = Local Government Authorities</v>
      </c>
    </row>
    <row r="11" spans="3:14">
      <c r="C11" s="39"/>
      <c r="D11" s="43" t="s">
        <v>715</v>
      </c>
      <c r="F11" s="154"/>
      <c r="G11" s="155"/>
      <c r="H11" s="4"/>
      <c r="I11" s="149"/>
      <c r="K11" s="40"/>
      <c r="M11" s="223" t="str">
        <f>'IGP1 Structure'!C23</f>
        <v>S2</v>
      </c>
      <c r="N11" s="225" t="str">
        <f>'IGP1 Structure'!C23&amp;" = "&amp;'IGP1 Structure'!E23</f>
        <v>S2 = -</v>
      </c>
    </row>
    <row r="12" spans="3:14">
      <c r="C12" s="12" t="s">
        <v>716</v>
      </c>
      <c r="D12" s="42" t="s">
        <v>717</v>
      </c>
      <c r="F12" s="153" t="s">
        <v>30</v>
      </c>
      <c r="G12" s="143" t="s">
        <v>30</v>
      </c>
      <c r="H12" s="4"/>
      <c r="I12" s="150" t="s">
        <v>30</v>
      </c>
      <c r="K12" s="95"/>
      <c r="M12" s="223" t="str">
        <f>'IGP1 Structure'!C24</f>
        <v>S3</v>
      </c>
      <c r="N12" s="225" t="str">
        <f>'IGP1 Structure'!C24&amp;" = "&amp;'IGP1 Structure'!E24</f>
        <v>S3 = -</v>
      </c>
    </row>
    <row r="13" spans="3:14">
      <c r="C13" s="12" t="s">
        <v>718</v>
      </c>
      <c r="D13" s="42" t="s">
        <v>719</v>
      </c>
      <c r="F13" s="153" t="s">
        <v>30</v>
      </c>
      <c r="G13" s="143" t="s">
        <v>30</v>
      </c>
      <c r="H13" s="4"/>
      <c r="I13" s="150" t="s">
        <v>30</v>
      </c>
      <c r="K13" s="95"/>
      <c r="M13" s="223" t="str">
        <f>'IGP1 Structure'!C25</f>
        <v>S4</v>
      </c>
      <c r="N13" s="225" t="str">
        <f>'IGP1 Structure'!C25&amp;" = "&amp;'IGP1 Structure'!E25</f>
        <v>S4 = -</v>
      </c>
    </row>
    <row r="14" spans="3:14">
      <c r="C14" s="39"/>
      <c r="D14" s="43" t="s">
        <v>720</v>
      </c>
      <c r="F14" s="154"/>
      <c r="G14" s="155"/>
      <c r="H14" s="4"/>
      <c r="I14" s="149"/>
      <c r="K14" s="40"/>
      <c r="M14" s="223" t="s">
        <v>721</v>
      </c>
      <c r="N14" s="225" t="s">
        <v>722</v>
      </c>
    </row>
    <row r="15" spans="3:14" ht="14.7" thickBot="1">
      <c r="C15" s="12" t="s">
        <v>723</v>
      </c>
      <c r="D15" s="42" t="s">
        <v>724</v>
      </c>
      <c r="F15" s="153" t="s">
        <v>30</v>
      </c>
      <c r="G15" s="143" t="s">
        <v>30</v>
      </c>
      <c r="H15" s="4"/>
      <c r="I15" s="150" t="s">
        <v>30</v>
      </c>
      <c r="K15" s="95"/>
      <c r="M15" s="223" t="s">
        <v>725</v>
      </c>
      <c r="N15" s="226" t="s">
        <v>726</v>
      </c>
    </row>
    <row r="16" spans="3:14">
      <c r="C16" s="39"/>
      <c r="D16" s="43" t="s">
        <v>727</v>
      </c>
      <c r="F16" s="154"/>
      <c r="G16" s="155"/>
      <c r="H16" s="4"/>
      <c r="I16" s="149"/>
      <c r="K16" s="40"/>
    </row>
    <row r="17" spans="3:11">
      <c r="C17" s="12" t="s">
        <v>728</v>
      </c>
      <c r="D17" s="42" t="s">
        <v>729</v>
      </c>
      <c r="F17" s="153" t="s">
        <v>30</v>
      </c>
      <c r="G17" s="144" t="s">
        <v>712</v>
      </c>
      <c r="H17" s="4"/>
      <c r="I17" s="150" t="s">
        <v>30</v>
      </c>
      <c r="K17" s="95"/>
    </row>
    <row r="18" spans="3:11">
      <c r="C18" s="12" t="s">
        <v>730</v>
      </c>
      <c r="D18" s="42" t="s">
        <v>731</v>
      </c>
      <c r="F18" s="153" t="s">
        <v>30</v>
      </c>
      <c r="G18" s="144" t="s">
        <v>712</v>
      </c>
      <c r="H18" s="4"/>
      <c r="I18" s="150" t="s">
        <v>30</v>
      </c>
      <c r="K18" s="95"/>
    </row>
    <row r="19" spans="3:11">
      <c r="C19" s="12" t="s">
        <v>732</v>
      </c>
      <c r="D19" s="42" t="s">
        <v>733</v>
      </c>
      <c r="F19" s="153" t="s">
        <v>30</v>
      </c>
      <c r="G19" s="143" t="s">
        <v>30</v>
      </c>
      <c r="H19" s="4"/>
      <c r="I19" s="150" t="s">
        <v>30</v>
      </c>
      <c r="K19" s="95"/>
    </row>
    <row r="20" spans="3:11">
      <c r="C20" s="12" t="s">
        <v>734</v>
      </c>
      <c r="D20" s="42" t="s">
        <v>735</v>
      </c>
      <c r="F20" s="153" t="s">
        <v>30</v>
      </c>
      <c r="G20" s="143" t="s">
        <v>30</v>
      </c>
      <c r="H20" s="4"/>
      <c r="I20" s="150" t="s">
        <v>30</v>
      </c>
      <c r="K20" s="95"/>
    </row>
    <row r="21" spans="3:11">
      <c r="C21" s="39"/>
      <c r="D21" s="43" t="s">
        <v>736</v>
      </c>
      <c r="F21" s="154"/>
      <c r="G21" s="155"/>
      <c r="H21" s="4"/>
      <c r="I21" s="149"/>
      <c r="K21" s="40"/>
    </row>
    <row r="22" spans="3:11">
      <c r="C22" s="12" t="s">
        <v>737</v>
      </c>
      <c r="D22" s="42" t="s">
        <v>738</v>
      </c>
      <c r="F22" s="153" t="s">
        <v>30</v>
      </c>
      <c r="G22" s="143" t="s">
        <v>30</v>
      </c>
      <c r="H22" s="4"/>
      <c r="I22" s="150" t="s">
        <v>30</v>
      </c>
      <c r="K22" s="95"/>
    </row>
    <row r="23" spans="3:11">
      <c r="C23" s="39"/>
      <c r="D23" s="43" t="s">
        <v>739</v>
      </c>
      <c r="F23" s="154"/>
      <c r="G23" s="155"/>
      <c r="H23" s="4"/>
      <c r="I23" s="149"/>
      <c r="K23" s="40"/>
    </row>
    <row r="24" spans="3:11">
      <c r="C24" s="12" t="s">
        <v>740</v>
      </c>
      <c r="D24" s="42" t="s">
        <v>741</v>
      </c>
      <c r="F24" s="153" t="s">
        <v>30</v>
      </c>
      <c r="G24" s="143" t="s">
        <v>30</v>
      </c>
      <c r="H24" s="4"/>
      <c r="I24" s="150" t="s">
        <v>30</v>
      </c>
      <c r="K24" s="95"/>
    </row>
    <row r="25" spans="3:11">
      <c r="C25" s="39"/>
      <c r="D25" s="43" t="s">
        <v>742</v>
      </c>
      <c r="F25" s="154"/>
      <c r="G25" s="155"/>
      <c r="H25" s="4"/>
      <c r="I25" s="149"/>
      <c r="K25" s="40"/>
    </row>
    <row r="26" spans="3:11" ht="14.7" thickBot="1">
      <c r="C26" s="13" t="s">
        <v>743</v>
      </c>
      <c r="D26" s="44" t="s">
        <v>744</v>
      </c>
      <c r="F26" s="156" t="s">
        <v>30</v>
      </c>
      <c r="G26" s="157" t="s">
        <v>30</v>
      </c>
      <c r="H26" s="4"/>
      <c r="I26" s="158" t="s">
        <v>30</v>
      </c>
      <c r="K26" s="96"/>
    </row>
    <row r="27" spans="3:11" s="7" customFormat="1" ht="14.7" thickBot="1"/>
  </sheetData>
  <sheetProtection sheet="1" formatCells="0"/>
  <mergeCells count="5">
    <mergeCell ref="C5:C6"/>
    <mergeCell ref="F5:G5"/>
    <mergeCell ref="D5:D6"/>
    <mergeCell ref="K5:K6"/>
    <mergeCell ref="I5:I6"/>
  </mergeCells>
  <dataValidations count="2">
    <dataValidation type="list" allowBlank="1" showInputMessage="1" showErrorMessage="1" sqref="I24 I15 I17:I20 I9:I10 I12:I13 I22 I26" xr:uid="{8C2BDC65-1839-4B4E-8A37-2E3AD2558A59}">
      <formula1>"…,Yes,No,Partially/Mixed/Other"</formula1>
    </dataValidation>
    <dataValidation type="list" allowBlank="1" showInputMessage="1" showErrorMessage="1" sqref="F15:G15 F9:F10 F22:G22 G19:G20 F17:F20 F26:G26 F24:G24 F12:G13" xr:uid="{097941F7-E617-4E9D-9256-E7030ACEBB8A}">
      <formula1>$M$8:$M$15</formula1>
    </dataValidation>
  </dataValidations>
  <pageMargins left="0.7" right="0.7" top="0.75" bottom="0.75" header="0.3" footer="0.3"/>
  <pageSetup scale="65" fitToHeight="2" orientation="landscape" horizontalDpi="200" verticalDpi="200" r:id="rId1"/>
  <rowBreaks count="1" manualBreakCount="1">
    <brk id="27"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7DAA-87D9-47AE-83BD-771AD85CC2C9}">
  <dimension ref="C1:N32"/>
  <sheetViews>
    <sheetView zoomScale="75" zoomScaleNormal="75" workbookViewId="0">
      <pane ySplit="3" topLeftCell="A4" activePane="bottomLeft" state="frozen"/>
      <selection pane="bottomLeft" activeCell="E6" sqref="E6"/>
    </sheetView>
  </sheetViews>
  <sheetFormatPr defaultColWidth="9.15625" defaultRowHeight="14.4"/>
  <cols>
    <col min="1" max="2" width="3.578125" customWidth="1"/>
    <col min="4" max="4" width="59.83984375" customWidth="1"/>
    <col min="5" max="5" width="43.41796875" customWidth="1"/>
    <col min="9" max="14" width="9.15625" hidden="1" customWidth="1"/>
  </cols>
  <sheetData>
    <row r="1" spans="3:14" s="2" customFormat="1"/>
    <row r="2" spans="3:14" s="2" customFormat="1" ht="18.3">
      <c r="C2" s="21"/>
      <c r="D2" s="21" t="s">
        <v>745</v>
      </c>
    </row>
    <row r="3" spans="3:14" s="22" customFormat="1" ht="15" customHeight="1" thickBot="1"/>
    <row r="5" spans="3:14">
      <c r="C5" s="1" t="s">
        <v>746</v>
      </c>
      <c r="D5" s="1" t="s">
        <v>747</v>
      </c>
    </row>
    <row r="6" spans="3:14">
      <c r="C6" t="s">
        <v>748</v>
      </c>
      <c r="D6" t="s">
        <v>749</v>
      </c>
      <c r="E6" s="159" t="s">
        <v>750</v>
      </c>
    </row>
    <row r="7" spans="3:14">
      <c r="C7" t="s">
        <v>751</v>
      </c>
      <c r="D7" t="s">
        <v>752</v>
      </c>
      <c r="E7" s="159"/>
    </row>
    <row r="8" spans="3:14">
      <c r="C8" t="s">
        <v>753</v>
      </c>
      <c r="D8" t="s">
        <v>754</v>
      </c>
      <c r="E8" s="159" t="s">
        <v>755</v>
      </c>
    </row>
    <row r="9" spans="3:14">
      <c r="I9" s="2"/>
      <c r="J9" s="2"/>
      <c r="K9" s="2"/>
      <c r="L9" s="2"/>
      <c r="M9" s="2"/>
      <c r="N9" s="2"/>
    </row>
    <row r="10" spans="3:14">
      <c r="C10" s="1" t="s">
        <v>756</v>
      </c>
      <c r="D10" s="1" t="s">
        <v>757</v>
      </c>
      <c r="I10" s="2"/>
      <c r="J10" s="2"/>
      <c r="K10" s="2"/>
      <c r="L10" s="2"/>
      <c r="M10" s="2"/>
      <c r="N10" s="2"/>
    </row>
    <row r="11" spans="3:14">
      <c r="C11" s="1"/>
      <c r="I11" s="2"/>
      <c r="J11" s="2"/>
      <c r="K11" s="2"/>
      <c r="L11" s="2"/>
      <c r="M11" s="2"/>
      <c r="N11" s="2"/>
    </row>
    <row r="12" spans="3:14">
      <c r="C12" s="1" t="s">
        <v>758</v>
      </c>
      <c r="D12" s="252" t="s">
        <v>759</v>
      </c>
      <c r="E12" s="252"/>
    </row>
    <row r="13" spans="3:14" ht="46" customHeight="1">
      <c r="D13" s="253" t="s">
        <v>760</v>
      </c>
      <c r="E13" s="253"/>
    </row>
    <row r="14" spans="3:14">
      <c r="D14" s="54"/>
      <c r="E14" s="30"/>
    </row>
    <row r="15" spans="3:14">
      <c r="C15" s="1" t="s">
        <v>761</v>
      </c>
      <c r="D15" s="254" t="s">
        <v>762</v>
      </c>
      <c r="E15" s="254"/>
    </row>
    <row r="16" spans="3:14" ht="46" customHeight="1">
      <c r="D16" s="253" t="s">
        <v>763</v>
      </c>
      <c r="E16" s="253"/>
    </row>
    <row r="17" spans="3:5">
      <c r="D17" s="54"/>
      <c r="E17" s="30"/>
    </row>
    <row r="18" spans="3:5">
      <c r="C18" s="1" t="s">
        <v>764</v>
      </c>
      <c r="D18" s="254" t="s">
        <v>765</v>
      </c>
      <c r="E18" s="254"/>
    </row>
    <row r="19" spans="3:5" ht="46" customHeight="1">
      <c r="D19" s="253" t="s">
        <v>766</v>
      </c>
      <c r="E19" s="253"/>
    </row>
    <row r="20" spans="3:5">
      <c r="D20" s="54"/>
      <c r="E20" s="30"/>
    </row>
    <row r="21" spans="3:5">
      <c r="C21" s="1" t="s">
        <v>767</v>
      </c>
      <c r="D21" s="254" t="s">
        <v>768</v>
      </c>
      <c r="E21" s="254"/>
    </row>
    <row r="22" spans="3:5" ht="46" customHeight="1">
      <c r="D22" s="253" t="s">
        <v>769</v>
      </c>
      <c r="E22" s="253"/>
    </row>
    <row r="23" spans="3:5" ht="15" customHeight="1">
      <c r="D23" s="54"/>
      <c r="E23" s="30"/>
    </row>
    <row r="24" spans="3:5" ht="15" customHeight="1">
      <c r="C24" s="1" t="s">
        <v>770</v>
      </c>
      <c r="D24" s="254" t="s">
        <v>771</v>
      </c>
      <c r="E24" s="254"/>
    </row>
    <row r="25" spans="3:5" ht="13.5" customHeight="1">
      <c r="D25" s="253" t="s">
        <v>772</v>
      </c>
      <c r="E25" s="253"/>
    </row>
    <row r="26" spans="3:5" ht="13.5" customHeight="1">
      <c r="D26" s="253" t="s">
        <v>773</v>
      </c>
      <c r="E26" s="253"/>
    </row>
    <row r="27" spans="3:5" ht="13.5" customHeight="1">
      <c r="D27" s="253" t="s">
        <v>774</v>
      </c>
      <c r="E27" s="253"/>
    </row>
    <row r="28" spans="3:5" ht="13.5" customHeight="1">
      <c r="D28" s="253"/>
      <c r="E28" s="253"/>
    </row>
    <row r="29" spans="3:5" ht="13.5" customHeight="1">
      <c r="D29" s="253"/>
      <c r="E29" s="253"/>
    </row>
    <row r="30" spans="3:5" ht="13.5" customHeight="1">
      <c r="D30" s="253"/>
      <c r="E30" s="253"/>
    </row>
    <row r="31" spans="3:5" ht="15" customHeight="1">
      <c r="D31" s="54"/>
      <c r="E31" s="30"/>
    </row>
    <row r="32" spans="3:5" s="3" customFormat="1"/>
  </sheetData>
  <sheetProtection sheet="1" formatCells="0"/>
  <mergeCells count="15">
    <mergeCell ref="D26:E26"/>
    <mergeCell ref="D27:E27"/>
    <mergeCell ref="D28:E28"/>
    <mergeCell ref="D29:E29"/>
    <mergeCell ref="D30:E30"/>
    <mergeCell ref="D24:E24"/>
    <mergeCell ref="D21:E21"/>
    <mergeCell ref="D18:E18"/>
    <mergeCell ref="D15:E15"/>
    <mergeCell ref="D25:E25"/>
    <mergeCell ref="D12:E12"/>
    <mergeCell ref="D13:E13"/>
    <mergeCell ref="D16:E16"/>
    <mergeCell ref="D19:E19"/>
    <mergeCell ref="D22:E22"/>
  </mergeCells>
  <dataValidations disablePrompts="1" count="1">
    <dataValidation type="list" allowBlank="1" showInputMessage="1" showErrorMessage="1" sqref="E14 E17 E20 E23 E31:E32" xr:uid="{88507343-9DA2-46F0-97EF-15395E17E4A1}">
      <formula1>$I14:$L14</formula1>
    </dataValidation>
  </dataValidations>
  <pageMargins left="0.7" right="0.7" top="0.75" bottom="0.75" header="0.3" footer="0.3"/>
  <pageSetup scale="64" fitToHeight="2" orientation="portrait" horizontalDpi="200" verticalDpi="200" r:id="rId1"/>
  <rowBreaks count="1" manualBreakCount="1">
    <brk id="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E96D-940E-4952-9740-729597CA230A}">
  <dimension ref="A2:H78"/>
  <sheetViews>
    <sheetView zoomScale="75" zoomScaleNormal="75" workbookViewId="0">
      <selection activeCell="C2" sqref="C2"/>
    </sheetView>
  </sheetViews>
  <sheetFormatPr defaultRowHeight="14.4"/>
  <cols>
    <col min="1" max="2" width="4.15625" style="2" customWidth="1"/>
    <col min="3" max="3" width="34.68359375" customWidth="1"/>
    <col min="4" max="9" width="13.578125" customWidth="1"/>
  </cols>
  <sheetData>
    <row r="2" spans="2:4">
      <c r="C2" s="1" t="str">
        <f>"IGP Country Notes for "&amp;'IGP1 Structure'!E7&amp;" ,"&amp;'IGP1 Structure'!E8</f>
        <v>IGP Country Notes for Malawi (MWI) ,2022</v>
      </c>
    </row>
    <row r="3" spans="2:4">
      <c r="C3" t="str">
        <f>"These Country Notes for this LoGICA Intergovernmental Profile (IGP) describe the structure and nature of local governance institutions for "&amp;'IGP1 Structure'!E204&amp;" for the year "&amp;'IGP1 Structure'!E8&amp;"."</f>
        <v>These Country Notes for this LoGICA Intergovernmental Profile (IGP) describe the structure and nature of local governance institutions for Malawi for the year 2022.</v>
      </c>
    </row>
    <row r="4" spans="2:4">
      <c r="C4" t="str">
        <f>IF(COUNTIF('IGP3 Functions'!$F$9:$G$26,"…")&lt;10,"The IGP also assessed the de facto functional assignments for "&amp;'IGP1 Structure'!E204&amp;".","The IGP did not assess the de facto functional assignments for "&amp;'IGP1 Structure'!E204&amp;".")</f>
        <v>The IGP did not assess the de facto functional assignments for Malawi.</v>
      </c>
    </row>
    <row r="5" spans="2:4">
      <c r="C5" t="str">
        <f>"This IGP was prepared by "&amp;'IGP Info'!E6&amp;"."</f>
        <v>This IGP was prepared by Asiyati Chiweza.</v>
      </c>
    </row>
    <row r="6" spans="2:4">
      <c r="B6" s="2" t="str">
        <f>IF('IGP1 Structure'!D9="","XX","&gt;")</f>
        <v>&gt;</v>
      </c>
      <c r="C6" s="208" t="str">
        <f>IF(B6="&gt;","The total population of "&amp;'IGP1 Structure'!E204&amp;" is "&amp;FIXED('IGP1 Structure'!E9,0,FALSE)&amp;" residents.","The total population of "&amp;'IGP1 Structure'!E204&amp;" is not reported in the profile.")</f>
        <v>The total population of Malawi is 17,563,749 residents.</v>
      </c>
    </row>
    <row r="7" spans="2:4">
      <c r="B7" s="2" t="str">
        <f>IF('IGP1 Structure'!L6&amp;'IGP1 Structure'!L7&amp;'IGP1 Structure'!L8&amp;'IGP1 Structure'!L9="","XX","&gt;")</f>
        <v>&gt;</v>
      </c>
      <c r="C7" t="str">
        <f>IF(B7="&gt;",'IGP1 Structure'!L6&amp;'IGP1 Structure'!L7&amp;'IGP1 Structure'!L8&amp;'IGP1 Structure'!L9,"")</f>
        <v>2018 National Population Census</v>
      </c>
    </row>
    <row r="9" spans="2:4">
      <c r="C9" s="1" t="s">
        <v>775</v>
      </c>
    </row>
    <row r="10" spans="2:4">
      <c r="C10" t="str">
        <f>"The main legal/policy context for decentralization, subnational governance and intergovernmental relations in "&amp;'IGP1 Structure'!E204&amp;" is provided by:"</f>
        <v>The main legal/policy context for decentralization, subnational governance and intergovernmental relations in Malawi is provided by:</v>
      </c>
      <c r="D10" s="1"/>
    </row>
    <row r="11" spans="2:4">
      <c r="B11" s="2" t="str">
        <f>IF('IGP1 Structure'!D12="","XX","&gt;")</f>
        <v>&gt;</v>
      </c>
      <c r="C11" t="str">
        <f>IF(B11="&gt;",'IGP1 Structure'!D12&amp;" ("&amp;'IGP1 Structure'!F12&amp;")","")</f>
        <v>Constitution of the Republic of Malawi (1995)</v>
      </c>
    </row>
    <row r="12" spans="2:4">
      <c r="B12" s="2" t="str">
        <f>IF('IGP1 Structure'!D13="","XX","&gt;")</f>
        <v>&gt;</v>
      </c>
      <c r="C12" t="str">
        <f>IF(B12="&gt;",'IGP1 Structure'!D13&amp;" ("&amp;'IGP1 Structure'!F13&amp;")","")</f>
        <v>Local Government Act (1998)</v>
      </c>
    </row>
    <row r="13" spans="2:4">
      <c r="B13" s="2" t="str">
        <f>IF('IGP1 Structure'!D14="","XX","&gt;")</f>
        <v>&gt;</v>
      </c>
      <c r="C13" t="str">
        <f>IF(B13="&gt;",'IGP1 Structure'!D14&amp;" ("&amp;'IGP1 Structure'!F14&amp;")","")</f>
        <v>Decentralisation Policy (1998)</v>
      </c>
    </row>
    <row r="14" spans="2:4">
      <c r="B14" s="2" t="str">
        <f>IF('IGP1 Structure'!D15="","XX","&gt;")</f>
        <v>XX</v>
      </c>
      <c r="C14" t="str">
        <f>IF(B14="&gt;",'IGP1 Structure'!D15&amp;" ("&amp;'IGP1 Structure'!F15&amp;")","")</f>
        <v/>
      </c>
    </row>
    <row r="15" spans="2:4">
      <c r="B15" s="2" t="str">
        <f>IF('IGP1 Structure'!L11&amp;'IGP1 Structure'!L12&amp;'IGP1 Structure'!L13&amp;'IGP1 Structure'!L14&amp;'IGP1 Structure'!L15="","XX","&gt;")</f>
        <v>&gt;</v>
      </c>
      <c r="C15" t="str">
        <f>IF(B15="&gt;",'IGP1 Structure'!L11&amp;'IGP1 Structure'!L12&amp;'IGP1 Structure'!L13&amp;'IGP1 Structure'!L14&amp;'IGP1 Structure'!L15,"")</f>
        <v>Amended in 2010</v>
      </c>
    </row>
    <row r="17" spans="2:3">
      <c r="C17" t="s">
        <v>776</v>
      </c>
    </row>
    <row r="18" spans="2:3" ht="14.5" customHeight="1"/>
    <row r="19" spans="2:3">
      <c r="C19" s="1" t="s">
        <v>777</v>
      </c>
    </row>
    <row r="20" spans="2:3">
      <c r="C20" t="str">
        <f>"The Intergovernmental Profile considers "&amp;'IGP1 Structure'!Q26&amp;" different levels, tiers or types of subnational governance institutions, including:"</f>
        <v>The Intergovernmental Profile considers 1 different levels, tiers or types of subnational governance institutions, including:</v>
      </c>
    </row>
    <row r="21" spans="2:3">
      <c r="B21" s="2" t="str">
        <f>IF('IGP1 Structure'!Q22="YES","&gt;","XX")</f>
        <v>&gt;</v>
      </c>
      <c r="C21" t="str">
        <f>IF('IGP1 Structure'!Q22="YES",'IGP1 Structure'!S22&amp;", which are a "&amp;VLOOKUP('IGP1 Structure'!$R22,'IGP1 Structure'!$N$21:$P$26,3,FALSE)&amp;". "&amp;'IGP1 Structure'!L21,"")</f>
        <v xml:space="preserve">Local Government Authorities, which are a main level/tier/type of local governance institutions. </v>
      </c>
    </row>
    <row r="22" spans="2:3">
      <c r="B22" s="2" t="str">
        <f>IF('IGP1 Structure'!Q23="YES","&gt;","XX")</f>
        <v>XX</v>
      </c>
      <c r="C22" t="str">
        <f>IF('IGP1 Structure'!Q23="YES",'IGP1 Structure'!S23&amp;", which are a "&amp;VLOOKUP('IGP1 Structure'!$R23,'IGP1 Structure'!$N$21:$P$26,3,FALSE)&amp;". "&amp;'IGP1 Structure'!L22,"")</f>
        <v/>
      </c>
    </row>
    <row r="23" spans="2:3">
      <c r="B23" s="2" t="str">
        <f>IF('IGP1 Structure'!Q24="YES","&gt;","XX")</f>
        <v>XX</v>
      </c>
      <c r="C23" t="str">
        <f>IF('IGP1 Structure'!Q24="YES",'IGP1 Structure'!S24&amp;", which are a "&amp;VLOOKUP('IGP1 Structure'!$R24,'IGP1 Structure'!$N$21:$P$26,3,FALSE)&amp;". "&amp;'IGP1 Structure'!L23,"")</f>
        <v/>
      </c>
    </row>
    <row r="24" spans="2:3">
      <c r="B24" s="2" t="str">
        <f>IF('IGP1 Structure'!Q25="YES","&gt;","XX")</f>
        <v>XX</v>
      </c>
      <c r="C24" t="str">
        <f>IF('IGP1 Structure'!Q25="YES",'IGP1 Structure'!S25&amp;", which are a "&amp;VLOOKUP('IGP1 Structure'!$R25,'IGP1 Structure'!$N$21:$P$26,3,FALSE)&amp;". "&amp;'IGP1 Structure'!L24,"")</f>
        <v/>
      </c>
    </row>
    <row r="25" spans="2:3">
      <c r="B25" s="2" t="str">
        <f>IF('IGP1 Structure'!L21&amp;'IGP1 Structure'!L22&amp;'IGP1 Structure'!L23&amp;'IGP1 Structure'!L24&amp;'IGP1 Structure'!L25="","XX","&gt;")</f>
        <v>&gt;</v>
      </c>
      <c r="C25" t="str">
        <f>IF(B25="&gt;",'IGP1 Structure'!L21&amp;""&amp;'IGP1 Structure'!L22&amp;""&amp;'IGP1 Structure'!L23&amp;""&amp;'IGP1 Structure'!L24&amp;""&amp;'IGP1 Structure'!L25,"")</f>
        <v>There are 35 Local Government Authorities: 28 Districts, 4 Cities, 2 Municipalities and 1 Town</v>
      </c>
    </row>
    <row r="27" spans="2:3">
      <c r="C27" s="1" t="s">
        <v>778</v>
      </c>
    </row>
    <row r="28" spans="2:3">
      <c r="C28" t="s">
        <v>779</v>
      </c>
    </row>
    <row r="29" spans="2:3">
      <c r="B29" s="2" t="str">
        <f>B21</f>
        <v>&gt;</v>
      </c>
      <c r="C29" t="str">
        <f>IF(B29="&gt;","Based on the LoGICA typology, "&amp;'IGP1 Structure'!$E$22&amp;" are classified as "&amp;'IGP2 Governance'!$E$73,"")</f>
        <v>Based on the LoGICA typology, Local Government Authorities are classified as hybrid local governance institutions, with features of both devolution and deconcentration.</v>
      </c>
    </row>
    <row r="30" spans="2:3">
      <c r="B30" s="2" t="str">
        <f>B22</f>
        <v>XX</v>
      </c>
      <c r="C30" t="str">
        <f>IF(B30="&gt;","Based on the LoGICA typology, "&amp;'IGP1 Structure'!$E$23&amp;" are classified as "&amp;'IGP2 Governance'!$F$73,"")</f>
        <v/>
      </c>
    </row>
    <row r="31" spans="2:3">
      <c r="B31" s="2" t="str">
        <f>B23</f>
        <v>XX</v>
      </c>
      <c r="C31" t="str">
        <f>IF(B31="&gt;","Based on the LoGICA typology, "&amp;'IGP1 Structure'!$E$24&amp;" are classified as "&amp;'IGP2 Governance'!$G$73,"")</f>
        <v/>
      </c>
    </row>
    <row r="32" spans="2:3">
      <c r="B32" s="2" t="str">
        <f>B24</f>
        <v>XX</v>
      </c>
      <c r="C32" t="str">
        <f>IF(B32="&gt;","Based on the LoGICA typology, "&amp;'IGP1 Structure'!$E$25&amp;" are classified as "&amp;'IGP2 Governance'!$H$73,"")</f>
        <v/>
      </c>
    </row>
    <row r="34" spans="2:8">
      <c r="B34" s="2" t="str">
        <f>IF('IGP1 Structure'!$Q$22="YES","&gt;","XX")</f>
        <v>&gt;</v>
      </c>
      <c r="C34" s="1" t="str">
        <f>"Nature of Subnational Governance Institutions: "&amp;'IGP2 Governance'!E5</f>
        <v>Nature of Subnational Governance Institutions: Local Government Authorities</v>
      </c>
    </row>
    <row r="35" spans="2:8">
      <c r="B35" s="2" t="str">
        <f>IF('IGP1 Structure'!$Q$22="YES","&gt;","XX")</f>
        <v>&gt;</v>
      </c>
      <c r="C35" t="str">
        <f>IF($B35="&gt;",'IGP2 Governance'!$J$66&amp;'IGP2 Governance'!$J$71,"")</f>
        <v>Local Government Authorities meet all the institutional/functional conditions of devolved subnational governments, albeit with limited powers/functions.</v>
      </c>
    </row>
    <row r="36" spans="2:8">
      <c r="B36" s="2" t="str">
        <f>IF('IGP1 Structure'!$Q$22="YES","&gt;","XX")</f>
        <v>&gt;</v>
      </c>
      <c r="C36" t="str">
        <f>IF($B36="&gt;",'IGP2 Governance'!$J$67&amp;'IGP2 Governance'!$J$72,"")</f>
        <v>Local Government Authorities do not meet the political conditions of devolved subnational governments (although preconditions are met)."Members of Parliament from the constituencies that fall within the local government area, as voting members, ex officio" (Local Government Act - Section 5); "[Local] by-laws shall be made under the common seal of the Council and shall not have effect until they are approved by the Minister." (Local Government Act - Section 104)"Where the Council is about to take or has taken a course of action which if pursued to its conclusion would be unlawful or contrary to national policies, the Minister may issue an order requiring the Council to desist from making or implementing the decision or taking or continuing to take the course of action" (Local Government Act, Section 21</v>
      </c>
    </row>
    <row r="37" spans="2:8">
      <c r="B37" s="2" t="str">
        <f>IF('IGP1 Structure'!$Q$22="YES","&gt;","XX")</f>
        <v>&gt;</v>
      </c>
      <c r="C37" t="str">
        <f>IF($B37="&gt;",'IGP2 Governance'!$J$68&amp;'IGP2 Governance'!$J$73,"")</f>
        <v>Local Government Authorities do not meet the administrative conditions of devolved subnational governments (although preconditions are met).The chief executive officer (in cities, municipalities, and towns) or the district commissioner (in districts) is appointed by the Minister (Local Government Act, Section 11). Heads of sector agencies are generally appointed and paid by their parent ministries at national level.District secretariat staff are recruited by LASCOM (Local Government Service Commission) posted in LGAs and paid using funds transferred from Central GovernmentIn practice there is a significant degree of dual subordination/accountability</v>
      </c>
    </row>
    <row r="38" spans="2:8">
      <c r="B38" s="2" t="str">
        <f>IF('IGP1 Structure'!$Q$22="YES","&gt;","XX")</f>
        <v>&gt;</v>
      </c>
      <c r="C38" t="str">
        <f>IF($B38="&gt;",'IGP2 Governance'!$J$69&amp;'IGP2 Governance'!$J$74,"")</f>
        <v>Local Government Authorities do not meet the fiscal/budgetary conditions of devolved subnational governments (although preconditions are met).The Councils approve their own budgets, but then send to the National Local Government Finance Committee who consolidate and then send to Parliament for approval (LGA budgets are included as a vote in the national appropriation bill)</v>
      </c>
    </row>
    <row r="39" spans="2:8">
      <c r="B39" s="2" t="str">
        <f>IF('IGP1 Structure'!$Q$22="YES","&gt;","XX")</f>
        <v>&gt;</v>
      </c>
      <c r="C39" t="str">
        <f>IF(B39="&gt;",$C$29,"")</f>
        <v>Based on the LoGICA typology, Local Government Authorities are classified as hybrid local governance institutions, with features of both devolution and deconcentration.</v>
      </c>
    </row>
    <row r="41" spans="2:8">
      <c r="B41" s="2" t="str">
        <f>IF('IGP1 Structure'!$Q$23="YES","&gt;","XX")</f>
        <v>XX</v>
      </c>
      <c r="C41" s="1" t="str">
        <f>"Nature of Subnational Governance Institutions: "&amp;'IGP2 Governance'!F5</f>
        <v>Nature of Subnational Governance Institutions: -</v>
      </c>
    </row>
    <row r="42" spans="2:8">
      <c r="B42" s="2" t="str">
        <f>IF('IGP1 Structure'!$Q$23="YES","&gt;","XX")</f>
        <v>XX</v>
      </c>
      <c r="C42" t="str">
        <f>IF($B42="&gt;",'IGP2 Governance'!$K$66&amp;'IGP2 Governance'!$K$71,"")</f>
        <v/>
      </c>
    </row>
    <row r="43" spans="2:8">
      <c r="B43" s="2" t="str">
        <f>IF('IGP1 Structure'!$Q$23="YES","&gt;","XX")</f>
        <v>XX</v>
      </c>
      <c r="C43" t="str">
        <f>IF($B43="&gt;",'IGP2 Governance'!$K$67&amp;'IGP2 Governance'!$K$72,"")</f>
        <v/>
      </c>
    </row>
    <row r="44" spans="2:8">
      <c r="B44" s="2" t="str">
        <f>IF('IGP1 Structure'!$Q$23="YES","&gt;","XX")</f>
        <v>XX</v>
      </c>
      <c r="C44" t="str">
        <f>IF($B44="&gt;",'IGP2 Governance'!$K$68&amp;'IGP2 Governance'!$K$73,"")</f>
        <v/>
      </c>
    </row>
    <row r="45" spans="2:8">
      <c r="B45" s="2" t="str">
        <f>IF('IGP1 Structure'!$Q$23="YES","&gt;","XX")</f>
        <v>XX</v>
      </c>
      <c r="C45" t="str">
        <f>IF($B45="&gt;",'IGP2 Governance'!$K$69&amp;'IGP2 Governance'!$K$74,"")</f>
        <v/>
      </c>
    </row>
    <row r="46" spans="2:8">
      <c r="B46" s="2" t="str">
        <f>IF('IGP1 Structure'!$Q$23="YES","&gt;","XX")</f>
        <v>XX</v>
      </c>
      <c r="C46" t="str">
        <f>IF(B46="&gt;",$C$30,"")</f>
        <v/>
      </c>
    </row>
    <row r="47" spans="2:8">
      <c r="D47" s="97"/>
      <c r="E47" s="97"/>
      <c r="F47" s="97"/>
      <c r="G47" s="97"/>
      <c r="H47" s="97"/>
    </row>
    <row r="48" spans="2:8">
      <c r="B48" s="2" t="str">
        <f>IF('IGP1 Structure'!$Q$24="YES","&gt;","XX")</f>
        <v>XX</v>
      </c>
      <c r="C48" s="1" t="str">
        <f>"Nature of Subnational Governance Institutions: "&amp;'IGP2 Governance'!G5</f>
        <v>Nature of Subnational Governance Institutions: -</v>
      </c>
      <c r="D48" s="97"/>
      <c r="E48" s="97"/>
      <c r="F48" s="97"/>
      <c r="G48" s="97"/>
      <c r="H48" s="97"/>
    </row>
    <row r="49" spans="2:8">
      <c r="B49" s="2" t="str">
        <f>IF('IGP1 Structure'!$Q$24="YES","&gt;","XX")</f>
        <v>XX</v>
      </c>
      <c r="C49" t="str">
        <f>IF($B49="&gt;",'IGP2 Governance'!$L$66&amp;'IGP2 Governance'!$L$71,"")</f>
        <v/>
      </c>
      <c r="D49" s="97"/>
      <c r="E49" s="97"/>
      <c r="F49" s="97"/>
      <c r="G49" s="97"/>
      <c r="H49" s="97"/>
    </row>
    <row r="50" spans="2:8">
      <c r="B50" s="2" t="str">
        <f>IF('IGP1 Structure'!$Q$24="YES","&gt;","XX")</f>
        <v>XX</v>
      </c>
      <c r="C50" t="str">
        <f>IF($B50="&gt;",'IGP2 Governance'!$L$67&amp;'IGP2 Governance'!$L$72,"")</f>
        <v/>
      </c>
      <c r="D50" s="97"/>
      <c r="E50" s="97"/>
      <c r="F50" s="97"/>
      <c r="G50" s="97"/>
      <c r="H50" s="97"/>
    </row>
    <row r="51" spans="2:8">
      <c r="B51" s="2" t="str">
        <f>IF('IGP1 Structure'!$Q$24="YES","&gt;","XX")</f>
        <v>XX</v>
      </c>
      <c r="C51" t="str">
        <f>IF($B51="&gt;",'IGP2 Governance'!$L$68&amp;'IGP2 Governance'!$L$73,"")</f>
        <v/>
      </c>
      <c r="D51" s="97"/>
      <c r="E51" s="97"/>
      <c r="F51" s="97"/>
      <c r="G51" s="97"/>
      <c r="H51" s="97"/>
    </row>
    <row r="52" spans="2:8">
      <c r="B52" s="2" t="str">
        <f>IF('IGP1 Structure'!$Q$24="YES","&gt;","XX")</f>
        <v>XX</v>
      </c>
      <c r="C52" t="str">
        <f>IF($B52="&gt;",'IGP2 Governance'!$L$69&amp;'IGP2 Governance'!$L$74,"")</f>
        <v/>
      </c>
      <c r="D52" s="97"/>
      <c r="E52" s="97"/>
      <c r="F52" s="97"/>
      <c r="G52" s="97"/>
      <c r="H52" s="97"/>
    </row>
    <row r="53" spans="2:8">
      <c r="B53" s="2" t="str">
        <f>IF('IGP1 Structure'!$Q$24="YES","&gt;","XX")</f>
        <v>XX</v>
      </c>
      <c r="C53" t="str">
        <f>IF(B53="&gt;",$C$31,"")</f>
        <v/>
      </c>
    </row>
    <row r="55" spans="2:8">
      <c r="B55" s="2" t="str">
        <f>IF('IGP1 Structure'!$Q$25="YES","&gt;","XX")</f>
        <v>XX</v>
      </c>
      <c r="C55" s="1" t="str">
        <f>"Nature of Subnational Governance Institutions: "&amp;'IGP2 Governance'!H5</f>
        <v>Nature of Subnational Governance Institutions: -</v>
      </c>
    </row>
    <row r="56" spans="2:8">
      <c r="B56" s="2" t="str">
        <f>IF('IGP1 Structure'!$Q$25="YES","&gt;","XX")</f>
        <v>XX</v>
      </c>
      <c r="C56" t="str">
        <f>IF($B56="&gt;",'IGP2 Governance'!$M$66&amp;'IGP2 Governance'!$M$71,"")</f>
        <v/>
      </c>
    </row>
    <row r="57" spans="2:8">
      <c r="B57" s="2" t="str">
        <f>IF('IGP1 Structure'!$Q$25="YES","&gt;","XX")</f>
        <v>XX</v>
      </c>
      <c r="C57" t="str">
        <f>IF($B57="&gt;",'IGP2 Governance'!$M$67&amp;'IGP2 Governance'!$M$72,"")</f>
        <v/>
      </c>
    </row>
    <row r="58" spans="2:8">
      <c r="B58" s="2" t="str">
        <f>IF('IGP1 Structure'!$Q$25="YES","&gt;","XX")</f>
        <v>XX</v>
      </c>
      <c r="C58" t="str">
        <f>IF($B58="&gt;",'IGP2 Governance'!$M$68&amp;'IGP2 Governance'!$M$73,"")</f>
        <v/>
      </c>
    </row>
    <row r="59" spans="2:8">
      <c r="B59" s="2" t="str">
        <f>IF('IGP1 Structure'!$Q$25="YES","&gt;","XX")</f>
        <v>XX</v>
      </c>
      <c r="C59" t="str">
        <f>IF($B59="&gt;",'IGP2 Governance'!$M$69&amp;'IGP2 Governance'!$M$74,"")</f>
        <v/>
      </c>
    </row>
    <row r="60" spans="2:8">
      <c r="B60" s="2" t="str">
        <f>IF('IGP1 Structure'!$Q$25="YES","&gt;","XX")</f>
        <v>XX</v>
      </c>
      <c r="C60" t="str">
        <f>IF(B60="&gt;",$C$32,"")</f>
        <v/>
      </c>
    </row>
    <row r="62" spans="2:8">
      <c r="C62" s="1" t="s">
        <v>780</v>
      </c>
    </row>
    <row r="63" spans="2:8">
      <c r="C63" t="str">
        <f>C4</f>
        <v>The IGP did not assess the de facto functional assignments for Malawi.</v>
      </c>
    </row>
    <row r="64" spans="2:8">
      <c r="B64" s="2" t="str">
        <f>IF(COUNTIF('IGP3 Functions'!$F$9:$G$26,"…")&lt;10,"&gt;","XX")</f>
        <v>XX</v>
      </c>
      <c r="C64" t="str">
        <f>IF(B64="XX","",IF(COUNTIF('IGP3 Functions'!$F$9:$G$26,"…")=0,"A complete IGP functional assessment was performed based on 12 localized functions, resulting in the assignment of 20 points to different governance levels or institutions.","An incomplete IGP functional assessment was performed. A complete assessment would be based on 12 localized functions, resulting in the assignment of 20 points to different governance levels or institutions."))</f>
        <v/>
      </c>
    </row>
    <row r="65" spans="1:3">
      <c r="B65" s="2" t="str">
        <f>IF(COUNTIF('IGP3 Functions'!$F$9:$G$26,"…")&lt;10,IF(COUNTIF('IGP3 Functions'!$F$9:$G$26,"…")&gt;0,"&gt;","XX"),"XX")</f>
        <v>XX</v>
      </c>
      <c r="C65" t="str">
        <f>IF(B65="XX","",IF(COUNTIF('IGP3 Functions'!$F$9:$G$26,"…")&gt;0,"The current IGP functional assessment assigned "&amp;(20-COUNTIF('IGP3 Functions'!$F$9:$G$26,"…"))&amp;" points to different governance levels or institutions (out a maximum of 20 points for a complete functional assessment)."))</f>
        <v/>
      </c>
    </row>
    <row r="66" spans="1:3">
      <c r="B66" s="2" t="str">
        <f>B64</f>
        <v>XX</v>
      </c>
      <c r="C66" t="str">
        <f>IF(B66="&gt;","The functional scores were assigned as follows: "&amp;'IGP Extract'!E30&amp;" ("&amp;'IGP Extract'!R30&amp;" points); "&amp;'IGP Extract'!E31&amp;" ("&amp;'IGP Extract'!R31&amp;" points); "&amp;'IGP Extract'!E32&amp;" ("&amp;'IGP Extract'!R32&amp;" points); "&amp;'IGP Extract'!E33&amp;" ("&amp;'IGP Extract'!R33&amp;" points); "&amp;'IGP Extract'!E34&amp;" ("&amp;'IGP Extract'!R34&amp;" points), out of a total of "&amp;'IGP Extract'!R40&amp;" assigned points.","")</f>
        <v/>
      </c>
    </row>
    <row r="67" spans="1:3">
      <c r="B67" s="2" t="str">
        <f>B64</f>
        <v>XX</v>
      </c>
      <c r="C67" t="str">
        <f>IF(B67="XX","",'IGP3 Functions'!K9&amp;'IGP3 Functions'!K10&amp;'IGP3 Functions'!K12&amp;'IGP3 Functions'!K13&amp;'IGP3 Functions'!K15&amp;'IGP3 Functions'!K17&amp;'IGP3 Functions'!K18&amp;'IGP3 Functions'!K19&amp;'IGP3 Functions'!K20&amp;'IGP3 Functions'!K22&amp;'IGP3 Functions'!K24&amp;'IGP3 Functions'!K26)</f>
        <v/>
      </c>
    </row>
    <row r="69" spans="1:3">
      <c r="B69" s="2" t="str">
        <f>B67</f>
        <v>XX</v>
      </c>
      <c r="C69" t="s">
        <v>781</v>
      </c>
    </row>
    <row r="71" spans="1:3">
      <c r="C71" s="1" t="s">
        <v>782</v>
      </c>
    </row>
    <row r="72" spans="1:3">
      <c r="B72" s="2" t="str">
        <f>IF('IGP Info'!D25="","XX","&gt;")</f>
        <v>&gt;</v>
      </c>
      <c r="C72" t="str">
        <f>IF(B72="&gt;",'IGP Info'!D25,"")</f>
        <v>Deloitte (2022) Mapping of Devolved Functions Report: Costing of Social Service Delivery at Local Level</v>
      </c>
    </row>
    <row r="73" spans="1:3">
      <c r="B73" s="2" t="str">
        <f>IF('IGP Info'!D26="","XX","&gt;")</f>
        <v>&gt;</v>
      </c>
      <c r="C73" t="str">
        <f>IF(B73="&gt;",'IGP Info'!D26,"")</f>
        <v>UNICEF (2022) Fiscal Decentralisation in Malawi Situational Analysis</v>
      </c>
    </row>
    <row r="74" spans="1:3">
      <c r="B74" s="2" t="str">
        <f>IF('IGP Info'!D27="","XX","&gt;")</f>
        <v>&gt;</v>
      </c>
      <c r="C74" t="str">
        <f>IF(B74="&gt;",'IGP Info'!D27,"")</f>
        <v>USAID (2019) Annual Report: Malawi Government Accountability and Performance</v>
      </c>
    </row>
    <row r="75" spans="1:3">
      <c r="B75" s="2" t="str">
        <f>IF('IGP Info'!D28="","XX","&gt;")</f>
        <v>XX</v>
      </c>
      <c r="C75" t="str">
        <f>IF(B75="&gt;",'IGP Info'!D28,"")</f>
        <v/>
      </c>
    </row>
    <row r="76" spans="1:3">
      <c r="B76" s="2" t="str">
        <f>IF('IGP Info'!D29="","XX","&gt;")</f>
        <v>XX</v>
      </c>
      <c r="C76" t="str">
        <f>IF(B76="&gt;",'IGP Info'!D29,"")</f>
        <v/>
      </c>
    </row>
    <row r="77" spans="1:3">
      <c r="B77" s="2" t="str">
        <f>IF('IGP Info'!D30="","XX","&gt;")</f>
        <v>XX</v>
      </c>
      <c r="C77" t="str">
        <f>IF(B77="&gt;",'IGP Info'!D30,"")</f>
        <v/>
      </c>
    </row>
    <row r="78" spans="1:3" s="3" customFormat="1">
      <c r="A78" s="23"/>
      <c r="B78" s="23"/>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134D-251F-4D2D-86F7-26FD3C43DC20}">
  <dimension ref="A1:U183"/>
  <sheetViews>
    <sheetView zoomScale="75" zoomScaleNormal="75" workbookViewId="0"/>
  </sheetViews>
  <sheetFormatPr defaultColWidth="8.83984375" defaultRowHeight="11.7"/>
  <cols>
    <col min="1" max="2" width="1.26171875" style="58" customWidth="1"/>
    <col min="3" max="3" width="5.26171875" style="72" customWidth="1"/>
    <col min="4" max="4" width="15.68359375" style="58" customWidth="1"/>
    <col min="5" max="5" width="29.15625" style="67" customWidth="1"/>
    <col min="6" max="6" width="10.26171875" style="81" customWidth="1"/>
    <col min="7" max="7" width="10.26171875" style="74" customWidth="1"/>
    <col min="8" max="8" width="10.26171875" style="58" customWidth="1"/>
    <col min="9" max="12" width="10.26171875" style="72" customWidth="1"/>
    <col min="13" max="13" width="10.26171875" style="58" customWidth="1"/>
    <col min="14" max="17" width="10.26171875" style="67" customWidth="1"/>
    <col min="18" max="19" width="8.83984375" style="58"/>
    <col min="20" max="21" width="8.83984375" style="58" hidden="1" customWidth="1"/>
    <col min="22" max="16384" width="8.83984375" style="58"/>
  </cols>
  <sheetData>
    <row r="1" spans="1:20">
      <c r="A1" s="57"/>
      <c r="B1" s="57"/>
      <c r="C1" s="70"/>
      <c r="D1" s="57"/>
      <c r="E1" s="64"/>
      <c r="F1" s="75"/>
      <c r="G1" s="76"/>
      <c r="H1" s="57"/>
      <c r="I1" s="70"/>
      <c r="J1" s="70"/>
      <c r="K1" s="70"/>
      <c r="L1" s="70"/>
      <c r="M1" s="57"/>
      <c r="N1" s="64"/>
      <c r="O1" s="64"/>
      <c r="P1" s="64"/>
      <c r="Q1" s="64"/>
    </row>
    <row r="2" spans="1:20">
      <c r="A2" s="57"/>
      <c r="B2" s="57"/>
      <c r="C2" s="257" t="str">
        <f>"Table. Structure and nature of subnational governance institutions: "&amp;'IGP1 Structure'!E7</f>
        <v>Table. Structure and nature of subnational governance institutions: Malawi (MWI)</v>
      </c>
      <c r="D2" s="257"/>
      <c r="E2" s="257"/>
      <c r="F2" s="257"/>
      <c r="G2" s="257"/>
      <c r="H2" s="257"/>
      <c r="I2" s="257"/>
      <c r="J2" s="257"/>
      <c r="K2" s="257"/>
      <c r="L2" s="257"/>
      <c r="M2" s="257"/>
      <c r="N2" s="257"/>
      <c r="O2" s="257"/>
      <c r="P2" s="257"/>
      <c r="Q2" s="257"/>
    </row>
    <row r="3" spans="1:20" ht="5.5" customHeight="1">
      <c r="A3" s="57"/>
      <c r="B3" s="57"/>
      <c r="C3" s="71"/>
      <c r="D3" s="59"/>
      <c r="E3" s="65"/>
      <c r="F3" s="77"/>
      <c r="G3" s="78"/>
      <c r="H3" s="59"/>
      <c r="I3" s="71"/>
      <c r="J3" s="71"/>
      <c r="K3" s="71"/>
      <c r="L3" s="71"/>
      <c r="M3" s="59"/>
      <c r="N3" s="65"/>
      <c r="O3" s="65"/>
      <c r="P3" s="65"/>
      <c r="Q3" s="65"/>
    </row>
    <row r="4" spans="1:20">
      <c r="A4" s="57"/>
      <c r="B4" s="57"/>
      <c r="C4" s="70"/>
      <c r="D4" s="60"/>
      <c r="E4" s="255" t="s">
        <v>783</v>
      </c>
      <c r="F4" s="255"/>
      <c r="G4" s="255"/>
      <c r="H4" s="57"/>
      <c r="I4" s="255" t="s">
        <v>784</v>
      </c>
      <c r="J4" s="255"/>
      <c r="K4" s="255"/>
      <c r="L4" s="255"/>
      <c r="M4" s="57"/>
      <c r="N4" s="64"/>
      <c r="O4" s="57"/>
      <c r="P4" s="57"/>
      <c r="Q4" s="57"/>
    </row>
    <row r="5" spans="1:20">
      <c r="A5" s="57"/>
      <c r="B5" s="57"/>
      <c r="C5" s="69" t="s">
        <v>785</v>
      </c>
      <c r="D5" s="61" t="s">
        <v>786</v>
      </c>
      <c r="E5" s="66" t="s">
        <v>787</v>
      </c>
      <c r="F5" s="79" t="s">
        <v>788</v>
      </c>
      <c r="G5" s="79" t="s">
        <v>789</v>
      </c>
      <c r="H5" s="61"/>
      <c r="I5" s="69" t="s">
        <v>790</v>
      </c>
      <c r="J5" s="69" t="s">
        <v>791</v>
      </c>
      <c r="K5" s="69" t="s">
        <v>792</v>
      </c>
      <c r="L5" s="69" t="s">
        <v>793</v>
      </c>
      <c r="M5" s="61"/>
      <c r="N5" s="66" t="s">
        <v>794</v>
      </c>
      <c r="O5" s="61"/>
      <c r="P5" s="61"/>
      <c r="Q5" s="61"/>
    </row>
    <row r="6" spans="1:20">
      <c r="A6" s="57"/>
      <c r="B6" s="57"/>
      <c r="C6" s="70"/>
      <c r="D6" s="57"/>
      <c r="E6" s="64"/>
      <c r="F6" s="126"/>
      <c r="G6" s="126"/>
      <c r="H6" s="57"/>
      <c r="I6" s="70"/>
      <c r="J6" s="70"/>
      <c r="K6" s="70"/>
      <c r="L6" s="70"/>
      <c r="M6" s="57"/>
      <c r="N6" s="64"/>
      <c r="O6" s="64"/>
      <c r="P6" s="64"/>
      <c r="Q6" s="64"/>
      <c r="T6" s="128"/>
    </row>
    <row r="7" spans="1:20">
      <c r="D7" s="62" t="s">
        <v>795</v>
      </c>
      <c r="F7" s="127"/>
      <c r="G7" s="127"/>
      <c r="T7" s="129"/>
    </row>
    <row r="8" spans="1:20">
      <c r="C8" s="72" t="str">
        <f>_xlfn.IFNA(VLOOKUP('IGP1 Structure'!$E$7,'IGP1 Structure'!$D$30:$F$203,3,FALSE),"-")</f>
        <v>MWI</v>
      </c>
      <c r="D8" s="67" t="str">
        <f>_xlfn.IFNA(VLOOKUP('IGP1 Structure'!$E$7,'IGP1 Structure'!$D$30:$F$203,2,FALSE),"-")</f>
        <v>Malawi</v>
      </c>
      <c r="E8" s="67" t="str">
        <f>_xlfn.IFNA(VLOOKUP($T8,'IGP1 Structure'!$R$22:$U$25,2,FALSE),"")</f>
        <v/>
      </c>
      <c r="F8" s="127" t="str">
        <f>_xlfn.IFNA(VLOOKUP($T8,'IGP1 Structure'!$R$22:$U$25,3,FALSE),"")</f>
        <v/>
      </c>
      <c r="G8" s="127" t="str">
        <f>_xlfn.IFNA(VLOOKUP($T8,'IGP1 Structure'!$R$22:$U$25,4,FALSE),"")</f>
        <v/>
      </c>
      <c r="I8" s="72" t="str">
        <f>IFERROR(HLOOKUP($E8,'IGP2 Governance'!$E$53:$H$70,14,FALSE),"")</f>
        <v/>
      </c>
      <c r="J8" s="72" t="str">
        <f>IFERROR(HLOOKUP($E8,'IGP2 Governance'!$E$53:$H$70,15,FALSE),"")</f>
        <v/>
      </c>
      <c r="K8" s="72" t="str">
        <f>IFERROR(HLOOKUP($E8,'IGP2 Governance'!$E$53:$H$70,16,FALSE),"")</f>
        <v/>
      </c>
      <c r="L8" s="72" t="str">
        <f>IFERROR(HLOOKUP($E8,'IGP2 Governance'!$E$53:$H$70,17,FALSE),"")</f>
        <v/>
      </c>
      <c r="N8" s="67" t="str">
        <f>IFERROR(HLOOKUP($E8,'IGP2 Governance'!$E$53:$H$71,19,FALSE),"")</f>
        <v/>
      </c>
      <c r="T8" s="130" t="s">
        <v>34</v>
      </c>
    </row>
    <row r="9" spans="1:20">
      <c r="F9" s="127"/>
      <c r="G9" s="127"/>
      <c r="T9" s="131"/>
    </row>
    <row r="10" spans="1:20">
      <c r="D10" s="62" t="s">
        <v>796</v>
      </c>
      <c r="F10" s="127"/>
      <c r="G10" s="127"/>
      <c r="T10" s="131"/>
    </row>
    <row r="11" spans="1:20">
      <c r="C11" s="72" t="str">
        <f>C8</f>
        <v>MWI</v>
      </c>
      <c r="D11" s="58" t="str">
        <f>D8</f>
        <v>Malawi</v>
      </c>
      <c r="E11" s="67" t="str">
        <f>_xlfn.IFNA(VLOOKUP($T11,'IGP1 Structure'!$R$22:$U$25,2,FALSE),"")</f>
        <v>Local Government Authorities</v>
      </c>
      <c r="F11" s="127">
        <f>_xlfn.IFNA(VLOOKUP($T11,'IGP1 Structure'!$R$22:$U$25,3,FALSE),"")</f>
        <v>35</v>
      </c>
      <c r="G11" s="127">
        <f>_xlfn.IFNA(VLOOKUP($T11,'IGP1 Structure'!$R$22:$U$25,4,FALSE),"")</f>
        <v>501821.4</v>
      </c>
      <c r="I11" s="72">
        <f>IFERROR(HLOOKUP($E11,'IGP2 Governance'!$E$53:$H$70,14,FALSE),"")</f>
        <v>2</v>
      </c>
      <c r="J11" s="72">
        <f>IFERROR(HLOOKUP($E11,'IGP2 Governance'!$E$53:$H$70,15,FALSE),"")</f>
        <v>1</v>
      </c>
      <c r="K11" s="72">
        <f>IFERROR(HLOOKUP($E11,'IGP2 Governance'!$E$53:$H$70,16,FALSE),"")</f>
        <v>1</v>
      </c>
      <c r="L11" s="72">
        <f>IFERROR(HLOOKUP($E11,'IGP2 Governance'!$E$53:$H$70,17,FALSE),"")</f>
        <v>1</v>
      </c>
      <c r="N11" s="67" t="str">
        <f>IFERROR(HLOOKUP($E11,'IGP2 Governance'!$E$53:$H$71,19,FALSE),"")</f>
        <v>Hybrid institution</v>
      </c>
      <c r="T11" s="130" t="s">
        <v>43</v>
      </c>
    </row>
    <row r="12" spans="1:20">
      <c r="F12" s="127"/>
      <c r="G12" s="127"/>
      <c r="T12" s="131"/>
    </row>
    <row r="13" spans="1:20">
      <c r="D13" s="62" t="s">
        <v>797</v>
      </c>
      <c r="F13" s="127"/>
      <c r="G13" s="127"/>
      <c r="T13" s="131"/>
    </row>
    <row r="14" spans="1:20">
      <c r="C14" s="72" t="str">
        <f>C11</f>
        <v>MWI</v>
      </c>
      <c r="D14" s="58" t="str">
        <f>D11</f>
        <v>Malawi</v>
      </c>
      <c r="E14" s="67" t="str">
        <f>_xlfn.IFNA(VLOOKUP($T14,'IGP1 Structure'!$R$22:$U$25,2,FALSE),"")</f>
        <v/>
      </c>
      <c r="F14" s="127" t="str">
        <f>_xlfn.IFNA(VLOOKUP($T14,'IGP1 Structure'!$R$22:$U$25,3,FALSE),"")</f>
        <v/>
      </c>
      <c r="G14" s="127" t="str">
        <f>_xlfn.IFNA(VLOOKUP($T14,'IGP1 Structure'!$R$22:$U$25,4,FALSE),"")</f>
        <v/>
      </c>
      <c r="I14" s="72" t="str">
        <f>IFERROR(HLOOKUP($E14,'IGP2 Governance'!$E$53:$H$70,14,FALSE),"")</f>
        <v/>
      </c>
      <c r="J14" s="72" t="str">
        <f>IFERROR(HLOOKUP($E14,'IGP2 Governance'!$E$53:$H$70,15,FALSE),"")</f>
        <v/>
      </c>
      <c r="K14" s="72" t="str">
        <f>IFERROR(HLOOKUP($E14,'IGP2 Governance'!$E$53:$H$70,16,FALSE),"")</f>
        <v/>
      </c>
      <c r="L14" s="72" t="str">
        <f>IFERROR(HLOOKUP($E14,'IGP2 Governance'!$E$53:$H$70,17,FALSE),"")</f>
        <v/>
      </c>
      <c r="N14" s="67" t="str">
        <f>IFERROR(HLOOKUP($E14,'IGP2 Governance'!$E$53:$H$71,19,FALSE),"")</f>
        <v/>
      </c>
      <c r="T14" s="130" t="s">
        <v>49</v>
      </c>
    </row>
    <row r="15" spans="1:20">
      <c r="F15" s="127"/>
      <c r="G15" s="127"/>
      <c r="N15" s="58"/>
      <c r="O15" s="58"/>
      <c r="P15" s="58"/>
      <c r="Q15" s="58"/>
      <c r="T15" s="131"/>
    </row>
    <row r="16" spans="1:20">
      <c r="D16" s="62" t="s">
        <v>798</v>
      </c>
      <c r="F16" s="127"/>
      <c r="G16" s="127"/>
      <c r="N16" s="58"/>
      <c r="O16" s="58"/>
      <c r="P16" s="58"/>
      <c r="Q16" s="58"/>
      <c r="T16" s="131"/>
    </row>
    <row r="17" spans="3:21">
      <c r="C17" s="72" t="str">
        <f>C14</f>
        <v>MWI</v>
      </c>
      <c r="D17" s="58" t="str">
        <f>D14</f>
        <v>Malawi</v>
      </c>
      <c r="E17" s="67" t="str">
        <f>_xlfn.IFNA(VLOOKUP($T17,'IGP1 Structure'!$R$22:$U$25,2,FALSE),"")</f>
        <v/>
      </c>
      <c r="F17" s="127" t="str">
        <f>_xlfn.IFNA(VLOOKUP($T17,'IGP1 Structure'!$R$22:$U$25,3,FALSE),"")</f>
        <v/>
      </c>
      <c r="G17" s="127" t="str">
        <f>_xlfn.IFNA(VLOOKUP($T17,'IGP1 Structure'!$R$22:$U$25,4,FALSE),"")</f>
        <v/>
      </c>
      <c r="I17" s="72" t="str">
        <f>IFERROR(HLOOKUP($E17,'IGP2 Governance'!$E$53:$H$70,14,FALSE),"")</f>
        <v/>
      </c>
      <c r="J17" s="72" t="str">
        <f>IFERROR(HLOOKUP($E17,'IGP2 Governance'!$E$53:$H$70,15,FALSE),"")</f>
        <v/>
      </c>
      <c r="K17" s="72" t="str">
        <f>IFERROR(HLOOKUP($E17,'IGP2 Governance'!$E$53:$H$70,16,FALSE),"")</f>
        <v/>
      </c>
      <c r="L17" s="72" t="str">
        <f>IFERROR(HLOOKUP($E17,'IGP2 Governance'!$E$53:$H$70,17,FALSE),"")</f>
        <v/>
      </c>
      <c r="N17" s="67" t="str">
        <f>IFERROR(HLOOKUP($E17,'IGP2 Governance'!$E$53:$H$71,19,FALSE),"")</f>
        <v/>
      </c>
      <c r="T17" s="130" t="s">
        <v>54</v>
      </c>
    </row>
    <row r="18" spans="3:21">
      <c r="C18" s="73"/>
      <c r="D18" s="63"/>
      <c r="E18" s="68"/>
      <c r="F18" s="80"/>
      <c r="G18" s="80"/>
      <c r="H18" s="63"/>
      <c r="I18" s="73"/>
      <c r="J18" s="73"/>
      <c r="K18" s="73"/>
      <c r="L18" s="73"/>
      <c r="M18" s="63"/>
      <c r="N18" s="68"/>
      <c r="O18" s="68"/>
      <c r="P18" s="68"/>
      <c r="Q18" s="68"/>
      <c r="T18" s="132"/>
    </row>
    <row r="19" spans="3:21">
      <c r="F19" s="74"/>
    </row>
    <row r="20" spans="3:21">
      <c r="C20" s="58"/>
      <c r="E20" s="68"/>
      <c r="F20" s="80"/>
      <c r="G20" s="80"/>
      <c r="H20" s="63"/>
      <c r="I20" s="73"/>
      <c r="J20" s="73"/>
      <c r="K20" s="73"/>
      <c r="L20" s="73"/>
      <c r="M20" s="63"/>
      <c r="N20" s="68"/>
      <c r="O20" s="68"/>
      <c r="P20" s="68"/>
      <c r="Q20" s="68"/>
    </row>
    <row r="21" spans="3:21">
      <c r="C21" s="58"/>
      <c r="E21" s="67" t="str">
        <f>IF('IGP1 Structure'!$Q22="YES",'IGP1 Structure'!S22,"")</f>
        <v>Local Government Authorities</v>
      </c>
      <c r="F21" s="127">
        <f>IF('IGP1 Structure'!$Q22="YES",'IGP1 Structure'!T22,"")</f>
        <v>35</v>
      </c>
      <c r="G21" s="127">
        <f>IF('IGP1 Structure'!$Q22="YES",'IGP1 Structure'!U22,"")</f>
        <v>501821.4</v>
      </c>
      <c r="H21" s="67"/>
      <c r="I21" s="72">
        <f>IFERROR(HLOOKUP($E21,'IGP2 Governance'!$E$53:$H$70,14,FALSE),"")</f>
        <v>2</v>
      </c>
      <c r="J21" s="72">
        <f>IFERROR(HLOOKUP($E21,'IGP2 Governance'!$E$53:$H$70,15,FALSE),"")</f>
        <v>1</v>
      </c>
      <c r="K21" s="72">
        <f>IFERROR(HLOOKUP($E21,'IGP2 Governance'!$E$53:$H$70,16,FALSE),"")</f>
        <v>1</v>
      </c>
      <c r="L21" s="72">
        <f>IFERROR(HLOOKUP($E21,'IGP2 Governance'!$E$53:$H$70,17,FALSE),"")</f>
        <v>1</v>
      </c>
      <c r="N21" s="67" t="str">
        <f>IFERROR(HLOOKUP($E21,'IGP2 Governance'!$E$53:$H$71,19,FALSE),"")</f>
        <v>Hybrid institution</v>
      </c>
      <c r="T21" s="222"/>
    </row>
    <row r="22" spans="3:21">
      <c r="E22" s="67" t="str">
        <f>IF('IGP1 Structure'!$Q23="YES",'IGP1 Structure'!S23,"")</f>
        <v/>
      </c>
      <c r="F22" s="127" t="str">
        <f>IF('IGP1 Structure'!$Q23="YES",'IGP1 Structure'!T23,"")</f>
        <v/>
      </c>
      <c r="G22" s="127" t="str">
        <f>IF('IGP1 Structure'!$Q23="YES",'IGP1 Structure'!U23,"")</f>
        <v/>
      </c>
      <c r="H22" s="67"/>
      <c r="I22" s="72" t="str">
        <f>IFERROR(HLOOKUP($E22,'IGP2 Governance'!$E$53:$H$70,14,FALSE),"")</f>
        <v/>
      </c>
      <c r="J22" s="72" t="str">
        <f>IFERROR(HLOOKUP($E22,'IGP2 Governance'!$E$53:$H$70,15,FALSE),"")</f>
        <v/>
      </c>
      <c r="K22" s="72" t="str">
        <f>IFERROR(HLOOKUP($E22,'IGP2 Governance'!$E$53:$H$70,16,FALSE),"")</f>
        <v/>
      </c>
      <c r="L22" s="72" t="str">
        <f>IFERROR(HLOOKUP($E22,'IGP2 Governance'!$E$53:$H$70,17,FALSE),"")</f>
        <v/>
      </c>
      <c r="N22" s="67" t="str">
        <f>IFERROR(HLOOKUP($E22,'IGP2 Governance'!$E$53:$H$71,19,FALSE),"")</f>
        <v/>
      </c>
      <c r="T22" s="222"/>
    </row>
    <row r="23" spans="3:21">
      <c r="E23" s="67" t="str">
        <f>IF('IGP1 Structure'!$Q24="YES",'IGP1 Structure'!S24,"")</f>
        <v/>
      </c>
      <c r="F23" s="127" t="str">
        <f>IF('IGP1 Structure'!$Q24="YES",'IGP1 Structure'!T24,"")</f>
        <v/>
      </c>
      <c r="G23" s="127" t="str">
        <f>IF('IGP1 Structure'!$Q24="YES",'IGP1 Structure'!U24,"")</f>
        <v/>
      </c>
      <c r="H23" s="67"/>
      <c r="I23" s="72" t="str">
        <f>IFERROR(HLOOKUP($E23,'IGP2 Governance'!$E$53:$H$70,14,FALSE),"")</f>
        <v/>
      </c>
      <c r="J23" s="72" t="str">
        <f>IFERROR(HLOOKUP($E23,'IGP2 Governance'!$E$53:$H$70,15,FALSE),"")</f>
        <v/>
      </c>
      <c r="K23" s="72" t="str">
        <f>IFERROR(HLOOKUP($E23,'IGP2 Governance'!$E$53:$H$70,16,FALSE),"")</f>
        <v/>
      </c>
      <c r="L23" s="72" t="str">
        <f>IFERROR(HLOOKUP($E23,'IGP2 Governance'!$E$53:$H$70,17,FALSE),"")</f>
        <v/>
      </c>
      <c r="N23" s="67" t="str">
        <f>IFERROR(HLOOKUP($E23,'IGP2 Governance'!$E$53:$H$71,19,FALSE),"")</f>
        <v/>
      </c>
      <c r="T23" s="222"/>
    </row>
    <row r="24" spans="3:21">
      <c r="E24" s="68" t="str">
        <f>IF('IGP1 Structure'!$Q25="YES",'IGP1 Structure'!S25,"")</f>
        <v/>
      </c>
      <c r="F24" s="221" t="str">
        <f>IF('IGP1 Structure'!$Q25="YES",'IGP1 Structure'!T25,"")</f>
        <v/>
      </c>
      <c r="G24" s="221" t="str">
        <f>IF('IGP1 Structure'!$Q25="YES",'IGP1 Structure'!U25,"")</f>
        <v/>
      </c>
      <c r="H24" s="68"/>
      <c r="I24" s="73" t="str">
        <f>IFERROR(HLOOKUP($E24,'IGP2 Governance'!$E$53:$H$70,14,FALSE),"")</f>
        <v/>
      </c>
      <c r="J24" s="73" t="str">
        <f>IFERROR(HLOOKUP($E24,'IGP2 Governance'!$E$53:$H$70,15,FALSE),"")</f>
        <v/>
      </c>
      <c r="K24" s="73" t="str">
        <f>IFERROR(HLOOKUP($E24,'IGP2 Governance'!$E$53:$H$70,16,FALSE),"")</f>
        <v/>
      </c>
      <c r="L24" s="73" t="str">
        <f>IFERROR(HLOOKUP($E24,'IGP2 Governance'!$E$53:$H$70,17,FALSE),"")</f>
        <v/>
      </c>
      <c r="M24" s="63"/>
      <c r="N24" s="68" t="str">
        <f>IFERROR(HLOOKUP($E24,'IGP2 Governance'!$E$53:$H$71,19,FALSE),"")</f>
        <v/>
      </c>
      <c r="O24" s="68"/>
      <c r="P24" s="68"/>
      <c r="Q24" s="68"/>
      <c r="T24" s="222"/>
    </row>
    <row r="27" spans="3:21">
      <c r="E27" s="256" t="str">
        <f>"Table. Functions of subnational govenance institutions: "&amp;'IGP1 Structure'!E7</f>
        <v>Table. Functions of subnational govenance institutions: Malawi (MWI)</v>
      </c>
      <c r="F27" s="256"/>
      <c r="G27" s="256"/>
      <c r="H27" s="256"/>
      <c r="I27" s="256"/>
      <c r="J27" s="256"/>
      <c r="K27" s="256"/>
      <c r="L27" s="256"/>
      <c r="M27" s="256"/>
      <c r="N27" s="256"/>
      <c r="O27" s="256"/>
      <c r="P27" s="256"/>
      <c r="Q27" s="256"/>
      <c r="R27" s="256"/>
    </row>
    <row r="28" spans="3:21" ht="4.5" customHeight="1">
      <c r="E28" s="68"/>
      <c r="F28" s="160"/>
      <c r="G28" s="80"/>
      <c r="H28" s="80"/>
      <c r="I28" s="73"/>
      <c r="J28" s="73"/>
      <c r="K28" s="73"/>
      <c r="L28" s="73"/>
      <c r="M28" s="63"/>
      <c r="N28" s="68"/>
      <c r="O28" s="68"/>
      <c r="P28" s="68"/>
      <c r="Q28" s="68"/>
      <c r="R28" s="63"/>
    </row>
    <row r="29" spans="3:21" ht="108.6">
      <c r="E29" s="165"/>
      <c r="F29" s="166" t="s">
        <v>799</v>
      </c>
      <c r="G29" s="166" t="s">
        <v>800</v>
      </c>
      <c r="H29" s="161" t="s">
        <v>801</v>
      </c>
      <c r="I29" s="161" t="s">
        <v>802</v>
      </c>
      <c r="J29" s="161" t="s">
        <v>803</v>
      </c>
      <c r="K29" s="161" t="s">
        <v>804</v>
      </c>
      <c r="L29" s="161" t="s">
        <v>805</v>
      </c>
      <c r="M29" s="161" t="s">
        <v>806</v>
      </c>
      <c r="N29" s="161" t="s">
        <v>807</v>
      </c>
      <c r="O29" s="161" t="s">
        <v>808</v>
      </c>
      <c r="P29" s="161" t="s">
        <v>809</v>
      </c>
      <c r="Q29" s="161" t="s">
        <v>810</v>
      </c>
      <c r="R29" s="161" t="s">
        <v>811</v>
      </c>
    </row>
    <row r="30" spans="3:21">
      <c r="E30" s="167" t="str">
        <f>'IGP1 Structure'!E21</f>
        <v>Central Government</v>
      </c>
      <c r="F30" s="162">
        <f>COUNTIF('IGP3 Functions'!$F$9:$G$9,$T30)</f>
        <v>0</v>
      </c>
      <c r="G30" s="162">
        <f>COUNTIF('IGP3 Functions'!$F$10:$G$10,$T30)</f>
        <v>0</v>
      </c>
      <c r="H30" s="162">
        <f>COUNTIF('IGP3 Functions'!$F$12:$G$12,$T30)</f>
        <v>0</v>
      </c>
      <c r="I30" s="162">
        <f>COUNTIF('IGP3 Functions'!$F$13:$G$13,$T30)</f>
        <v>0</v>
      </c>
      <c r="J30" s="162">
        <f>COUNTIF('IGP3 Functions'!$F$15:$G$15,$T30)</f>
        <v>0</v>
      </c>
      <c r="K30" s="162">
        <f>COUNTIF('IGP3 Functions'!$F$17:$G$17,$T30)</f>
        <v>0</v>
      </c>
      <c r="L30" s="162">
        <f>COUNTIF('IGP3 Functions'!$F$18:$G$18,$T30)</f>
        <v>0</v>
      </c>
      <c r="M30" s="162">
        <f>COUNTIF('IGP3 Functions'!$F$19:$G$19,$T30)</f>
        <v>0</v>
      </c>
      <c r="N30" s="162">
        <f>COUNTIF('IGP3 Functions'!$F$20:$G$20,$T30)</f>
        <v>0</v>
      </c>
      <c r="O30" s="162">
        <f>COUNTIF('IGP3 Functions'!$F$22:$G$22,$T30)</f>
        <v>0</v>
      </c>
      <c r="P30" s="162">
        <f>COUNTIF('IGP3 Functions'!$F$24:$G$24,$T30)</f>
        <v>0</v>
      </c>
      <c r="Q30" s="162">
        <f>COUNTIF('IGP3 Functions'!$F$26:$G$26,$T30)</f>
        <v>0</v>
      </c>
      <c r="R30" s="172">
        <f>SUM(F30:Q30)</f>
        <v>0</v>
      </c>
      <c r="T30" s="164" t="s">
        <v>31</v>
      </c>
      <c r="U30" s="184" t="s">
        <v>31</v>
      </c>
    </row>
    <row r="31" spans="3:21">
      <c r="E31" s="167" t="str">
        <f>IF('IGP1 Structure'!Q22="YES",'IGP1 Structure'!E22,"…")</f>
        <v>Local Government Authorities</v>
      </c>
      <c r="F31" s="162">
        <f>COUNTIF('IGP3 Functions'!$F$9:$G$9,$T31)</f>
        <v>0</v>
      </c>
      <c r="G31" s="162">
        <f>COUNTIF('IGP3 Functions'!$F$10:$G$10,$T31)</f>
        <v>0</v>
      </c>
      <c r="H31" s="72">
        <f>COUNTIF('IGP3 Functions'!$F$12:$G$12,$T31)</f>
        <v>0</v>
      </c>
      <c r="I31" s="72">
        <f>COUNTIF('IGP3 Functions'!$F$13:$G$13,$T31)</f>
        <v>0</v>
      </c>
      <c r="J31" s="72">
        <f>COUNTIF('IGP3 Functions'!$F$15:$G$15,$T31)</f>
        <v>0</v>
      </c>
      <c r="K31" s="72">
        <f>COUNTIF('IGP3 Functions'!$F$17:$G$17,$T31)</f>
        <v>0</v>
      </c>
      <c r="L31" s="72">
        <f>COUNTIF('IGP3 Functions'!$F$18:$G$18,$T31)</f>
        <v>0</v>
      </c>
      <c r="M31" s="72">
        <f>COUNTIF('IGP3 Functions'!$F$19:$G$19,$T31)</f>
        <v>0</v>
      </c>
      <c r="N31" s="72">
        <f>COUNTIF('IGP3 Functions'!$F$20:$G$20,$T31)</f>
        <v>0</v>
      </c>
      <c r="O31" s="72">
        <f>COUNTIF('IGP3 Functions'!$F$22:$G$22,$T31)</f>
        <v>0</v>
      </c>
      <c r="P31" s="72">
        <f>COUNTIF('IGP3 Functions'!$F$24:$G$24,$T31)</f>
        <v>0</v>
      </c>
      <c r="Q31" s="72">
        <f>COUNTIF('IGP3 Functions'!$F$26:$G$26,$T31)</f>
        <v>0</v>
      </c>
      <c r="R31" s="169">
        <f t="shared" ref="R31:R40" si="0">SUM(F31:Q31)</f>
        <v>0</v>
      </c>
      <c r="T31" s="131" t="s">
        <v>37</v>
      </c>
      <c r="U31" s="185" t="str">
        <f>IF('IGP1 Structure'!R22="1","R",IF('IGP1 Structure'!R22="2","L",IF('IGP1 Structure'!R22="3","L",IF('IGP1 Structure'!R22="4","L",IF('IGP1 Structure'!R22="5","R",IF('IGP1 Structure'!R22="6","L","C"))))))</f>
        <v>L</v>
      </c>
    </row>
    <row r="32" spans="3:21">
      <c r="E32" s="167" t="str">
        <f>IF('IGP1 Structure'!Q23="YES",'IGP1 Structure'!E23,"…")</f>
        <v>…</v>
      </c>
      <c r="F32" s="162">
        <f>COUNTIF('IGP3 Functions'!$F$9:$G$9,$T32)</f>
        <v>0</v>
      </c>
      <c r="G32" s="162">
        <f>COUNTIF('IGP3 Functions'!$F$10:$G$10,$T32)</f>
        <v>0</v>
      </c>
      <c r="H32" s="72">
        <f>COUNTIF('IGP3 Functions'!$F$12:$G$12,$T32)</f>
        <v>0</v>
      </c>
      <c r="I32" s="72">
        <f>COUNTIF('IGP3 Functions'!$F$13:$G$13,$T32)</f>
        <v>0</v>
      </c>
      <c r="J32" s="72">
        <f>COUNTIF('IGP3 Functions'!$F$15:$G$15,$T32)</f>
        <v>0</v>
      </c>
      <c r="K32" s="72">
        <f>COUNTIF('IGP3 Functions'!$F$17:$G$17,$T32)</f>
        <v>0</v>
      </c>
      <c r="L32" s="72">
        <f>COUNTIF('IGP3 Functions'!$F$18:$G$18,$T32)</f>
        <v>0</v>
      </c>
      <c r="M32" s="72">
        <f>COUNTIF('IGP3 Functions'!$F$19:$G$19,$T32)</f>
        <v>0</v>
      </c>
      <c r="N32" s="72">
        <f>COUNTIF('IGP3 Functions'!$F$20:$G$20,$T32)</f>
        <v>0</v>
      </c>
      <c r="O32" s="72">
        <f>COUNTIF('IGP3 Functions'!$F$22:$G$22,$T32)</f>
        <v>0</v>
      </c>
      <c r="P32" s="72">
        <f>COUNTIF('IGP3 Functions'!$F$24:$G$24,$T32)</f>
        <v>0</v>
      </c>
      <c r="Q32" s="72">
        <f>COUNTIF('IGP3 Functions'!$F$26:$G$26,$T32)</f>
        <v>0</v>
      </c>
      <c r="R32" s="169">
        <f t="shared" si="0"/>
        <v>0</v>
      </c>
      <c r="T32" s="131" t="s">
        <v>45</v>
      </c>
      <c r="U32" s="185" t="str">
        <f>IF('IGP1 Structure'!R23="1","R",IF('IGP1 Structure'!R23="2","L",IF('IGP1 Structure'!R23="3","L",IF('IGP1 Structure'!R23="4","L",IF('IGP1 Structure'!R23="5","R",IF('IGP1 Structure'!R23="6","L","C"))))))</f>
        <v>C</v>
      </c>
    </row>
    <row r="33" spans="1:21">
      <c r="E33" s="167" t="str">
        <f>IF('IGP1 Structure'!Q24="YES",'IGP1 Structure'!E24,"…")</f>
        <v>…</v>
      </c>
      <c r="F33" s="162">
        <f>COUNTIF('IGP3 Functions'!$F$9:$G$9,$T33)</f>
        <v>0</v>
      </c>
      <c r="G33" s="162">
        <f>COUNTIF('IGP3 Functions'!$F$10:$G$10,$T33)</f>
        <v>0</v>
      </c>
      <c r="H33" s="72">
        <f>COUNTIF('IGP3 Functions'!$F$12:$G$12,$T33)</f>
        <v>0</v>
      </c>
      <c r="I33" s="72">
        <f>COUNTIF('IGP3 Functions'!$F$13:$G$13,$T33)</f>
        <v>0</v>
      </c>
      <c r="J33" s="72">
        <f>COUNTIF('IGP3 Functions'!$F$15:$G$15,$T33)</f>
        <v>0</v>
      </c>
      <c r="K33" s="72">
        <f>COUNTIF('IGP3 Functions'!$F$17:$G$17,$T33)</f>
        <v>0</v>
      </c>
      <c r="L33" s="72">
        <f>COUNTIF('IGP3 Functions'!$F$18:$G$18,$T33)</f>
        <v>0</v>
      </c>
      <c r="M33" s="72">
        <f>COUNTIF('IGP3 Functions'!$F$19:$G$19,$T33)</f>
        <v>0</v>
      </c>
      <c r="N33" s="72">
        <f>COUNTIF('IGP3 Functions'!$F$20:$G$20,$T33)</f>
        <v>0</v>
      </c>
      <c r="O33" s="72">
        <f>COUNTIF('IGP3 Functions'!$F$22:$G$22,$T33)</f>
        <v>0</v>
      </c>
      <c r="P33" s="72">
        <f>COUNTIF('IGP3 Functions'!$F$24:$G$24,$T33)</f>
        <v>0</v>
      </c>
      <c r="Q33" s="72">
        <f>COUNTIF('IGP3 Functions'!$F$26:$G$26,$T33)</f>
        <v>0</v>
      </c>
      <c r="R33" s="169">
        <f t="shared" si="0"/>
        <v>0</v>
      </c>
      <c r="T33" s="131" t="s">
        <v>52</v>
      </c>
      <c r="U33" s="185" t="str">
        <f>IF('IGP1 Structure'!R24="1","R",IF('IGP1 Structure'!R24="2","L",IF('IGP1 Structure'!R24="3","L",IF('IGP1 Structure'!R24="4","L",IF('IGP1 Structure'!R24="5","R",IF('IGP1 Structure'!R24="6","L","C"))))))</f>
        <v>C</v>
      </c>
    </row>
    <row r="34" spans="1:21">
      <c r="E34" s="167" t="str">
        <f>IF('IGP1 Structure'!Q25="YES",'IGP1 Structure'!E25,"…")</f>
        <v>…</v>
      </c>
      <c r="F34" s="162">
        <f>COUNTIF('IGP3 Functions'!$F$9:$G$9,$T34)</f>
        <v>0</v>
      </c>
      <c r="G34" s="162">
        <f>COUNTIF('IGP3 Functions'!$F$10:$G$10,$T34)</f>
        <v>0</v>
      </c>
      <c r="H34" s="72">
        <f>COUNTIF('IGP3 Functions'!$F$12:$G$12,$T34)</f>
        <v>0</v>
      </c>
      <c r="I34" s="72">
        <f>COUNTIF('IGP3 Functions'!$F$13:$G$13,$T34)</f>
        <v>0</v>
      </c>
      <c r="J34" s="72">
        <f>COUNTIF('IGP3 Functions'!$F$15:$G$15,$T34)</f>
        <v>0</v>
      </c>
      <c r="K34" s="72">
        <f>COUNTIF('IGP3 Functions'!$F$17:$G$17,$T34)</f>
        <v>0</v>
      </c>
      <c r="L34" s="72">
        <f>COUNTIF('IGP3 Functions'!$F$18:$G$18,$T34)</f>
        <v>0</v>
      </c>
      <c r="M34" s="72">
        <f>COUNTIF('IGP3 Functions'!$F$19:$G$19,$T34)</f>
        <v>0</v>
      </c>
      <c r="N34" s="72">
        <f>COUNTIF('IGP3 Functions'!$F$20:$G$20,$T34)</f>
        <v>0</v>
      </c>
      <c r="O34" s="72">
        <f>COUNTIF('IGP3 Functions'!$F$22:$G$22,$T34)</f>
        <v>0</v>
      </c>
      <c r="P34" s="72">
        <f>COUNTIF('IGP3 Functions'!$F$24:$G$24,$T34)</f>
        <v>0</v>
      </c>
      <c r="Q34" s="72">
        <f>COUNTIF('IGP3 Functions'!$F$26:$G$26,$T34)</f>
        <v>0</v>
      </c>
      <c r="R34" s="169">
        <f t="shared" si="0"/>
        <v>0</v>
      </c>
      <c r="T34" s="131" t="s">
        <v>57</v>
      </c>
      <c r="U34" s="186" t="str">
        <f>IF('IGP1 Structure'!R25="1","R",IF('IGP1 Structure'!R25="2","L",IF('IGP1 Structure'!R25="3","L",IF('IGP1 Structure'!R25="4","L",IF('IGP1 Structure'!R25="5","R",IF('IGP1 Structure'!R25="6","L","C"))))))</f>
        <v>C</v>
      </c>
    </row>
    <row r="35" spans="1:21">
      <c r="E35" s="167" t="s">
        <v>812</v>
      </c>
      <c r="F35" s="162">
        <f>COUNTIF('IGP3 Functions'!$F$9:$G$9,$T35)</f>
        <v>0</v>
      </c>
      <c r="G35" s="162">
        <f>COUNTIF('IGP3 Functions'!$F$10:$G$10,$T35)</f>
        <v>0</v>
      </c>
      <c r="H35" s="72">
        <f>COUNTIF('IGP3 Functions'!$F$12:$G$12,$T35)</f>
        <v>0</v>
      </c>
      <c r="I35" s="72">
        <f>COUNTIF('IGP3 Functions'!$F$13:$G$13,$T35)</f>
        <v>0</v>
      </c>
      <c r="J35" s="72">
        <f>COUNTIF('IGP3 Functions'!$F$15:$G$15,$T35)</f>
        <v>0</v>
      </c>
      <c r="K35" s="72">
        <f>COUNTIF('IGP3 Functions'!$F$17:$G$17,$T35)</f>
        <v>0</v>
      </c>
      <c r="L35" s="72">
        <f>COUNTIF('IGP3 Functions'!$F$18:$G$18,$T35)</f>
        <v>0</v>
      </c>
      <c r="M35" s="72">
        <f>COUNTIF('IGP3 Functions'!$F$19:$G$19,$T35)</f>
        <v>0</v>
      </c>
      <c r="N35" s="72">
        <f>COUNTIF('IGP3 Functions'!$F$20:$G$20,$T35)</f>
        <v>0</v>
      </c>
      <c r="O35" s="72">
        <f>COUNTIF('IGP3 Functions'!$F$22:$G$22,$T35)</f>
        <v>0</v>
      </c>
      <c r="P35" s="72">
        <f>COUNTIF('IGP3 Functions'!$F$24:$G$24,$T35)</f>
        <v>0</v>
      </c>
      <c r="Q35" s="72">
        <f>COUNTIF('IGP3 Functions'!$F$26:$G$26,$T35)</f>
        <v>0</v>
      </c>
      <c r="R35" s="169">
        <f t="shared" si="0"/>
        <v>0</v>
      </c>
      <c r="T35" s="131" t="s">
        <v>721</v>
      </c>
      <c r="U35" s="185" t="s">
        <v>813</v>
      </c>
    </row>
    <row r="36" spans="1:21">
      <c r="E36" s="165" t="s">
        <v>814</v>
      </c>
      <c r="F36" s="163">
        <f>COUNTIF('IGP3 Functions'!$F$9:$G$9,$T36)</f>
        <v>0</v>
      </c>
      <c r="G36" s="163">
        <f>COUNTIF('IGP3 Functions'!$F$10:$G$10,$T36)</f>
        <v>0</v>
      </c>
      <c r="H36" s="73">
        <f>COUNTIF('IGP3 Functions'!$F$12:$G$12,$T36)</f>
        <v>0</v>
      </c>
      <c r="I36" s="73">
        <f>COUNTIF('IGP3 Functions'!$F$13:$G$13,$T36)</f>
        <v>0</v>
      </c>
      <c r="J36" s="73">
        <f>COUNTIF('IGP3 Functions'!$F$15:$G$15,$T36)</f>
        <v>0</v>
      </c>
      <c r="K36" s="73">
        <f>COUNTIF('IGP3 Functions'!$F$17:$G$17,$T36)</f>
        <v>0</v>
      </c>
      <c r="L36" s="73">
        <f>COUNTIF('IGP3 Functions'!$F$18:$G$18,$T36)</f>
        <v>0</v>
      </c>
      <c r="M36" s="73">
        <f>COUNTIF('IGP3 Functions'!$F$19:$G$19,$T36)</f>
        <v>0</v>
      </c>
      <c r="N36" s="73">
        <f>COUNTIF('IGP3 Functions'!$F$20:$G$20,$T36)</f>
        <v>0</v>
      </c>
      <c r="O36" s="73">
        <f>COUNTIF('IGP3 Functions'!$F$22:$G$22,$T36)</f>
        <v>0</v>
      </c>
      <c r="P36" s="73">
        <f>COUNTIF('IGP3 Functions'!$F$24:$G$24,$T36)</f>
        <v>0</v>
      </c>
      <c r="Q36" s="73">
        <f>COUNTIF('IGP3 Functions'!$F$26:$G$26,$T36)</f>
        <v>0</v>
      </c>
      <c r="R36" s="173">
        <f t="shared" si="0"/>
        <v>0</v>
      </c>
      <c r="T36" s="132" t="s">
        <v>725</v>
      </c>
      <c r="U36" s="186" t="s">
        <v>815</v>
      </c>
    </row>
    <row r="37" spans="1:21">
      <c r="E37" s="167" t="s">
        <v>816</v>
      </c>
      <c r="F37" s="162">
        <f>SUMIF($U$30:$U$36,$U37,F$30:F$36)</f>
        <v>0</v>
      </c>
      <c r="G37" s="162">
        <f t="shared" ref="G37:Q39" si="1">SUMIF($U$30:$U$36,$U37,G$30:G$36)</f>
        <v>0</v>
      </c>
      <c r="H37" s="72">
        <f t="shared" si="1"/>
        <v>0</v>
      </c>
      <c r="I37" s="72">
        <f t="shared" si="1"/>
        <v>0</v>
      </c>
      <c r="J37" s="72">
        <f t="shared" si="1"/>
        <v>0</v>
      </c>
      <c r="K37" s="72">
        <f t="shared" si="1"/>
        <v>0</v>
      </c>
      <c r="L37" s="72">
        <f t="shared" si="1"/>
        <v>0</v>
      </c>
      <c r="M37" s="72">
        <f t="shared" si="1"/>
        <v>0</v>
      </c>
      <c r="N37" s="72">
        <f t="shared" si="1"/>
        <v>0</v>
      </c>
      <c r="O37" s="72">
        <f t="shared" si="1"/>
        <v>0</v>
      </c>
      <c r="P37" s="72">
        <f t="shared" si="1"/>
        <v>0</v>
      </c>
      <c r="Q37" s="72">
        <f t="shared" si="1"/>
        <v>0</v>
      </c>
      <c r="R37" s="169">
        <f t="shared" si="0"/>
        <v>0</v>
      </c>
      <c r="U37" s="184" t="s">
        <v>31</v>
      </c>
    </row>
    <row r="38" spans="1:21">
      <c r="E38" s="167" t="s">
        <v>817</v>
      </c>
      <c r="F38" s="162">
        <f t="shared" ref="F38:F39" si="2">SUMIF($U$30:$U$36,$U38,F$30:F$36)</f>
        <v>0</v>
      </c>
      <c r="G38" s="162">
        <f t="shared" si="1"/>
        <v>0</v>
      </c>
      <c r="H38" s="72">
        <f t="shared" si="1"/>
        <v>0</v>
      </c>
      <c r="I38" s="72">
        <f t="shared" si="1"/>
        <v>0</v>
      </c>
      <c r="J38" s="72">
        <f t="shared" si="1"/>
        <v>0</v>
      </c>
      <c r="K38" s="72">
        <f t="shared" si="1"/>
        <v>0</v>
      </c>
      <c r="L38" s="72">
        <f t="shared" si="1"/>
        <v>0</v>
      </c>
      <c r="M38" s="72">
        <f t="shared" si="1"/>
        <v>0</v>
      </c>
      <c r="N38" s="72">
        <f t="shared" si="1"/>
        <v>0</v>
      </c>
      <c r="O38" s="72">
        <f t="shared" si="1"/>
        <v>0</v>
      </c>
      <c r="P38" s="72">
        <f t="shared" si="1"/>
        <v>0</v>
      </c>
      <c r="Q38" s="72">
        <f t="shared" si="1"/>
        <v>0</v>
      </c>
      <c r="R38" s="169">
        <f t="shared" si="0"/>
        <v>0</v>
      </c>
      <c r="U38" s="185" t="s">
        <v>813</v>
      </c>
    </row>
    <row r="39" spans="1:21">
      <c r="E39" s="165" t="s">
        <v>818</v>
      </c>
      <c r="F39" s="163">
        <f t="shared" si="2"/>
        <v>0</v>
      </c>
      <c r="G39" s="163">
        <f t="shared" si="1"/>
        <v>0</v>
      </c>
      <c r="H39" s="73">
        <f t="shared" si="1"/>
        <v>0</v>
      </c>
      <c r="I39" s="73">
        <f t="shared" si="1"/>
        <v>0</v>
      </c>
      <c r="J39" s="73">
        <f t="shared" si="1"/>
        <v>0</v>
      </c>
      <c r="K39" s="73">
        <f t="shared" si="1"/>
        <v>0</v>
      </c>
      <c r="L39" s="73">
        <f t="shared" si="1"/>
        <v>0</v>
      </c>
      <c r="M39" s="73">
        <f t="shared" si="1"/>
        <v>0</v>
      </c>
      <c r="N39" s="73">
        <f t="shared" si="1"/>
        <v>0</v>
      </c>
      <c r="O39" s="73">
        <f t="shared" si="1"/>
        <v>0</v>
      </c>
      <c r="P39" s="73">
        <f t="shared" si="1"/>
        <v>0</v>
      </c>
      <c r="Q39" s="73">
        <f t="shared" si="1"/>
        <v>0</v>
      </c>
      <c r="R39" s="173">
        <f t="shared" si="0"/>
        <v>0</v>
      </c>
      <c r="U39" s="186" t="s">
        <v>815</v>
      </c>
    </row>
    <row r="40" spans="1:21">
      <c r="E40" s="168" t="s">
        <v>811</v>
      </c>
      <c r="F40" s="170">
        <f>SUM(F37:F39)</f>
        <v>0</v>
      </c>
      <c r="G40" s="170">
        <f t="shared" ref="G40:Q40" si="3">SUM(G37:G39)</f>
        <v>0</v>
      </c>
      <c r="H40" s="170">
        <f t="shared" si="3"/>
        <v>0</v>
      </c>
      <c r="I40" s="170">
        <f t="shared" si="3"/>
        <v>0</v>
      </c>
      <c r="J40" s="170">
        <f t="shared" si="3"/>
        <v>0</v>
      </c>
      <c r="K40" s="170">
        <f t="shared" si="3"/>
        <v>0</v>
      </c>
      <c r="L40" s="170">
        <f t="shared" si="3"/>
        <v>0</v>
      </c>
      <c r="M40" s="170">
        <f t="shared" si="3"/>
        <v>0</v>
      </c>
      <c r="N40" s="170">
        <f t="shared" si="3"/>
        <v>0</v>
      </c>
      <c r="O40" s="170">
        <f t="shared" si="3"/>
        <v>0</v>
      </c>
      <c r="P40" s="170">
        <f t="shared" si="3"/>
        <v>0</v>
      </c>
      <c r="Q40" s="170">
        <f t="shared" si="3"/>
        <v>0</v>
      </c>
      <c r="R40" s="171">
        <f t="shared" si="0"/>
        <v>0</v>
      </c>
    </row>
    <row r="45" spans="1:21" s="198" customFormat="1" ht="12" thickBot="1">
      <c r="C45" s="197"/>
      <c r="E45" s="199"/>
      <c r="F45" s="200"/>
      <c r="G45" s="201"/>
      <c r="I45" s="197"/>
      <c r="J45" s="197"/>
      <c r="K45" s="197"/>
      <c r="L45" s="197"/>
      <c r="N45" s="199"/>
      <c r="O45" s="199"/>
      <c r="P45" s="199"/>
      <c r="Q45" s="199"/>
    </row>
    <row r="46" spans="1:21">
      <c r="A46" s="58">
        <f>'IGP1 Structure'!A1</f>
        <v>0</v>
      </c>
      <c r="B46" s="58">
        <f>'IGP1 Structure'!B1</f>
        <v>0</v>
      </c>
      <c r="C46" s="58">
        <f>'IGP1 Structure'!C1</f>
        <v>0</v>
      </c>
      <c r="D46" s="58">
        <f>'IGP1 Structure'!D1</f>
        <v>0</v>
      </c>
      <c r="E46" s="58">
        <f>'IGP1 Structure'!E1</f>
        <v>0</v>
      </c>
      <c r="F46" s="58">
        <f>'IGP1 Structure'!F1</f>
        <v>0</v>
      </c>
      <c r="G46" s="58">
        <f>'IGP1 Structure'!G1</f>
        <v>0</v>
      </c>
      <c r="H46" s="58">
        <f>'IGP1 Structure'!H1</f>
        <v>0</v>
      </c>
      <c r="I46" s="58">
        <f>'IGP1 Structure'!I1</f>
        <v>0</v>
      </c>
      <c r="J46" s="58">
        <f>'IGP1 Structure'!J1</f>
        <v>0</v>
      </c>
      <c r="K46" s="58">
        <f>'IGP1 Structure'!K1</f>
        <v>0</v>
      </c>
      <c r="L46" s="58">
        <f>'IGP1 Structure'!L1</f>
        <v>0</v>
      </c>
    </row>
    <row r="47" spans="1:21">
      <c r="A47" s="58">
        <f>'IGP1 Structure'!A2</f>
        <v>0</v>
      </c>
      <c r="B47" s="58">
        <f>'IGP1 Structure'!B2</f>
        <v>0</v>
      </c>
      <c r="C47" s="58">
        <f>'IGP1 Structure'!C2</f>
        <v>0</v>
      </c>
      <c r="D47" s="58" t="str">
        <f>'IGP1 Structure'!D2</f>
        <v>LoGICA INTERGOVERNMENTAL PROFILE: STRUCTURE OF SUBNATIONAL GOVERNANCE INSTITUTIONS</v>
      </c>
      <c r="E47" s="58">
        <f>'IGP1 Structure'!E2</f>
        <v>0</v>
      </c>
      <c r="F47" s="58">
        <f>'IGP1 Structure'!F2</f>
        <v>0</v>
      </c>
      <c r="G47" s="58">
        <f>'IGP1 Structure'!G2</f>
        <v>0</v>
      </c>
      <c r="H47" s="58">
        <f>'IGP1 Structure'!H2</f>
        <v>0</v>
      </c>
      <c r="I47" s="58">
        <f>'IGP1 Structure'!I2</f>
        <v>0</v>
      </c>
      <c r="J47" s="58">
        <f>'IGP1 Structure'!J2</f>
        <v>0</v>
      </c>
      <c r="K47" s="58">
        <f>'IGP1 Structure'!K2</f>
        <v>0</v>
      </c>
      <c r="L47" s="58">
        <f>'IGP1 Structure'!L2</f>
        <v>0</v>
      </c>
    </row>
    <row r="48" spans="1:21">
      <c r="A48" s="58">
        <f>'IGP1 Structure'!A3</f>
        <v>0</v>
      </c>
      <c r="B48" s="58">
        <f>'IGP1 Structure'!B3</f>
        <v>0</v>
      </c>
      <c r="C48" s="58">
        <f>'IGP1 Structure'!C3</f>
        <v>0</v>
      </c>
      <c r="D48" s="58">
        <f>'IGP1 Structure'!D3</f>
        <v>0</v>
      </c>
      <c r="E48" s="58">
        <f>'IGP1 Structure'!E3</f>
        <v>0</v>
      </c>
      <c r="F48" s="58">
        <f>'IGP1 Structure'!F3</f>
        <v>0</v>
      </c>
      <c r="G48" s="58">
        <f>'IGP1 Structure'!G3</f>
        <v>0</v>
      </c>
      <c r="H48" s="58">
        <f>'IGP1 Structure'!H3</f>
        <v>0</v>
      </c>
      <c r="I48" s="58">
        <f>'IGP1 Structure'!I3</f>
        <v>0</v>
      </c>
      <c r="J48" s="58">
        <f>'IGP1 Structure'!J3</f>
        <v>0</v>
      </c>
      <c r="K48" s="58">
        <f>'IGP1 Structure'!K3</f>
        <v>0</v>
      </c>
      <c r="L48" s="58">
        <f>'IGP1 Structure'!L3</f>
        <v>0</v>
      </c>
    </row>
    <row r="49" spans="1:12">
      <c r="A49" s="58">
        <f>'IGP1 Structure'!A4</f>
        <v>0</v>
      </c>
      <c r="B49" s="58">
        <f>'IGP1 Structure'!B4</f>
        <v>0</v>
      </c>
      <c r="C49" s="58">
        <f>'IGP1 Structure'!C4</f>
        <v>0</v>
      </c>
      <c r="D49" s="58">
        <f>'IGP1 Structure'!D4</f>
        <v>0</v>
      </c>
      <c r="E49" s="58">
        <f>'IGP1 Structure'!E4</f>
        <v>0</v>
      </c>
      <c r="F49" s="58">
        <f>'IGP1 Structure'!F4</f>
        <v>0</v>
      </c>
      <c r="G49" s="58">
        <f>'IGP1 Structure'!G4</f>
        <v>0</v>
      </c>
      <c r="H49" s="58">
        <f>'IGP1 Structure'!H4</f>
        <v>0</v>
      </c>
      <c r="I49" s="58">
        <f>'IGP1 Structure'!I4</f>
        <v>0</v>
      </c>
      <c r="J49" s="58">
        <f>'IGP1 Structure'!J4</f>
        <v>0</v>
      </c>
      <c r="K49" s="58">
        <f>'IGP1 Structure'!K4</f>
        <v>0</v>
      </c>
      <c r="L49" s="58">
        <f>'IGP1 Structure'!L4</f>
        <v>0</v>
      </c>
    </row>
    <row r="50" spans="1:12">
      <c r="A50" s="58">
        <f>'IGP1 Structure'!A5</f>
        <v>0</v>
      </c>
      <c r="B50" s="58">
        <f>'IGP1 Structure'!B5</f>
        <v>0</v>
      </c>
      <c r="C50" s="58">
        <f>'IGP1 Structure'!C5</f>
        <v>0</v>
      </c>
      <c r="D50" s="58" t="str">
        <f>'IGP1 Structure'!D5</f>
        <v>General Country Information</v>
      </c>
      <c r="E50" s="58">
        <f>'IGP1 Structure'!E5</f>
        <v>0</v>
      </c>
      <c r="F50" s="58">
        <f>'IGP1 Structure'!F5</f>
        <v>0</v>
      </c>
      <c r="G50" s="58">
        <f>'IGP1 Structure'!G5</f>
        <v>0</v>
      </c>
      <c r="H50" s="58">
        <f>'IGP1 Structure'!H5</f>
        <v>0</v>
      </c>
      <c r="I50" s="58">
        <f>'IGP1 Structure'!I5</f>
        <v>0</v>
      </c>
      <c r="J50" s="58">
        <f>'IGP1 Structure'!J5</f>
        <v>0</v>
      </c>
      <c r="K50" s="58">
        <f>'IGP1 Structure'!K5</f>
        <v>0</v>
      </c>
      <c r="L50" s="58" t="str">
        <f>'IGP1 Structure'!L5</f>
        <v>Comments / Clarification</v>
      </c>
    </row>
    <row r="51" spans="1:12">
      <c r="A51" s="58">
        <f>'IGP1 Structure'!A6</f>
        <v>0</v>
      </c>
      <c r="B51" s="58">
        <f>'IGP1 Structure'!B6</f>
        <v>0</v>
      </c>
      <c r="C51" s="58" t="str">
        <f>'IGP1 Structure'!C6</f>
        <v>C1</v>
      </c>
      <c r="D51" s="58" t="str">
        <f>'IGP1 Structure'!D6</f>
        <v>Basic Country Information</v>
      </c>
      <c r="E51" s="58">
        <f>'IGP1 Structure'!E6</f>
        <v>0</v>
      </c>
      <c r="F51" s="58">
        <f>'IGP1 Structure'!F6</f>
        <v>0</v>
      </c>
      <c r="G51" s="58">
        <f>'IGP1 Structure'!G6</f>
        <v>0</v>
      </c>
      <c r="H51" s="58">
        <f>'IGP1 Structure'!H6</f>
        <v>0</v>
      </c>
      <c r="I51" s="58">
        <f>'IGP1 Structure'!I6</f>
        <v>0</v>
      </c>
      <c r="J51" s="58">
        <f>'IGP1 Structure'!J6</f>
        <v>0</v>
      </c>
      <c r="K51" s="58">
        <f>'IGP1 Structure'!K6</f>
        <v>0</v>
      </c>
      <c r="L51" s="58">
        <f>'IGP1 Structure'!L6</f>
        <v>0</v>
      </c>
    </row>
    <row r="52" spans="1:12">
      <c r="A52" s="58">
        <f>'IGP1 Structure'!A7</f>
        <v>0</v>
      </c>
      <c r="B52" s="58">
        <f>'IGP1 Structure'!B7</f>
        <v>0</v>
      </c>
      <c r="C52" s="58" t="str">
        <f>'IGP1 Structure'!C7</f>
        <v>C1.1</v>
      </c>
      <c r="D52" s="58" t="str">
        <f>'IGP1 Structure'!D7</f>
        <v>Country Name</v>
      </c>
      <c r="E52" s="58" t="str">
        <f>'IGP1 Structure'!E7</f>
        <v>Malawi (MWI)</v>
      </c>
      <c r="F52" s="58">
        <f>'IGP1 Structure'!F7</f>
        <v>0</v>
      </c>
      <c r="G52" s="58">
        <f>'IGP1 Structure'!G7</f>
        <v>0</v>
      </c>
      <c r="H52" s="58">
        <f>'IGP1 Structure'!H7</f>
        <v>0</v>
      </c>
      <c r="I52" s="58">
        <f>'IGP1 Structure'!I7</f>
        <v>0</v>
      </c>
      <c r="J52" s="58">
        <f>'IGP1 Structure'!J7</f>
        <v>0</v>
      </c>
      <c r="K52" s="58">
        <f>'IGP1 Structure'!K7</f>
        <v>0</v>
      </c>
      <c r="L52" s="58">
        <f>'IGP1 Structure'!L7</f>
        <v>0</v>
      </c>
    </row>
    <row r="53" spans="1:12">
      <c r="A53" s="58">
        <f>'IGP1 Structure'!A8</f>
        <v>0</v>
      </c>
      <c r="B53" s="58">
        <f>'IGP1 Structure'!B8</f>
        <v>0</v>
      </c>
      <c r="C53" s="58" t="str">
        <f>'IGP1 Structure'!C8</f>
        <v>C1.2</v>
      </c>
      <c r="D53" s="58" t="str">
        <f>'IGP1 Structure'!D8</f>
        <v>Information/Data for Year</v>
      </c>
      <c r="E53" s="58">
        <f>'IGP1 Structure'!E8</f>
        <v>2022</v>
      </c>
      <c r="F53" s="58">
        <f>'IGP1 Structure'!F8</f>
        <v>0</v>
      </c>
      <c r="G53" s="58">
        <f>'IGP1 Structure'!G8</f>
        <v>0</v>
      </c>
      <c r="H53" s="58">
        <f>'IGP1 Structure'!H8</f>
        <v>0</v>
      </c>
      <c r="I53" s="58">
        <f>'IGP1 Structure'!I8</f>
        <v>0</v>
      </c>
      <c r="J53" s="58">
        <f>'IGP1 Structure'!J8</f>
        <v>0</v>
      </c>
      <c r="K53" s="58">
        <f>'IGP1 Structure'!K8</f>
        <v>0</v>
      </c>
      <c r="L53" s="58">
        <f>'IGP1 Structure'!L8</f>
        <v>0</v>
      </c>
    </row>
    <row r="54" spans="1:12">
      <c r="A54" s="58">
        <f>'IGP1 Structure'!A9</f>
        <v>0</v>
      </c>
      <c r="B54" s="58">
        <f>'IGP1 Structure'!B9</f>
        <v>0</v>
      </c>
      <c r="C54" s="58" t="str">
        <f>'IGP1 Structure'!C9</f>
        <v>C1.3</v>
      </c>
      <c r="D54" s="58" t="str">
        <f>'IGP1 Structure'!D9</f>
        <v>Total National Population</v>
      </c>
      <c r="E54" s="58">
        <f>'IGP1 Structure'!E9</f>
        <v>17563749</v>
      </c>
      <c r="F54" s="58">
        <f>'IGP1 Structure'!F9</f>
        <v>0</v>
      </c>
      <c r="G54" s="58">
        <f>'IGP1 Structure'!G9</f>
        <v>0</v>
      </c>
      <c r="H54" s="58">
        <f>'IGP1 Structure'!H9</f>
        <v>0</v>
      </c>
      <c r="I54" s="58">
        <f>'IGP1 Structure'!I9</f>
        <v>0</v>
      </c>
      <c r="J54" s="58">
        <f>'IGP1 Structure'!J9</f>
        <v>0</v>
      </c>
      <c r="K54" s="58">
        <f>'IGP1 Structure'!K9</f>
        <v>0</v>
      </c>
      <c r="L54" s="58" t="str">
        <f>'IGP1 Structure'!L9</f>
        <v>2018 National Population Census</v>
      </c>
    </row>
    <row r="55" spans="1:12">
      <c r="A55" s="58">
        <f>'IGP1 Structure'!A10</f>
        <v>0</v>
      </c>
      <c r="B55" s="58">
        <f>'IGP1 Structure'!B10</f>
        <v>0</v>
      </c>
      <c r="C55" s="58">
        <f>'IGP1 Structure'!C10</f>
        <v>0</v>
      </c>
      <c r="D55" s="58">
        <f>'IGP1 Structure'!D10</f>
        <v>0</v>
      </c>
      <c r="E55" s="58">
        <f>'IGP1 Structure'!E10</f>
        <v>0</v>
      </c>
      <c r="F55" s="58">
        <f>'IGP1 Structure'!F10</f>
        <v>0</v>
      </c>
      <c r="G55" s="58">
        <f>'IGP1 Structure'!G10</f>
        <v>0</v>
      </c>
      <c r="H55" s="58">
        <f>'IGP1 Structure'!H10</f>
        <v>0</v>
      </c>
      <c r="I55" s="58">
        <f>'IGP1 Structure'!I10</f>
        <v>0</v>
      </c>
      <c r="J55" s="58">
        <f>'IGP1 Structure'!J10</f>
        <v>0</v>
      </c>
      <c r="K55" s="58">
        <f>'IGP1 Structure'!K10</f>
        <v>0</v>
      </c>
      <c r="L55" s="58">
        <f>'IGP1 Structure'!L10</f>
        <v>0</v>
      </c>
    </row>
    <row r="56" spans="1:12">
      <c r="A56" s="58">
        <f>'IGP1 Structure'!A11</f>
        <v>0</v>
      </c>
      <c r="B56" s="58">
        <f>'IGP1 Structure'!B11</f>
        <v>0</v>
      </c>
      <c r="C56" s="58" t="str">
        <f>'IGP1 Structure'!C11</f>
        <v>C.4</v>
      </c>
      <c r="D56" s="58" t="str">
        <f>'IGP1 Structure'!D11</f>
        <v>Main decentralization / subnational / intergovernmental legislation /policies</v>
      </c>
      <c r="E56" s="58">
        <f>'IGP1 Structure'!E11</f>
        <v>0</v>
      </c>
      <c r="F56" s="58" t="str">
        <f>'IGP1 Structure'!F11</f>
        <v>Year  Enacted</v>
      </c>
      <c r="G56" s="58">
        <f>'IGP1 Structure'!G11</f>
        <v>0</v>
      </c>
      <c r="H56" s="58">
        <f>'IGP1 Structure'!H11</f>
        <v>0</v>
      </c>
      <c r="I56" s="58">
        <f>'IGP1 Structure'!I11</f>
        <v>0</v>
      </c>
      <c r="J56" s="58">
        <f>'IGP1 Structure'!J11</f>
        <v>0</v>
      </c>
      <c r="K56" s="58">
        <f>'IGP1 Structure'!K11</f>
        <v>0</v>
      </c>
      <c r="L56" s="58">
        <f>'IGP1 Structure'!L11</f>
        <v>0</v>
      </c>
    </row>
    <row r="57" spans="1:12">
      <c r="A57" s="58">
        <f>'IGP1 Structure'!A12</f>
        <v>0</v>
      </c>
      <c r="B57" s="58">
        <f>'IGP1 Structure'!B12</f>
        <v>0</v>
      </c>
      <c r="C57" s="58" t="str">
        <f>'IGP1 Structure'!C12</f>
        <v>C4.1</v>
      </c>
      <c r="D57" s="58" t="str">
        <f>'IGP1 Structure'!D12</f>
        <v>Constitution of the Republic of Malawi</v>
      </c>
      <c r="E57" s="58" t="str">
        <f>'IGP1 Structure'!E12</f>
        <v>Constitution of the Republic of Malawi</v>
      </c>
      <c r="F57" s="58">
        <f>'IGP1 Structure'!F12</f>
        <v>1995</v>
      </c>
      <c r="G57" s="58">
        <f>'IGP1 Structure'!G12</f>
        <v>0</v>
      </c>
      <c r="H57" s="58">
        <f>'IGP1 Structure'!H12</f>
        <v>0</v>
      </c>
      <c r="I57" s="58">
        <f>'IGP1 Structure'!I12</f>
        <v>0</v>
      </c>
      <c r="J57" s="58">
        <f>'IGP1 Structure'!J12</f>
        <v>0</v>
      </c>
      <c r="K57" s="58">
        <f>'IGP1 Structure'!K12</f>
        <v>0</v>
      </c>
      <c r="L57" s="58">
        <f>'IGP1 Structure'!L12</f>
        <v>0</v>
      </c>
    </row>
    <row r="58" spans="1:12">
      <c r="A58" s="58">
        <f>'IGP1 Structure'!A13</f>
        <v>0</v>
      </c>
      <c r="B58" s="58">
        <f>'IGP1 Structure'!B13</f>
        <v>0</v>
      </c>
      <c r="C58" s="58" t="str">
        <f>'IGP1 Structure'!C13</f>
        <v>C4.2</v>
      </c>
      <c r="D58" s="58" t="str">
        <f>'IGP1 Structure'!D13</f>
        <v>Local Government Act</v>
      </c>
      <c r="E58" s="58" t="str">
        <f>'IGP1 Structure'!E13</f>
        <v>Local Government Act</v>
      </c>
      <c r="F58" s="58">
        <f>'IGP1 Structure'!F13</f>
        <v>1998</v>
      </c>
      <c r="G58" s="58">
        <f>'IGP1 Structure'!G13</f>
        <v>0</v>
      </c>
      <c r="H58" s="58">
        <f>'IGP1 Structure'!H13</f>
        <v>0</v>
      </c>
      <c r="I58" s="58">
        <f>'IGP1 Structure'!I13</f>
        <v>0</v>
      </c>
      <c r="J58" s="58">
        <f>'IGP1 Structure'!J13</f>
        <v>0</v>
      </c>
      <c r="K58" s="58">
        <f>'IGP1 Structure'!K13</f>
        <v>0</v>
      </c>
      <c r="L58" s="58" t="str">
        <f>'IGP1 Structure'!L13</f>
        <v>Amended in 2010</v>
      </c>
    </row>
    <row r="59" spans="1:12">
      <c r="A59" s="58">
        <f>'IGP1 Structure'!A14</f>
        <v>0</v>
      </c>
      <c r="B59" s="58">
        <f>'IGP1 Structure'!B14</f>
        <v>0</v>
      </c>
      <c r="C59" s="58" t="str">
        <f>'IGP1 Structure'!C14</f>
        <v>C4.3</v>
      </c>
      <c r="D59" s="58" t="str">
        <f>'IGP1 Structure'!D14</f>
        <v>Decentralisation Policy</v>
      </c>
      <c r="E59" s="58">
        <f>'IGP1 Structure'!E14</f>
        <v>0</v>
      </c>
      <c r="F59" s="58">
        <f>'IGP1 Structure'!F14</f>
        <v>1998</v>
      </c>
      <c r="G59" s="58">
        <f>'IGP1 Structure'!G14</f>
        <v>0</v>
      </c>
      <c r="H59" s="58">
        <f>'IGP1 Structure'!H14</f>
        <v>0</v>
      </c>
      <c r="I59" s="58">
        <f>'IGP1 Structure'!I14</f>
        <v>0</v>
      </c>
      <c r="J59" s="58">
        <f>'IGP1 Structure'!J14</f>
        <v>0</v>
      </c>
      <c r="K59" s="58">
        <f>'IGP1 Structure'!K14</f>
        <v>0</v>
      </c>
      <c r="L59" s="58">
        <f>'IGP1 Structure'!L14</f>
        <v>0</v>
      </c>
    </row>
    <row r="60" spans="1:12">
      <c r="A60" s="58">
        <f>'IGP1 Structure'!A15</f>
        <v>0</v>
      </c>
      <c r="B60" s="58">
        <f>'IGP1 Structure'!B15</f>
        <v>0</v>
      </c>
      <c r="C60" s="58" t="str">
        <f>'IGP1 Structure'!C15</f>
        <v>C4.4</v>
      </c>
      <c r="D60" s="58">
        <f>'IGP1 Structure'!D15</f>
        <v>0</v>
      </c>
      <c r="E60" s="58">
        <f>'IGP1 Structure'!E15</f>
        <v>0</v>
      </c>
      <c r="F60" s="58">
        <f>'IGP1 Structure'!F15</f>
        <v>0</v>
      </c>
      <c r="G60" s="58">
        <f>'IGP1 Structure'!G15</f>
        <v>0</v>
      </c>
      <c r="H60" s="58">
        <f>'IGP1 Structure'!H15</f>
        <v>0</v>
      </c>
      <c r="I60" s="58">
        <f>'IGP1 Structure'!I15</f>
        <v>0</v>
      </c>
      <c r="J60" s="58">
        <f>'IGP1 Structure'!J15</f>
        <v>0</v>
      </c>
      <c r="K60" s="58">
        <f>'IGP1 Structure'!K15</f>
        <v>0</v>
      </c>
      <c r="L60" s="58">
        <f>'IGP1 Structure'!L15</f>
        <v>0</v>
      </c>
    </row>
    <row r="61" spans="1:12">
      <c r="A61" s="58">
        <f>'IGP1 Structure'!A16</f>
        <v>0</v>
      </c>
      <c r="B61" s="58">
        <f>'IGP1 Structure'!B16</f>
        <v>0</v>
      </c>
      <c r="C61" s="58">
        <f>'IGP1 Structure'!C16</f>
        <v>0</v>
      </c>
      <c r="D61" s="58">
        <f>'IGP1 Structure'!D16</f>
        <v>0</v>
      </c>
      <c r="E61" s="58">
        <f>'IGP1 Structure'!E16</f>
        <v>0</v>
      </c>
      <c r="F61" s="58">
        <f>'IGP1 Structure'!F16</f>
        <v>0</v>
      </c>
      <c r="G61" s="58">
        <f>'IGP1 Structure'!G16</f>
        <v>0</v>
      </c>
      <c r="H61" s="58">
        <f>'IGP1 Structure'!H16</f>
        <v>0</v>
      </c>
      <c r="I61" s="58">
        <f>'IGP1 Structure'!I16</f>
        <v>0</v>
      </c>
      <c r="J61" s="58">
        <f>'IGP1 Structure'!J16</f>
        <v>0</v>
      </c>
      <c r="K61" s="58">
        <f>'IGP1 Structure'!K16</f>
        <v>0</v>
      </c>
      <c r="L61" s="58">
        <f>'IGP1 Structure'!L16</f>
        <v>0</v>
      </c>
    </row>
    <row r="62" spans="1:12">
      <c r="A62" s="58">
        <f>'IGP1 Structure'!A17</f>
        <v>0</v>
      </c>
      <c r="B62" s="58">
        <f>'IGP1 Structure'!B17</f>
        <v>0</v>
      </c>
      <c r="C62" s="58">
        <f>'IGP1 Structure'!C17</f>
        <v>0</v>
      </c>
      <c r="D62" s="58">
        <f>'IGP1 Structure'!D17</f>
        <v>0</v>
      </c>
      <c r="E62" s="58">
        <f>'IGP1 Structure'!E17</f>
        <v>0</v>
      </c>
      <c r="F62" s="58">
        <f>'IGP1 Structure'!F17</f>
        <v>0</v>
      </c>
      <c r="G62" s="58">
        <f>'IGP1 Structure'!G17</f>
        <v>0</v>
      </c>
      <c r="H62" s="58">
        <f>'IGP1 Structure'!H17</f>
        <v>0</v>
      </c>
      <c r="I62" s="58">
        <f>'IGP1 Structure'!I17</f>
        <v>0</v>
      </c>
      <c r="J62" s="58">
        <f>'IGP1 Structure'!J17</f>
        <v>0</v>
      </c>
      <c r="K62" s="58">
        <f>'IGP1 Structure'!K17</f>
        <v>0</v>
      </c>
      <c r="L62" s="58">
        <f>'IGP1 Structure'!L17</f>
        <v>0</v>
      </c>
    </row>
    <row r="63" spans="1:12">
      <c r="A63" s="58">
        <f>'IGP1 Structure'!A18</f>
        <v>0</v>
      </c>
      <c r="B63" s="58">
        <f>'IGP1 Structure'!B18</f>
        <v>0</v>
      </c>
      <c r="C63" s="58">
        <f>'IGP1 Structure'!C18</f>
        <v>0</v>
      </c>
      <c r="D63" s="58">
        <f>'IGP1 Structure'!D18</f>
        <v>0</v>
      </c>
      <c r="E63" s="58">
        <f>'IGP1 Structure'!E18</f>
        <v>0</v>
      </c>
      <c r="F63" s="58">
        <f>'IGP1 Structure'!F18</f>
        <v>0</v>
      </c>
      <c r="G63" s="58">
        <f>'IGP1 Structure'!G18</f>
        <v>0</v>
      </c>
      <c r="H63" s="58">
        <f>'IGP1 Structure'!H18</f>
        <v>0</v>
      </c>
      <c r="I63" s="58">
        <f>'IGP1 Structure'!I18</f>
        <v>0</v>
      </c>
      <c r="J63" s="58">
        <f>'IGP1 Structure'!J18</f>
        <v>0</v>
      </c>
      <c r="K63" s="58">
        <f>'IGP1 Structure'!K18</f>
        <v>0</v>
      </c>
      <c r="L63" s="58">
        <f>'IGP1 Structure'!L18</f>
        <v>0</v>
      </c>
    </row>
    <row r="64" spans="1:12">
      <c r="A64" s="58">
        <f>'IGP1 Structure'!A19</f>
        <v>0</v>
      </c>
      <c r="B64" s="58">
        <f>'IGP1 Structure'!B19</f>
        <v>0</v>
      </c>
      <c r="C64" s="58">
        <f>'IGP1 Structure'!C19</f>
        <v>0</v>
      </c>
      <c r="D64" s="58" t="str">
        <f>'IGP1 Structure'!D19</f>
        <v>Level / tier / type</v>
      </c>
      <c r="E64" s="58" t="str">
        <f>'IGP1 Structure'!E19</f>
        <v>Institutional level/tier/type (name)</v>
      </c>
      <c r="F64" s="58" t="str">
        <f>'IGP1 Structure'!F19</f>
        <v>Number of units</v>
      </c>
      <c r="G64" s="58" t="str">
        <f>'IGP1 Structure'!G19</f>
        <v>Complete territorial coverage?</v>
      </c>
      <c r="H64" s="58" t="str">
        <f>'IGP1 Structure'!H19</f>
        <v>Uniform structure ?</v>
      </c>
      <c r="I64" s="58" t="str">
        <f>'IGP1 Structure'!I19</f>
        <v>Subnational Governance Level / Tier / Type</v>
      </c>
      <c r="J64" s="58" t="str">
        <f>'IGP1 Structure'!J19</f>
        <v>Population of 
level / tier / type</v>
      </c>
      <c r="K64" s="58">
        <f>'IGP1 Structure'!K19</f>
        <v>0</v>
      </c>
      <c r="L64" s="58" t="str">
        <f>'IGP1 Structure'!L19</f>
        <v>Comments / Clarification</v>
      </c>
    </row>
    <row r="65" spans="1:17">
      <c r="A65" s="58">
        <f>'IGP1 Structure'!A20</f>
        <v>0</v>
      </c>
      <c r="B65" s="58">
        <f>'IGP1 Structure'!B20</f>
        <v>0</v>
      </c>
      <c r="C65" s="58">
        <f>'IGP1 Structure'!C20</f>
        <v>0</v>
      </c>
      <c r="D65" s="58">
        <f>'IGP1 Structure'!D20</f>
        <v>0</v>
      </c>
      <c r="E65" s="58">
        <f>'IGP1 Structure'!E20</f>
        <v>0</v>
      </c>
      <c r="F65" s="58">
        <f>'IGP1 Structure'!F20</f>
        <v>0</v>
      </c>
      <c r="G65" s="58">
        <f>'IGP1 Structure'!G20</f>
        <v>0</v>
      </c>
      <c r="H65" s="58">
        <f>'IGP1 Structure'!H20</f>
        <v>0</v>
      </c>
      <c r="I65" s="58">
        <f>'IGP1 Structure'!I20</f>
        <v>0</v>
      </c>
      <c r="J65" s="58">
        <f>'IGP1 Structure'!J20</f>
        <v>0</v>
      </c>
      <c r="K65" s="58">
        <f>'IGP1 Structure'!K20</f>
        <v>0</v>
      </c>
      <c r="L65" s="58">
        <f>'IGP1 Structure'!L20</f>
        <v>0</v>
      </c>
    </row>
    <row r="66" spans="1:17">
      <c r="A66" s="58">
        <f>'IGP1 Structure'!A21</f>
        <v>0</v>
      </c>
      <c r="B66" s="58">
        <f>'IGP1 Structure'!B21</f>
        <v>0</v>
      </c>
      <c r="C66" s="58" t="str">
        <f>'IGP1 Structure'!C21</f>
        <v>C</v>
      </c>
      <c r="D66" s="58" t="str">
        <f>'IGP1 Structure'!D21</f>
        <v>National level</v>
      </c>
      <c r="E66" s="58" t="str">
        <f>'IGP1 Structure'!E21</f>
        <v>Central Government</v>
      </c>
      <c r="F66" s="58">
        <f>'IGP1 Structure'!F21</f>
        <v>1</v>
      </c>
      <c r="G66" s="58">
        <f>'IGP1 Structure'!G21</f>
        <v>0</v>
      </c>
      <c r="H66" s="58">
        <f>'IGP1 Structure'!H21</f>
        <v>0</v>
      </c>
      <c r="I66" s="58">
        <f>'IGP1 Structure'!I21</f>
        <v>0</v>
      </c>
      <c r="J66" s="58">
        <f>'IGP1 Structure'!J21</f>
        <v>17563749</v>
      </c>
      <c r="K66" s="58">
        <f>'IGP1 Structure'!K21</f>
        <v>0</v>
      </c>
      <c r="L66" s="58">
        <f>'IGP1 Structure'!L21</f>
        <v>0</v>
      </c>
    </row>
    <row r="67" spans="1:17">
      <c r="A67" s="58">
        <f>'IGP1 Structure'!A22</f>
        <v>0</v>
      </c>
      <c r="B67" s="58">
        <f>'IGP1 Structure'!B22</f>
        <v>0</v>
      </c>
      <c r="C67" s="58" t="str">
        <f>'IGP1 Structure'!C22</f>
        <v>S1</v>
      </c>
      <c r="D67" s="58" t="str">
        <f>'IGP1 Structure'!D22</f>
        <v>First level / tier / type</v>
      </c>
      <c r="E67" s="58" t="str">
        <f>'IGP1 Structure'!E22</f>
        <v>Local Government Authorities</v>
      </c>
      <c r="F67" s="58">
        <f>'IGP1 Structure'!F22</f>
        <v>35</v>
      </c>
      <c r="G67" s="58" t="str">
        <f>'IGP1 Structure'!G22</f>
        <v>Yes</v>
      </c>
      <c r="H67" s="58" t="str">
        <f>'IGP1 Structure'!H22</f>
        <v>Yes</v>
      </c>
      <c r="I67" s="58" t="str">
        <f>'IGP1 Structure'!I22</f>
        <v>2-Main Local</v>
      </c>
      <c r="J67" s="58">
        <f>'IGP1 Structure'!J22</f>
        <v>0</v>
      </c>
      <c r="K67" s="58">
        <f>'IGP1 Structure'!K22</f>
        <v>0</v>
      </c>
      <c r="L67" s="58" t="str">
        <f>'IGP1 Structure'!L22</f>
        <v>There are 35 Local Government Authorities: 28 Districts, 4 Cities, 2 Municipalities and 1 Town</v>
      </c>
    </row>
    <row r="68" spans="1:17">
      <c r="A68" s="58">
        <f>'IGP1 Structure'!A23</f>
        <v>0</v>
      </c>
      <c r="B68" s="58">
        <f>'IGP1 Structure'!B23</f>
        <v>0</v>
      </c>
      <c r="C68" s="58" t="str">
        <f>'IGP1 Structure'!C23</f>
        <v>S2</v>
      </c>
      <c r="D68" s="58" t="str">
        <f>'IGP1 Structure'!D23</f>
        <v>Second level / tier  / type</v>
      </c>
      <c r="E68" s="58" t="str">
        <f>'IGP1 Structure'!E23</f>
        <v>-</v>
      </c>
      <c r="F68" s="58">
        <f>'IGP1 Structure'!F23</f>
        <v>0</v>
      </c>
      <c r="G68" s="58" t="str">
        <f>'IGP1 Structure'!G23</f>
        <v>...</v>
      </c>
      <c r="H68" s="58" t="str">
        <f>'IGP1 Structure'!H23</f>
        <v>...</v>
      </c>
      <c r="I68" s="58" t="str">
        <f>'IGP1 Structure'!I23</f>
        <v>…</v>
      </c>
      <c r="J68" s="58">
        <f>'IGP1 Structure'!J23</f>
        <v>0</v>
      </c>
      <c r="K68" s="58">
        <f>'IGP1 Structure'!K23</f>
        <v>0</v>
      </c>
      <c r="L68" s="58">
        <f>'IGP1 Structure'!L23</f>
        <v>0</v>
      </c>
    </row>
    <row r="69" spans="1:17">
      <c r="A69" s="58">
        <f>'IGP1 Structure'!A24</f>
        <v>0</v>
      </c>
      <c r="B69" s="58">
        <f>'IGP1 Structure'!B24</f>
        <v>0</v>
      </c>
      <c r="C69" s="58" t="str">
        <f>'IGP1 Structure'!C24</f>
        <v>S3</v>
      </c>
      <c r="D69" s="58" t="str">
        <f>'IGP1 Structure'!D24</f>
        <v>Third level / tier / type</v>
      </c>
      <c r="E69" s="58" t="str">
        <f>'IGP1 Structure'!E24</f>
        <v>-</v>
      </c>
      <c r="F69" s="58">
        <f>'IGP1 Structure'!F24</f>
        <v>0</v>
      </c>
      <c r="G69" s="58" t="str">
        <f>'IGP1 Structure'!G24</f>
        <v>...</v>
      </c>
      <c r="H69" s="58" t="str">
        <f>'IGP1 Structure'!H24</f>
        <v>...</v>
      </c>
      <c r="I69" s="58" t="str">
        <f>'IGP1 Structure'!I24</f>
        <v>…</v>
      </c>
      <c r="J69" s="58">
        <f>'IGP1 Structure'!J24</f>
        <v>0</v>
      </c>
      <c r="K69" s="58">
        <f>'IGP1 Structure'!K24</f>
        <v>0</v>
      </c>
      <c r="L69" s="58">
        <f>'IGP1 Structure'!L24</f>
        <v>0</v>
      </c>
    </row>
    <row r="70" spans="1:17">
      <c r="A70" s="58">
        <f>'IGP1 Structure'!A25</f>
        <v>0</v>
      </c>
      <c r="B70" s="58">
        <f>'IGP1 Structure'!B25</f>
        <v>0</v>
      </c>
      <c r="C70" s="58" t="str">
        <f>'IGP1 Structure'!C25</f>
        <v>S4</v>
      </c>
      <c r="D70" s="58" t="str">
        <f>'IGP1 Structure'!D25</f>
        <v>Fourth level / tier / type</v>
      </c>
      <c r="E70" s="58" t="str">
        <f>'IGP1 Structure'!E25</f>
        <v>-</v>
      </c>
      <c r="F70" s="58">
        <f>'IGP1 Structure'!F25</f>
        <v>0</v>
      </c>
      <c r="G70" s="58" t="str">
        <f>'IGP1 Structure'!G25</f>
        <v>...</v>
      </c>
      <c r="H70" s="58" t="str">
        <f>'IGP1 Structure'!H25</f>
        <v>...</v>
      </c>
      <c r="I70" s="58" t="str">
        <f>'IGP1 Structure'!I25</f>
        <v>…</v>
      </c>
      <c r="J70" s="58">
        <f>'IGP1 Structure'!J25</f>
        <v>0</v>
      </c>
      <c r="K70" s="58">
        <f>'IGP1 Structure'!K25</f>
        <v>0</v>
      </c>
      <c r="L70" s="58">
        <f>'IGP1 Structure'!L25</f>
        <v>0</v>
      </c>
    </row>
    <row r="71" spans="1:17">
      <c r="A71" s="58">
        <f>'IGP1 Structure'!A26</f>
        <v>0</v>
      </c>
      <c r="B71" s="58">
        <f>'IGP1 Structure'!B26</f>
        <v>0</v>
      </c>
      <c r="C71" s="58">
        <f>'IGP1 Structure'!C26</f>
        <v>0</v>
      </c>
      <c r="D71" s="58">
        <f>'IGP1 Structure'!D26</f>
        <v>0</v>
      </c>
      <c r="E71" s="58">
        <f>'IGP1 Structure'!E26</f>
        <v>0</v>
      </c>
      <c r="F71" s="58">
        <f>'IGP1 Structure'!F26</f>
        <v>0</v>
      </c>
      <c r="G71" s="58">
        <f>'IGP1 Structure'!G26</f>
        <v>0</v>
      </c>
      <c r="H71" s="58">
        <f>'IGP1 Structure'!H26</f>
        <v>0</v>
      </c>
      <c r="I71" s="58">
        <f>'IGP1 Structure'!I26</f>
        <v>0</v>
      </c>
      <c r="J71" s="58">
        <f>'IGP1 Structure'!J26</f>
        <v>0</v>
      </c>
      <c r="K71" s="58">
        <f>'IGP1 Structure'!K26</f>
        <v>0</v>
      </c>
      <c r="L71" s="58">
        <f>'IGP1 Structure'!L26</f>
        <v>0</v>
      </c>
    </row>
    <row r="72" spans="1:17" s="198" customFormat="1" ht="12" thickBot="1">
      <c r="A72" s="198">
        <f>'IGP1 Structure'!A27</f>
        <v>0</v>
      </c>
      <c r="B72" s="198">
        <f>'IGP1 Structure'!B27</f>
        <v>0</v>
      </c>
      <c r="C72" s="198">
        <f>'IGP1 Structure'!C27</f>
        <v>0</v>
      </c>
      <c r="D72" s="198">
        <f>'IGP1 Structure'!D27</f>
        <v>0</v>
      </c>
      <c r="E72" s="198">
        <f>'IGP1 Structure'!E27</f>
        <v>0</v>
      </c>
      <c r="F72" s="198">
        <f>'IGP1 Structure'!F27</f>
        <v>0</v>
      </c>
      <c r="G72" s="198">
        <f>'IGP1 Structure'!G27</f>
        <v>0</v>
      </c>
      <c r="H72" s="198">
        <f>'IGP1 Structure'!H27</f>
        <v>0</v>
      </c>
      <c r="I72" s="198">
        <f>'IGP1 Structure'!I27</f>
        <v>0</v>
      </c>
      <c r="J72" s="198">
        <f>'IGP1 Structure'!J27</f>
        <v>0</v>
      </c>
      <c r="K72" s="198">
        <f>'IGP1 Structure'!K27</f>
        <v>0</v>
      </c>
      <c r="L72" s="198">
        <f>'IGP1 Structure'!L27</f>
        <v>0</v>
      </c>
      <c r="N72" s="199"/>
      <c r="O72" s="199"/>
      <c r="P72" s="199"/>
      <c r="Q72" s="199"/>
    </row>
    <row r="73" spans="1:17">
      <c r="A73" s="58">
        <f>'IGP2 Governance'!A1</f>
        <v>0</v>
      </c>
      <c r="B73" s="58">
        <f>'IGP2 Governance'!B1</f>
        <v>0</v>
      </c>
      <c r="C73" s="58">
        <f>'IGP2 Governance'!C1</f>
        <v>0</v>
      </c>
      <c r="D73" s="58">
        <f>'IGP2 Governance'!D1</f>
        <v>0</v>
      </c>
      <c r="E73" s="58">
        <f>'IGP2 Governance'!E1</f>
        <v>0</v>
      </c>
      <c r="F73" s="58">
        <f>'IGP2 Governance'!F1</f>
        <v>0</v>
      </c>
      <c r="G73" s="58">
        <f>'IGP2 Governance'!G1</f>
        <v>0</v>
      </c>
      <c r="H73" s="58">
        <f>'IGP2 Governance'!H1</f>
        <v>0</v>
      </c>
      <c r="I73" s="58">
        <f>'IGP2 Governance'!I1</f>
        <v>0</v>
      </c>
      <c r="J73" s="58">
        <f>'IGP2 Governance'!J1</f>
        <v>0</v>
      </c>
      <c r="K73" s="58">
        <f>'IGP2 Governance'!K1</f>
        <v>0</v>
      </c>
      <c r="L73" s="58">
        <f>'IGP2 Governance'!L1</f>
        <v>0</v>
      </c>
      <c r="M73" s="58">
        <f>'IGP2 Governance'!M1</f>
        <v>0</v>
      </c>
    </row>
    <row r="74" spans="1:17">
      <c r="A74" s="58">
        <f>'IGP2 Governance'!A2</f>
        <v>0</v>
      </c>
      <c r="B74" s="58">
        <f>'IGP2 Governance'!B2</f>
        <v>0</v>
      </c>
      <c r="C74" s="58">
        <f>'IGP2 Governance'!C2</f>
        <v>0</v>
      </c>
      <c r="D74" s="58" t="str">
        <f>'IGP2 Governance'!D2</f>
        <v>LoGICA INTERGOVERNMENTAL PROFILE: NATURE OF SUBNATIONAL GOVERNANCE INSTITUTIONS</v>
      </c>
      <c r="E74" s="58">
        <f>'IGP2 Governance'!E2</f>
        <v>0</v>
      </c>
      <c r="F74" s="58">
        <f>'IGP2 Governance'!F2</f>
        <v>0</v>
      </c>
      <c r="G74" s="58">
        <f>'IGP2 Governance'!G2</f>
        <v>0</v>
      </c>
      <c r="H74" s="58">
        <f>'IGP2 Governance'!H2</f>
        <v>0</v>
      </c>
      <c r="I74" s="58">
        <f>'IGP2 Governance'!I2</f>
        <v>0</v>
      </c>
      <c r="J74" s="58">
        <f>'IGP2 Governance'!J2</f>
        <v>0</v>
      </c>
      <c r="K74" s="58">
        <f>'IGP2 Governance'!K2</f>
        <v>0</v>
      </c>
      <c r="L74" s="58">
        <f>'IGP2 Governance'!L2</f>
        <v>0</v>
      </c>
      <c r="M74" s="58">
        <f>'IGP2 Governance'!M2</f>
        <v>0</v>
      </c>
    </row>
    <row r="75" spans="1:17">
      <c r="A75" s="58">
        <f>'IGP2 Governance'!A3</f>
        <v>0</v>
      </c>
      <c r="B75" s="58">
        <f>'IGP2 Governance'!B3</f>
        <v>0</v>
      </c>
      <c r="C75" s="58">
        <f>'IGP2 Governance'!C3</f>
        <v>0</v>
      </c>
      <c r="D75" s="58">
        <f>'IGP2 Governance'!D3</f>
        <v>0</v>
      </c>
      <c r="E75" s="58">
        <f>'IGP2 Governance'!E3</f>
        <v>0</v>
      </c>
      <c r="F75" s="58">
        <f>'IGP2 Governance'!F3</f>
        <v>0</v>
      </c>
      <c r="G75" s="58">
        <f>'IGP2 Governance'!G3</f>
        <v>0</v>
      </c>
      <c r="H75" s="58">
        <f>'IGP2 Governance'!H3</f>
        <v>0</v>
      </c>
      <c r="I75" s="58">
        <f>'IGP2 Governance'!I3</f>
        <v>0</v>
      </c>
      <c r="J75" s="58">
        <f>'IGP2 Governance'!J3</f>
        <v>0</v>
      </c>
      <c r="K75" s="58">
        <f>'IGP2 Governance'!K3</f>
        <v>0</v>
      </c>
      <c r="L75" s="58">
        <f>'IGP2 Governance'!L3</f>
        <v>0</v>
      </c>
      <c r="M75" s="58">
        <f>'IGP2 Governance'!M3</f>
        <v>0</v>
      </c>
    </row>
    <row r="76" spans="1:17">
      <c r="A76" s="58">
        <f>'IGP2 Governance'!A4</f>
        <v>0</v>
      </c>
      <c r="B76" s="58">
        <f>'IGP2 Governance'!B4</f>
        <v>0</v>
      </c>
      <c r="C76" s="58">
        <f>'IGP2 Governance'!C4</f>
        <v>0</v>
      </c>
      <c r="D76" s="58">
        <f>'IGP2 Governance'!D4</f>
        <v>0</v>
      </c>
      <c r="E76" s="58">
        <f>'IGP2 Governance'!E4</f>
        <v>0</v>
      </c>
      <c r="F76" s="58">
        <f>'IGP2 Governance'!F4</f>
        <v>0</v>
      </c>
      <c r="G76" s="58">
        <f>'IGP2 Governance'!G4</f>
        <v>0</v>
      </c>
      <c r="H76" s="58">
        <f>'IGP2 Governance'!H4</f>
        <v>0</v>
      </c>
      <c r="I76" s="58">
        <f>'IGP2 Governance'!I4</f>
        <v>0</v>
      </c>
      <c r="J76" s="58">
        <f>'IGP2 Governance'!J4</f>
        <v>0</v>
      </c>
      <c r="K76" s="58">
        <f>'IGP2 Governance'!K4</f>
        <v>0</v>
      </c>
      <c r="L76" s="58">
        <f>'IGP2 Governance'!L4</f>
        <v>0</v>
      </c>
      <c r="M76" s="58">
        <f>'IGP2 Governance'!M4</f>
        <v>0</v>
      </c>
    </row>
    <row r="77" spans="1:17">
      <c r="A77" s="58">
        <f>'IGP2 Governance'!A5</f>
        <v>0</v>
      </c>
      <c r="B77" s="58">
        <f>'IGP2 Governance'!B5</f>
        <v>0</v>
      </c>
      <c r="C77" s="58">
        <f>'IGP2 Governance'!C5</f>
        <v>0</v>
      </c>
      <c r="D77" s="58" t="str">
        <f>'IGP2 Governance'!D5</f>
        <v>Government level / tier / type</v>
      </c>
      <c r="E77" s="58" t="str">
        <f>'IGP2 Governance'!E5</f>
        <v>Local Government Authorities</v>
      </c>
      <c r="F77" s="58" t="str">
        <f>'IGP2 Governance'!F5</f>
        <v>-</v>
      </c>
      <c r="G77" s="58" t="str">
        <f>'IGP2 Governance'!G5</f>
        <v>-</v>
      </c>
      <c r="H77" s="58" t="str">
        <f>'IGP2 Governance'!H5</f>
        <v>-</v>
      </c>
      <c r="I77" s="58">
        <f>'IGP2 Governance'!I5</f>
        <v>0</v>
      </c>
      <c r="J77" s="58" t="str">
        <f>'IGP2 Governance'!J5</f>
        <v>Comments / Clarification: 
Local Government Authorities</v>
      </c>
      <c r="K77" s="58" t="str">
        <f>'IGP2 Governance'!K5</f>
        <v>Comments / Clarification: 
-</v>
      </c>
      <c r="L77" s="58" t="str">
        <f>'IGP2 Governance'!L5</f>
        <v>Comments / Clarification: 
-</v>
      </c>
      <c r="M77" s="58" t="str">
        <f>'IGP2 Governance'!M5</f>
        <v>Comments / Clarification: 
-</v>
      </c>
    </row>
    <row r="78" spans="1:17">
      <c r="A78" s="58">
        <f>'IGP2 Governance'!A6</f>
        <v>0</v>
      </c>
      <c r="B78" s="58">
        <f>'IGP2 Governance'!B6</f>
        <v>0</v>
      </c>
      <c r="C78" s="58">
        <f>'IGP2 Governance'!C6</f>
        <v>0</v>
      </c>
      <c r="D78" s="58">
        <f>'IGP2 Governance'!D6</f>
        <v>0</v>
      </c>
      <c r="E78" s="58">
        <f>'IGP2 Governance'!E6</f>
        <v>0</v>
      </c>
      <c r="F78" s="58">
        <f>'IGP2 Governance'!F6</f>
        <v>0</v>
      </c>
      <c r="G78" s="58">
        <f>'IGP2 Governance'!G6</f>
        <v>0</v>
      </c>
      <c r="H78" s="58">
        <f>'IGP2 Governance'!H6</f>
        <v>0</v>
      </c>
      <c r="I78" s="58">
        <f>'IGP2 Governance'!I6</f>
        <v>0</v>
      </c>
      <c r="J78" s="58">
        <f>'IGP2 Governance'!J6</f>
        <v>0</v>
      </c>
      <c r="K78" s="58">
        <f>'IGP2 Governance'!K6</f>
        <v>0</v>
      </c>
      <c r="L78" s="58">
        <f>'IGP2 Governance'!L6</f>
        <v>0</v>
      </c>
      <c r="M78" s="58">
        <f>'IGP2 Governance'!M6</f>
        <v>0</v>
      </c>
    </row>
    <row r="79" spans="1:17">
      <c r="A79" s="58">
        <f>'IGP2 Governance'!A7</f>
        <v>0</v>
      </c>
      <c r="B79" s="58">
        <f>'IGP2 Governance'!B7</f>
        <v>0</v>
      </c>
      <c r="C79" s="58" t="str">
        <f>'IGP2 Governance'!C7</f>
        <v>G1</v>
      </c>
      <c r="D79" s="58" t="str">
        <f>'IGP2 Governance'!D7</f>
        <v>Institutional characteristics, autonomy and authority</v>
      </c>
      <c r="E79" s="58">
        <f>'IGP2 Governance'!E7</f>
        <v>0</v>
      </c>
      <c r="F79" s="58">
        <f>'IGP2 Governance'!F7</f>
        <v>0</v>
      </c>
      <c r="G79" s="58">
        <f>'IGP2 Governance'!G7</f>
        <v>0</v>
      </c>
      <c r="H79" s="58">
        <f>'IGP2 Governance'!H7</f>
        <v>0</v>
      </c>
      <c r="I79" s="58">
        <f>'IGP2 Governance'!I7</f>
        <v>0</v>
      </c>
      <c r="J79" s="58">
        <f>'IGP2 Governance'!J7</f>
        <v>0</v>
      </c>
      <c r="K79" s="58">
        <f>'IGP2 Governance'!K7</f>
        <v>0</v>
      </c>
      <c r="L79" s="58">
        <f>'IGP2 Governance'!L7</f>
        <v>0</v>
      </c>
      <c r="M79" s="58">
        <f>'IGP2 Governance'!M7</f>
        <v>0</v>
      </c>
    </row>
    <row r="80" spans="1:17">
      <c r="A80" s="58">
        <f>'IGP2 Governance'!A8</f>
        <v>0</v>
      </c>
      <c r="B80" s="58">
        <f>'IGP2 Governance'!B8</f>
        <v>0</v>
      </c>
      <c r="C80" s="58" t="str">
        <f>'IGP2 Governance'!C8</f>
        <v>G1.1A</v>
      </c>
      <c r="D80" s="58" t="str">
        <f>'IGP2 Governance'!D8</f>
        <v>Are subnational entities at this level/tier/type de jure corporate bodies (institutional units)?</v>
      </c>
      <c r="E80" s="58" t="str">
        <f>'IGP2 Governance'!E8</f>
        <v>Yes</v>
      </c>
      <c r="F80" s="58" t="str">
        <f>'IGP2 Governance'!F8</f>
        <v>…</v>
      </c>
      <c r="G80" s="58" t="str">
        <f>'IGP2 Governance'!G8</f>
        <v>…</v>
      </c>
      <c r="H80" s="58" t="str">
        <f>'IGP2 Governance'!H8</f>
        <v>…</v>
      </c>
      <c r="I80" s="58">
        <f>'IGP2 Governance'!I8</f>
        <v>0</v>
      </c>
      <c r="J80" s="58">
        <f>'IGP2 Governance'!J8</f>
        <v>0</v>
      </c>
      <c r="K80" s="58">
        <f>'IGP2 Governance'!K8</f>
        <v>0</v>
      </c>
      <c r="L80" s="58">
        <f>'IGP2 Governance'!L8</f>
        <v>0</v>
      </c>
      <c r="M80" s="58">
        <f>'IGP2 Governance'!M8</f>
        <v>0</v>
      </c>
    </row>
    <row r="81" spans="1:13">
      <c r="A81" s="58">
        <f>'IGP2 Governance'!A9</f>
        <v>0</v>
      </c>
      <c r="B81" s="58">
        <f>'IGP2 Governance'!B9</f>
        <v>0</v>
      </c>
      <c r="C81" s="58" t="str">
        <f>'IGP2 Governance'!C9</f>
        <v>G1.1B</v>
      </c>
      <c r="D81" s="58" t="str">
        <f>'IGP2 Governance'!D9</f>
        <v>Do subnational entities at this level/tier/type engage in public sector functions?</v>
      </c>
      <c r="E81" s="58" t="str">
        <f>'IGP2 Governance'!E9</f>
        <v>Yes</v>
      </c>
      <c r="F81" s="58" t="str">
        <f>'IGP2 Governance'!F9</f>
        <v>…</v>
      </c>
      <c r="G81" s="58" t="str">
        <f>'IGP2 Governance'!G9</f>
        <v>…</v>
      </c>
      <c r="H81" s="58" t="str">
        <f>'IGP2 Governance'!H9</f>
        <v>…</v>
      </c>
      <c r="I81" s="58">
        <f>'IGP2 Governance'!I9</f>
        <v>0</v>
      </c>
      <c r="J81" s="58">
        <f>'IGP2 Governance'!J9</f>
        <v>0</v>
      </c>
      <c r="K81" s="58">
        <f>'IGP2 Governance'!K9</f>
        <v>0</v>
      </c>
      <c r="L81" s="58">
        <f>'IGP2 Governance'!L9</f>
        <v>0</v>
      </c>
      <c r="M81" s="58">
        <f>'IGP2 Governance'!M9</f>
        <v>0</v>
      </c>
    </row>
    <row r="82" spans="1:13">
      <c r="A82" s="58">
        <f>'IGP2 Governance'!A10</f>
        <v>0</v>
      </c>
      <c r="B82" s="58">
        <f>'IGP2 Governance'!B10</f>
        <v>0</v>
      </c>
      <c r="C82" s="58" t="str">
        <f>'IGP2 Governance'!C10</f>
        <v>G1.2</v>
      </c>
      <c r="D82" s="58" t="str">
        <f>'IGP2 Governance'!D10</f>
        <v>Do subnational entities at this level/tier/type meet the preconditions of de facto corporate bodies?</v>
      </c>
      <c r="E82" s="58" t="str">
        <f>'IGP2 Governance'!E10</f>
        <v>Yes</v>
      </c>
      <c r="F82" s="58" t="str">
        <f>'IGP2 Governance'!F10</f>
        <v>…</v>
      </c>
      <c r="G82" s="58" t="str">
        <f>'IGP2 Governance'!G10</f>
        <v>…</v>
      </c>
      <c r="H82" s="58" t="str">
        <f>'IGP2 Governance'!H10</f>
        <v>…</v>
      </c>
      <c r="I82" s="58">
        <f>'IGP2 Governance'!I10</f>
        <v>0</v>
      </c>
      <c r="J82" s="58">
        <f>'IGP2 Governance'!J10</f>
        <v>0</v>
      </c>
      <c r="K82" s="58">
        <f>'IGP2 Governance'!K10</f>
        <v>0</v>
      </c>
      <c r="L82" s="58">
        <f>'IGP2 Governance'!L10</f>
        <v>0</v>
      </c>
      <c r="M82" s="58">
        <f>'IGP2 Governance'!M10</f>
        <v>0</v>
      </c>
    </row>
    <row r="83" spans="1:13">
      <c r="A83" s="58">
        <f>'IGP2 Governance'!A11</f>
        <v>0</v>
      </c>
      <c r="B83" s="58">
        <f>'IGP2 Governance'!B11</f>
        <v>0</v>
      </c>
      <c r="C83" s="58" t="str">
        <f>'IGP2 Governance'!C11</f>
        <v>G1.3</v>
      </c>
      <c r="D83" s="58" t="str">
        <f>'IGP2 Governance'!D11</f>
        <v xml:space="preserve">Are subnational institutions de jure and de facto corporate bodies with extensive (de jure/de facto) functions? </v>
      </c>
      <c r="E83" s="58" t="str">
        <f>'IGP2 Governance'!E11</f>
        <v>No</v>
      </c>
      <c r="F83" s="58" t="str">
        <f>'IGP2 Governance'!F11</f>
        <v>…</v>
      </c>
      <c r="G83" s="58" t="str">
        <f>'IGP2 Governance'!G11</f>
        <v>…</v>
      </c>
      <c r="H83" s="58" t="str">
        <f>'IGP2 Governance'!H11</f>
        <v>…</v>
      </c>
      <c r="I83" s="58">
        <f>'IGP2 Governance'!I11</f>
        <v>0</v>
      </c>
      <c r="J83" s="58">
        <f>'IGP2 Governance'!J11</f>
        <v>0</v>
      </c>
      <c r="K83" s="58">
        <f>'IGP2 Governance'!K11</f>
        <v>0</v>
      </c>
      <c r="L83" s="58">
        <f>'IGP2 Governance'!L11</f>
        <v>0</v>
      </c>
      <c r="M83" s="58">
        <f>'IGP2 Governance'!M11</f>
        <v>0</v>
      </c>
    </row>
    <row r="84" spans="1:13">
      <c r="A84" s="58">
        <f>'IGP2 Governance'!A12</f>
        <v>0</v>
      </c>
      <c r="B84" s="58">
        <f>'IGP2 Governance'!B12</f>
        <v>0</v>
      </c>
      <c r="C84" s="58">
        <f>'IGP2 Governance'!C12</f>
        <v>0</v>
      </c>
      <c r="D84" s="58">
        <f>'IGP2 Governance'!D12</f>
        <v>0</v>
      </c>
      <c r="E84" s="58">
        <f>'IGP2 Governance'!E12</f>
        <v>0</v>
      </c>
      <c r="F84" s="58">
        <f>'IGP2 Governance'!F12</f>
        <v>0</v>
      </c>
      <c r="G84" s="58">
        <f>'IGP2 Governance'!G12</f>
        <v>0</v>
      </c>
      <c r="H84" s="58">
        <f>'IGP2 Governance'!H12</f>
        <v>0</v>
      </c>
      <c r="I84" s="58">
        <f>'IGP2 Governance'!I12</f>
        <v>0</v>
      </c>
      <c r="J84" s="58">
        <f>'IGP2 Governance'!J12</f>
        <v>0</v>
      </c>
      <c r="K84" s="58">
        <f>'IGP2 Governance'!K12</f>
        <v>0</v>
      </c>
      <c r="L84" s="58">
        <f>'IGP2 Governance'!L12</f>
        <v>0</v>
      </c>
      <c r="M84" s="58">
        <f>'IGP2 Governance'!M12</f>
        <v>0</v>
      </c>
    </row>
    <row r="85" spans="1:13">
      <c r="A85" s="58">
        <f>'IGP2 Governance'!A13</f>
        <v>0</v>
      </c>
      <c r="B85" s="58">
        <f>'IGP2 Governance'!B13</f>
        <v>0</v>
      </c>
      <c r="C85" s="58" t="str">
        <f>'IGP2 Governance'!C13</f>
        <v>G2</v>
      </c>
      <c r="D85" s="58" t="str">
        <f>'IGP2 Governance'!D13</f>
        <v>Political characteristics, autonomy and authority</v>
      </c>
      <c r="E85" s="58">
        <f>'IGP2 Governance'!E13</f>
        <v>0</v>
      </c>
      <c r="F85" s="58">
        <f>'IGP2 Governance'!F13</f>
        <v>0</v>
      </c>
      <c r="G85" s="58">
        <f>'IGP2 Governance'!G13</f>
        <v>0</v>
      </c>
      <c r="H85" s="58">
        <f>'IGP2 Governance'!H13</f>
        <v>0</v>
      </c>
      <c r="I85" s="58">
        <f>'IGP2 Governance'!I13</f>
        <v>0</v>
      </c>
      <c r="J85" s="58">
        <f>'IGP2 Governance'!J13</f>
        <v>0</v>
      </c>
      <c r="K85" s="58">
        <f>'IGP2 Governance'!K13</f>
        <v>0</v>
      </c>
      <c r="L85" s="58">
        <f>'IGP2 Governance'!L13</f>
        <v>0</v>
      </c>
      <c r="M85" s="58">
        <f>'IGP2 Governance'!M13</f>
        <v>0</v>
      </c>
    </row>
    <row r="86" spans="1:13">
      <c r="A86" s="58">
        <f>'IGP2 Governance'!A14</f>
        <v>0</v>
      </c>
      <c r="B86" s="58">
        <f>'IGP2 Governance'!B14</f>
        <v>0</v>
      </c>
      <c r="C86" s="58" t="str">
        <f>'IGP2 Governance'!C14</f>
        <v>G2.1A</v>
      </c>
      <c r="D86" s="58" t="str">
        <f>'IGP2 Governance'!D14</f>
        <v>Do subnational entities at this level/tier/type have their own (political/elected) leadership?</v>
      </c>
      <c r="E86" s="58" t="str">
        <f>'IGP2 Governance'!E14</f>
        <v>Yes</v>
      </c>
      <c r="F86" s="58" t="str">
        <f>'IGP2 Governance'!F14</f>
        <v>…</v>
      </c>
      <c r="G86" s="58" t="str">
        <f>'IGP2 Governance'!G14</f>
        <v>…</v>
      </c>
      <c r="H86" s="58" t="str">
        <f>'IGP2 Governance'!H14</f>
        <v>…</v>
      </c>
      <c r="I86" s="58">
        <f>'IGP2 Governance'!I14</f>
        <v>0</v>
      </c>
      <c r="J86" s="58">
        <f>'IGP2 Governance'!J14</f>
        <v>0</v>
      </c>
      <c r="K86" s="58">
        <f>'IGP2 Governance'!K14</f>
        <v>0</v>
      </c>
      <c r="L86" s="58">
        <f>'IGP2 Governance'!L14</f>
        <v>0</v>
      </c>
      <c r="M86" s="58">
        <f>'IGP2 Governance'!M14</f>
        <v>0</v>
      </c>
    </row>
    <row r="87" spans="1:13">
      <c r="A87" s="58">
        <f>'IGP2 Governance'!A15</f>
        <v>0</v>
      </c>
      <c r="B87" s="58">
        <f>'IGP2 Governance'!B15</f>
        <v>0</v>
      </c>
      <c r="C87" s="58" t="str">
        <f>'IGP2 Governance'!C15</f>
        <v>G2.1B</v>
      </c>
      <c r="D87" s="58" t="str">
        <f>'IGP2 Governance'!D15</f>
        <v>Does the political leadership have a degree of autonomy and authoritative decision-making power?</v>
      </c>
      <c r="E87" s="58" t="str">
        <f>'IGP2 Governance'!E15</f>
        <v>Yes</v>
      </c>
      <c r="F87" s="58" t="str">
        <f>'IGP2 Governance'!F15</f>
        <v>…</v>
      </c>
      <c r="G87" s="58" t="str">
        <f>'IGP2 Governance'!G15</f>
        <v>…</v>
      </c>
      <c r="H87" s="58" t="str">
        <f>'IGP2 Governance'!H15</f>
        <v>…</v>
      </c>
      <c r="I87" s="58">
        <f>'IGP2 Governance'!I15</f>
        <v>0</v>
      </c>
      <c r="J87" s="58">
        <f>'IGP2 Governance'!J15</f>
        <v>0</v>
      </c>
      <c r="K87" s="58">
        <f>'IGP2 Governance'!K15</f>
        <v>0</v>
      </c>
      <c r="L87" s="58">
        <f>'IGP2 Governance'!L15</f>
        <v>0</v>
      </c>
      <c r="M87" s="58">
        <f>'IGP2 Governance'!M15</f>
        <v>0</v>
      </c>
    </row>
    <row r="88" spans="1:13">
      <c r="A88" s="58">
        <f>'IGP2 Governance'!A16</f>
        <v>0</v>
      </c>
      <c r="B88" s="58">
        <f>'IGP2 Governance'!B16</f>
        <v>0</v>
      </c>
      <c r="C88" s="58" t="str">
        <f>'IGP2 Governance'!C16</f>
        <v>G2.2A</v>
      </c>
      <c r="D88" s="58" t="str">
        <f>'IGP2 Governance'!D16</f>
        <v>Is the subnational political leadership, at least in part, (directly or indirectly) elected?</v>
      </c>
      <c r="E88" s="58" t="str">
        <f>'IGP2 Governance'!E16</f>
        <v>Yes</v>
      </c>
      <c r="F88" s="58" t="str">
        <f>'IGP2 Governance'!F16</f>
        <v>…</v>
      </c>
      <c r="G88" s="58" t="str">
        <f>'IGP2 Governance'!G16</f>
        <v>…</v>
      </c>
      <c r="H88" s="58" t="str">
        <f>'IGP2 Governance'!H16</f>
        <v>…</v>
      </c>
      <c r="I88" s="58">
        <f>'IGP2 Governance'!I16</f>
        <v>0</v>
      </c>
      <c r="J88" s="58">
        <f>'IGP2 Governance'!J16</f>
        <v>0</v>
      </c>
      <c r="K88" s="58">
        <f>'IGP2 Governance'!K16</f>
        <v>0</v>
      </c>
      <c r="L88" s="58">
        <f>'IGP2 Governance'!L16</f>
        <v>0</v>
      </c>
      <c r="M88" s="58">
        <f>'IGP2 Governance'!M16</f>
        <v>0</v>
      </c>
    </row>
    <row r="89" spans="1:13">
      <c r="A89" s="58">
        <f>'IGP2 Governance'!A17</f>
        <v>0</v>
      </c>
      <c r="B89" s="58">
        <f>'IGP2 Governance'!B17</f>
        <v>0</v>
      </c>
      <c r="C89" s="58" t="str">
        <f>'IGP2 Governance'!C17</f>
        <v>G2.2B</v>
      </c>
      <c r="D89" s="58" t="str">
        <f>'IGP2 Governance'!D17</f>
        <v>Do subnational entities have (de jure / de facto) autonomy and authoritative power over political decisions?</v>
      </c>
      <c r="E89" s="58" t="str">
        <f>'IGP2 Governance'!E17</f>
        <v>No</v>
      </c>
      <c r="F89" s="58" t="str">
        <f>'IGP2 Governance'!F17</f>
        <v>…</v>
      </c>
      <c r="G89" s="58" t="str">
        <f>'IGP2 Governance'!G17</f>
        <v>…</v>
      </c>
      <c r="H89" s="58" t="str">
        <f>'IGP2 Governance'!H17</f>
        <v>…</v>
      </c>
      <c r="I89" s="58">
        <f>'IGP2 Governance'!I17</f>
        <v>0</v>
      </c>
      <c r="J89" s="58" t="str">
        <f>'IGP2 Governance'!J17</f>
        <v>"Members of Parliament from the constituencies that fall within the local government area, as voting members, ex officio" (Local Government Act - Section 5); "[Local] by-laws shall be made under the common seal of the Council and shall not have effect until they are approved by the Minister." (Local Government Act - Section 104)</v>
      </c>
      <c r="K89" s="58">
        <f>'IGP2 Governance'!K17</f>
        <v>0</v>
      </c>
      <c r="L89" s="58">
        <f>'IGP2 Governance'!L17</f>
        <v>0</v>
      </c>
      <c r="M89" s="58">
        <f>'IGP2 Governance'!M17</f>
        <v>0</v>
      </c>
    </row>
    <row r="90" spans="1:13">
      <c r="A90" s="58">
        <f>'IGP2 Governance'!A18</f>
        <v>0</v>
      </c>
      <c r="B90" s="58">
        <f>'IGP2 Governance'!B18</f>
        <v>0</v>
      </c>
      <c r="C90" s="58" t="str">
        <f>'IGP2 Governance'!C18</f>
        <v>G2.3A</v>
      </c>
      <c r="D90" s="58" t="str">
        <f>'IGP2 Governance'!D18</f>
        <v>Is the subnational political leadership (at least in part) directly elected?</v>
      </c>
      <c r="E90" s="58" t="str">
        <f>'IGP2 Governance'!E18</f>
        <v>Yes</v>
      </c>
      <c r="F90" s="58" t="str">
        <f>'IGP2 Governance'!F18</f>
        <v>…</v>
      </c>
      <c r="G90" s="58" t="str">
        <f>'IGP2 Governance'!G18</f>
        <v>…</v>
      </c>
      <c r="H90" s="58" t="str">
        <f>'IGP2 Governance'!H18</f>
        <v>…</v>
      </c>
      <c r="I90" s="58">
        <f>'IGP2 Governance'!I18</f>
        <v>0</v>
      </c>
      <c r="J90" s="58">
        <f>'IGP2 Governance'!J18</f>
        <v>0</v>
      </c>
      <c r="K90" s="58">
        <f>'IGP2 Governance'!K18</f>
        <v>0</v>
      </c>
      <c r="L90" s="58">
        <f>'IGP2 Governance'!L18</f>
        <v>0</v>
      </c>
      <c r="M90" s="58">
        <f>'IGP2 Governance'!M18</f>
        <v>0</v>
      </c>
    </row>
    <row r="91" spans="1:13">
      <c r="A91" s="58">
        <f>'IGP2 Governance'!A19</f>
        <v>0</v>
      </c>
      <c r="B91" s="58">
        <f>'IGP2 Governance'!B19</f>
        <v>0</v>
      </c>
      <c r="C91" s="58" t="str">
        <f>'IGP2 Governance'!C19</f>
        <v>G2.3B</v>
      </c>
      <c r="D91" s="58" t="str">
        <f>'IGP2 Governance'!D19</f>
        <v>Do subnational entities have extensive autonomy and authoritative power over political decisions?</v>
      </c>
      <c r="E91" s="58" t="str">
        <f>'IGP2 Governance'!E19</f>
        <v>No</v>
      </c>
      <c r="F91" s="58" t="str">
        <f>'IGP2 Governance'!F19</f>
        <v>…</v>
      </c>
      <c r="G91" s="58" t="str">
        <f>'IGP2 Governance'!G19</f>
        <v>…</v>
      </c>
      <c r="H91" s="58" t="str">
        <f>'IGP2 Governance'!H19</f>
        <v>…</v>
      </c>
      <c r="I91" s="58">
        <f>'IGP2 Governance'!I19</f>
        <v>0</v>
      </c>
      <c r="J91" s="58" t="str">
        <f>'IGP2 Governance'!J19</f>
        <v>"Where the Council is about to take or has taken a course of action which if pursued to its conclusion would be unlawful or contrary to national policies, the Minister may issue an order requiring the Council to desist from making or implementing the decision or taking or continuing to take the course of action" (Local Government Act, Section 21</v>
      </c>
      <c r="K91" s="58">
        <f>'IGP2 Governance'!K19</f>
        <v>0</v>
      </c>
      <c r="L91" s="58">
        <f>'IGP2 Governance'!L19</f>
        <v>0</v>
      </c>
      <c r="M91" s="58">
        <f>'IGP2 Governance'!M19</f>
        <v>0</v>
      </c>
    </row>
    <row r="92" spans="1:13">
      <c r="A92" s="58">
        <f>'IGP2 Governance'!A20</f>
        <v>0</v>
      </c>
      <c r="B92" s="58">
        <f>'IGP2 Governance'!B20</f>
        <v>0</v>
      </c>
      <c r="C92" s="58">
        <f>'IGP2 Governance'!C20</f>
        <v>0</v>
      </c>
      <c r="D92" s="58">
        <f>'IGP2 Governance'!D20</f>
        <v>0</v>
      </c>
      <c r="E92" s="58">
        <f>'IGP2 Governance'!E20</f>
        <v>0</v>
      </c>
      <c r="F92" s="58">
        <f>'IGP2 Governance'!F20</f>
        <v>0</v>
      </c>
      <c r="G92" s="58">
        <f>'IGP2 Governance'!G20</f>
        <v>0</v>
      </c>
      <c r="H92" s="58">
        <f>'IGP2 Governance'!H20</f>
        <v>0</v>
      </c>
      <c r="I92" s="58">
        <f>'IGP2 Governance'!I20</f>
        <v>0</v>
      </c>
      <c r="J92" s="58">
        <f>'IGP2 Governance'!J20</f>
        <v>0</v>
      </c>
      <c r="K92" s="58">
        <f>'IGP2 Governance'!K20</f>
        <v>0</v>
      </c>
      <c r="L92" s="58">
        <f>'IGP2 Governance'!L20</f>
        <v>0</v>
      </c>
      <c r="M92" s="58">
        <f>'IGP2 Governance'!M20</f>
        <v>0</v>
      </c>
    </row>
    <row r="93" spans="1:13">
      <c r="A93" s="58">
        <f>'IGP2 Governance'!A21</f>
        <v>0</v>
      </c>
      <c r="B93" s="58">
        <f>'IGP2 Governance'!B21</f>
        <v>0</v>
      </c>
      <c r="C93" s="58" t="str">
        <f>'IGP2 Governance'!C21</f>
        <v>G3</v>
      </c>
      <c r="D93" s="58" t="str">
        <f>'IGP2 Governance'!D21</f>
        <v>Administrative characteristics, autonomy and authority</v>
      </c>
      <c r="E93" s="58">
        <f>'IGP2 Governance'!E21</f>
        <v>0</v>
      </c>
      <c r="F93" s="58">
        <f>'IGP2 Governance'!F21</f>
        <v>0</v>
      </c>
      <c r="G93" s="58">
        <f>'IGP2 Governance'!G21</f>
        <v>0</v>
      </c>
      <c r="H93" s="58">
        <f>'IGP2 Governance'!H21</f>
        <v>0</v>
      </c>
      <c r="I93" s="58">
        <f>'IGP2 Governance'!I21</f>
        <v>0</v>
      </c>
      <c r="J93" s="58">
        <f>'IGP2 Governance'!J21</f>
        <v>0</v>
      </c>
      <c r="K93" s="58">
        <f>'IGP2 Governance'!K21</f>
        <v>0</v>
      </c>
      <c r="L93" s="58">
        <f>'IGP2 Governance'!L21</f>
        <v>0</v>
      </c>
      <c r="M93" s="58">
        <f>'IGP2 Governance'!M21</f>
        <v>0</v>
      </c>
    </row>
    <row r="94" spans="1:13">
      <c r="A94" s="58">
        <f>'IGP2 Governance'!A22</f>
        <v>0</v>
      </c>
      <c r="B94" s="58">
        <f>'IGP2 Governance'!B22</f>
        <v>0</v>
      </c>
      <c r="C94" s="58" t="str">
        <f>'IGP2 Governance'!C22</f>
        <v>G3.1</v>
      </c>
      <c r="D94" s="58" t="str">
        <f>'IGP2 Governance'!D22</f>
        <v>Do subnational entities at this level/tier/type have (employ) their own officers?</v>
      </c>
      <c r="E94" s="58" t="str">
        <f>'IGP2 Governance'!E22</f>
        <v>Yes</v>
      </c>
      <c r="F94" s="58" t="str">
        <f>'IGP2 Governance'!F22</f>
        <v>…</v>
      </c>
      <c r="G94" s="58" t="str">
        <f>'IGP2 Governance'!G22</f>
        <v>…</v>
      </c>
      <c r="H94" s="58" t="str">
        <f>'IGP2 Governance'!H22</f>
        <v>…</v>
      </c>
      <c r="I94" s="58">
        <f>'IGP2 Governance'!I22</f>
        <v>0</v>
      </c>
      <c r="J94" s="58">
        <f>'IGP2 Governance'!J22</f>
        <v>0</v>
      </c>
      <c r="K94" s="58">
        <f>'IGP2 Governance'!K22</f>
        <v>0</v>
      </c>
      <c r="L94" s="58">
        <f>'IGP2 Governance'!L22</f>
        <v>0</v>
      </c>
      <c r="M94" s="58">
        <f>'IGP2 Governance'!M22</f>
        <v>0</v>
      </c>
    </row>
    <row r="95" spans="1:13">
      <c r="A95" s="222"/>
      <c r="B95" s="222"/>
      <c r="C95" s="222"/>
      <c r="D95" s="222"/>
      <c r="E95" s="222"/>
      <c r="F95" s="222"/>
      <c r="G95" s="222"/>
      <c r="H95" s="222"/>
      <c r="I95" s="222"/>
      <c r="J95" s="222"/>
      <c r="K95" s="222"/>
      <c r="L95" s="222"/>
      <c r="M95" s="222"/>
    </row>
    <row r="96" spans="1:13">
      <c r="A96" s="58">
        <f>'IGP2 Governance'!A23</f>
        <v>0</v>
      </c>
      <c r="B96" s="58">
        <f>'IGP2 Governance'!B23</f>
        <v>0</v>
      </c>
      <c r="C96" s="58" t="str">
        <f>'IGP2 Governance'!C23</f>
        <v>G3.2A</v>
      </c>
      <c r="D96" s="58" t="str">
        <f>'IGP2 Governance'!D23</f>
        <v>Do subnational entities have, and authoritatively manage, their CEO and most/all of their own officers?</v>
      </c>
      <c r="E96" s="58" t="str">
        <f>'IGP2 Governance'!E23</f>
        <v>No</v>
      </c>
      <c r="F96" s="58" t="str">
        <f>'IGP2 Governance'!F23</f>
        <v>…</v>
      </c>
      <c r="G96" s="58" t="str">
        <f>'IGP2 Governance'!G23</f>
        <v>…</v>
      </c>
      <c r="H96" s="58" t="str">
        <f>'IGP2 Governance'!H23</f>
        <v>…</v>
      </c>
      <c r="I96" s="58">
        <f>'IGP2 Governance'!I23</f>
        <v>0</v>
      </c>
      <c r="J96" s="58" t="str">
        <f>'IGP2 Governance'!J23</f>
        <v>The chief executive officer (in cities, municipalities, and towns) or the district commissioner (in districts) is appointed by the Minister (Local Government Act, Section 11). Heads of sector agencies are generally appointed and paid by their parent ministries at national level.</v>
      </c>
      <c r="K96" s="58">
        <f>'IGP2 Governance'!K23</f>
        <v>0</v>
      </c>
      <c r="L96" s="58">
        <f>'IGP2 Governance'!L23</f>
        <v>0</v>
      </c>
      <c r="M96" s="58">
        <f>'IGP2 Governance'!M23</f>
        <v>0</v>
      </c>
    </row>
    <row r="97" spans="1:13">
      <c r="A97" s="58">
        <f>'IGP2 Governance'!A24</f>
        <v>0</v>
      </c>
      <c r="B97" s="58">
        <f>'IGP2 Governance'!B24</f>
        <v>0</v>
      </c>
      <c r="C97" s="58" t="str">
        <f>'IGP2 Governance'!C24</f>
        <v>G3.2B</v>
      </c>
      <c r="D97" s="58" t="str">
        <f>'IGP2 Governance'!D24</f>
        <v>Do subnational entities have, and authoritatively manage, their own staff?</v>
      </c>
      <c r="E97" s="58" t="str">
        <f>'IGP2 Governance'!E24</f>
        <v>No</v>
      </c>
      <c r="F97" s="58" t="str">
        <f>'IGP2 Governance'!F24</f>
        <v>…</v>
      </c>
      <c r="G97" s="58" t="str">
        <f>'IGP2 Governance'!G24</f>
        <v>…</v>
      </c>
      <c r="H97" s="58" t="str">
        <f>'IGP2 Governance'!H24</f>
        <v>…</v>
      </c>
      <c r="I97" s="58">
        <f>'IGP2 Governance'!I24</f>
        <v>0</v>
      </c>
      <c r="J97" s="58" t="str">
        <f>'IGP2 Governance'!J24</f>
        <v>District secretariat staff are recruited by LASCOM (Local Government Service Commission) posted in LGAs and paid using funds transferred from Central Government</v>
      </c>
      <c r="K97" s="58">
        <f>'IGP2 Governance'!K24</f>
        <v>0</v>
      </c>
      <c r="L97" s="58">
        <f>'IGP2 Governance'!L24</f>
        <v>0</v>
      </c>
      <c r="M97" s="58">
        <f>'IGP2 Governance'!M24</f>
        <v>0</v>
      </c>
    </row>
    <row r="98" spans="1:13">
      <c r="A98" s="58">
        <f>'IGP2 Governance'!A25</f>
        <v>0</v>
      </c>
      <c r="B98" s="58">
        <f>'IGP2 Governance'!B25</f>
        <v>0</v>
      </c>
      <c r="C98" s="58" t="str">
        <f>'IGP2 Governance'!C25</f>
        <v>G3.2C</v>
      </c>
      <c r="D98" s="58" t="str">
        <f>'IGP2 Governance'!D25</f>
        <v>Do subnational entities have (de jure / de facto) autonomy and authoritative power over admin. decisions?</v>
      </c>
      <c r="E98" s="58" t="str">
        <f>'IGP2 Governance'!E25</f>
        <v>No</v>
      </c>
      <c r="F98" s="58" t="str">
        <f>'IGP2 Governance'!F25</f>
        <v>…</v>
      </c>
      <c r="G98" s="58" t="str">
        <f>'IGP2 Governance'!G25</f>
        <v>…</v>
      </c>
      <c r="H98" s="58" t="str">
        <f>'IGP2 Governance'!H25</f>
        <v>…</v>
      </c>
      <c r="I98" s="58">
        <f>'IGP2 Governance'!I25</f>
        <v>0</v>
      </c>
      <c r="J98" s="58" t="str">
        <f>'IGP2 Governance'!J25</f>
        <v>In practice there is a significant degree of dual subordination/accountability</v>
      </c>
      <c r="K98" s="58">
        <f>'IGP2 Governance'!K25</f>
        <v>0</v>
      </c>
      <c r="L98" s="58">
        <f>'IGP2 Governance'!L25</f>
        <v>0</v>
      </c>
      <c r="M98" s="58">
        <f>'IGP2 Governance'!M25</f>
        <v>0</v>
      </c>
    </row>
    <row r="99" spans="1:13">
      <c r="A99" s="58">
        <f>'IGP2 Governance'!A26</f>
        <v>0</v>
      </c>
      <c r="B99" s="58">
        <f>'IGP2 Governance'!B26</f>
        <v>0</v>
      </c>
      <c r="C99" s="58" t="str">
        <f>'IGP2 Governance'!C26</f>
        <v>G3.3A</v>
      </c>
      <c r="D99" s="58" t="str">
        <f>'IGP2 Governance'!D26</f>
        <v>Do subnational entities have, select, and authoritatively manage, their CEO and all of their own officers?</v>
      </c>
      <c r="E99" s="58" t="str">
        <f>'IGP2 Governance'!E26</f>
        <v>No</v>
      </c>
      <c r="F99" s="58" t="str">
        <f>'IGP2 Governance'!F26</f>
        <v>…</v>
      </c>
      <c r="G99" s="58" t="str">
        <f>'IGP2 Governance'!G26</f>
        <v>…</v>
      </c>
      <c r="H99" s="58" t="str">
        <f>'IGP2 Governance'!H26</f>
        <v>…</v>
      </c>
      <c r="I99" s="58">
        <f>'IGP2 Governance'!I26</f>
        <v>0</v>
      </c>
      <c r="J99" s="58">
        <f>'IGP2 Governance'!J26</f>
        <v>0</v>
      </c>
      <c r="K99" s="58">
        <f>'IGP2 Governance'!K26</f>
        <v>0</v>
      </c>
      <c r="L99" s="58">
        <f>'IGP2 Governance'!L26</f>
        <v>0</v>
      </c>
      <c r="M99" s="58">
        <f>'IGP2 Governance'!M26</f>
        <v>0</v>
      </c>
    </row>
    <row r="100" spans="1:13">
      <c r="A100" s="58">
        <f>'IGP2 Governance'!A27</f>
        <v>0</v>
      </c>
      <c r="B100" s="58">
        <f>'IGP2 Governance'!B27</f>
        <v>0</v>
      </c>
      <c r="C100" s="58" t="str">
        <f>'IGP2 Governance'!C27</f>
        <v>G3.3B</v>
      </c>
      <c r="D100" s="58" t="str">
        <f>'IGP2 Governance'!D27</f>
        <v>Do subnational entities have, select, and authoritatively manage, their own staff?</v>
      </c>
      <c r="E100" s="58" t="str">
        <f>'IGP2 Governance'!E27</f>
        <v>No</v>
      </c>
      <c r="F100" s="58" t="str">
        <f>'IGP2 Governance'!F27</f>
        <v>…</v>
      </c>
      <c r="G100" s="58" t="str">
        <f>'IGP2 Governance'!G27</f>
        <v>…</v>
      </c>
      <c r="H100" s="58" t="str">
        <f>'IGP2 Governance'!H27</f>
        <v>…</v>
      </c>
      <c r="I100" s="58">
        <f>'IGP2 Governance'!I27</f>
        <v>0</v>
      </c>
      <c r="J100" s="58">
        <f>'IGP2 Governance'!J27</f>
        <v>0</v>
      </c>
      <c r="K100" s="58">
        <f>'IGP2 Governance'!K27</f>
        <v>0</v>
      </c>
      <c r="L100" s="58">
        <f>'IGP2 Governance'!L27</f>
        <v>0</v>
      </c>
      <c r="M100" s="58">
        <f>'IGP2 Governance'!M27</f>
        <v>0</v>
      </c>
    </row>
    <row r="101" spans="1:13">
      <c r="A101" s="58">
        <f>'IGP2 Governance'!A28</f>
        <v>0</v>
      </c>
      <c r="B101" s="58">
        <f>'IGP2 Governance'!B28</f>
        <v>0</v>
      </c>
      <c r="C101" s="58" t="str">
        <f>'IGP2 Governance'!C28</f>
        <v>G3.3C</v>
      </c>
      <c r="D101" s="58" t="str">
        <f>'IGP2 Governance'!D28</f>
        <v>Do subnational entities have extensive autonomy and authoritative power over admin. decisions?</v>
      </c>
      <c r="E101" s="58" t="str">
        <f>'IGP2 Governance'!E28</f>
        <v>No</v>
      </c>
      <c r="F101" s="58" t="str">
        <f>'IGP2 Governance'!F28</f>
        <v>…</v>
      </c>
      <c r="G101" s="58" t="str">
        <f>'IGP2 Governance'!G28</f>
        <v>…</v>
      </c>
      <c r="H101" s="58" t="str">
        <f>'IGP2 Governance'!H28</f>
        <v>…</v>
      </c>
      <c r="I101" s="58">
        <f>'IGP2 Governance'!I28</f>
        <v>0</v>
      </c>
      <c r="J101" s="58">
        <f>'IGP2 Governance'!J28</f>
        <v>0</v>
      </c>
      <c r="K101" s="58">
        <f>'IGP2 Governance'!K28</f>
        <v>0</v>
      </c>
      <c r="L101" s="58">
        <f>'IGP2 Governance'!L28</f>
        <v>0</v>
      </c>
      <c r="M101" s="58">
        <f>'IGP2 Governance'!M28</f>
        <v>0</v>
      </c>
    </row>
    <row r="102" spans="1:13">
      <c r="A102" s="58">
        <f>'IGP2 Governance'!A29</f>
        <v>0</v>
      </c>
      <c r="B102" s="58">
        <f>'IGP2 Governance'!B29</f>
        <v>0</v>
      </c>
      <c r="C102" s="58">
        <f>'IGP2 Governance'!C29</f>
        <v>0</v>
      </c>
      <c r="D102" s="58">
        <f>'IGP2 Governance'!D29</f>
        <v>0</v>
      </c>
      <c r="E102" s="58">
        <f>'IGP2 Governance'!E29</f>
        <v>0</v>
      </c>
      <c r="F102" s="58">
        <f>'IGP2 Governance'!F29</f>
        <v>0</v>
      </c>
      <c r="G102" s="58">
        <f>'IGP2 Governance'!G29</f>
        <v>0</v>
      </c>
      <c r="H102" s="58">
        <f>'IGP2 Governance'!H29</f>
        <v>0</v>
      </c>
      <c r="I102" s="58">
        <f>'IGP2 Governance'!I29</f>
        <v>0</v>
      </c>
      <c r="J102" s="58">
        <f>'IGP2 Governance'!J29</f>
        <v>0</v>
      </c>
      <c r="K102" s="58">
        <f>'IGP2 Governance'!K29</f>
        <v>0</v>
      </c>
      <c r="L102" s="58">
        <f>'IGP2 Governance'!L29</f>
        <v>0</v>
      </c>
      <c r="M102" s="58">
        <f>'IGP2 Governance'!M29</f>
        <v>0</v>
      </c>
    </row>
    <row r="103" spans="1:13">
      <c r="A103" s="58">
        <f>'IGP2 Governance'!A30</f>
        <v>0</v>
      </c>
      <c r="B103" s="58">
        <f>'IGP2 Governance'!B30</f>
        <v>0</v>
      </c>
      <c r="C103" s="58" t="str">
        <f>'IGP2 Governance'!C30</f>
        <v>G4</v>
      </c>
      <c r="D103" s="58" t="str">
        <f>'IGP2 Governance'!D30</f>
        <v>Fiscal/budgetary characteristics, autonomy and authority</v>
      </c>
      <c r="E103" s="58">
        <f>'IGP2 Governance'!E30</f>
        <v>0</v>
      </c>
      <c r="F103" s="58">
        <f>'IGP2 Governance'!F30</f>
        <v>0</v>
      </c>
      <c r="G103" s="58">
        <f>'IGP2 Governance'!G30</f>
        <v>0</v>
      </c>
      <c r="H103" s="58">
        <f>'IGP2 Governance'!H30</f>
        <v>0</v>
      </c>
      <c r="I103" s="58">
        <f>'IGP2 Governance'!I30</f>
        <v>0</v>
      </c>
      <c r="J103" s="58">
        <f>'IGP2 Governance'!J30</f>
        <v>0</v>
      </c>
      <c r="K103" s="58">
        <f>'IGP2 Governance'!K30</f>
        <v>0</v>
      </c>
      <c r="L103" s="58">
        <f>'IGP2 Governance'!L30</f>
        <v>0</v>
      </c>
      <c r="M103" s="58">
        <f>'IGP2 Governance'!M30</f>
        <v>0</v>
      </c>
    </row>
    <row r="104" spans="1:13">
      <c r="A104" s="58">
        <f>'IGP2 Governance'!A31</f>
        <v>0</v>
      </c>
      <c r="B104" s="58">
        <f>'IGP2 Governance'!B31</f>
        <v>0</v>
      </c>
      <c r="C104" s="58" t="str">
        <f>'IGP2 Governance'!C31</f>
        <v>G4.1A</v>
      </c>
      <c r="D104" s="58" t="str">
        <f>'IGP2 Governance'!D31</f>
        <v>Do subnational entities at this level/tier/type own assets and raise funds in own name?</v>
      </c>
      <c r="E104" s="58" t="str">
        <f>'IGP2 Governance'!E31</f>
        <v>Yes</v>
      </c>
      <c r="F104" s="58" t="str">
        <f>'IGP2 Governance'!F31</f>
        <v>…</v>
      </c>
      <c r="G104" s="58" t="str">
        <f>'IGP2 Governance'!G31</f>
        <v>…</v>
      </c>
      <c r="H104" s="58" t="str">
        <f>'IGP2 Governance'!H31</f>
        <v>…</v>
      </c>
      <c r="I104" s="58">
        <f>'IGP2 Governance'!I31</f>
        <v>0</v>
      </c>
      <c r="J104" s="58">
        <f>'IGP2 Governance'!J31</f>
        <v>0</v>
      </c>
      <c r="K104" s="58">
        <f>'IGP2 Governance'!K31</f>
        <v>0</v>
      </c>
      <c r="L104" s="58">
        <f>'IGP2 Governance'!L31</f>
        <v>0</v>
      </c>
      <c r="M104" s="58">
        <f>'IGP2 Governance'!M31</f>
        <v>0</v>
      </c>
    </row>
    <row r="105" spans="1:13">
      <c r="A105" s="58">
        <f>'IGP2 Governance'!A32</f>
        <v>0</v>
      </c>
      <c r="B105" s="58">
        <f>'IGP2 Governance'!B32</f>
        <v>0</v>
      </c>
      <c r="C105" s="58" t="str">
        <f>'IGP2 Governance'!C32</f>
        <v>G4.1B</v>
      </c>
      <c r="D105" s="58" t="str">
        <f>'IGP2 Governance'!D32</f>
        <v>Do subnational entities at this level/tier/type have their own budget?</v>
      </c>
      <c r="E105" s="58" t="str">
        <f>'IGP2 Governance'!E32</f>
        <v>Yes</v>
      </c>
      <c r="F105" s="58" t="str">
        <f>'IGP2 Governance'!F32</f>
        <v>…</v>
      </c>
      <c r="G105" s="58" t="str">
        <f>'IGP2 Governance'!G32</f>
        <v>…</v>
      </c>
      <c r="H105" s="58" t="str">
        <f>'IGP2 Governance'!H32</f>
        <v>…</v>
      </c>
      <c r="I105" s="58">
        <f>'IGP2 Governance'!I32</f>
        <v>0</v>
      </c>
      <c r="J105" s="58">
        <f>'IGP2 Governance'!J32</f>
        <v>0</v>
      </c>
      <c r="K105" s="58">
        <f>'IGP2 Governance'!K32</f>
        <v>0</v>
      </c>
      <c r="L105" s="58">
        <f>'IGP2 Governance'!L32</f>
        <v>0</v>
      </c>
      <c r="M105" s="58">
        <f>'IGP2 Governance'!M32</f>
        <v>0</v>
      </c>
    </row>
    <row r="106" spans="1:13">
      <c r="A106" s="58">
        <f>'IGP2 Governance'!A33</f>
        <v>0</v>
      </c>
      <c r="B106" s="58">
        <f>'IGP2 Governance'!B33</f>
        <v>0</v>
      </c>
      <c r="C106" s="58" t="str">
        <f>'IGP2 Governance'!C33</f>
        <v>G4.1C</v>
      </c>
      <c r="D106" s="58" t="str">
        <f>'IGP2 Governance'!D33</f>
        <v>Do subnational entities at this level/tier/type prepare and adopt their own budgets?</v>
      </c>
      <c r="E106" s="58" t="str">
        <f>'IGP2 Governance'!E33</f>
        <v>Yes</v>
      </c>
      <c r="F106" s="58" t="str">
        <f>'IGP2 Governance'!F33</f>
        <v>…</v>
      </c>
      <c r="G106" s="58" t="str">
        <f>'IGP2 Governance'!G33</f>
        <v>…</v>
      </c>
      <c r="H106" s="58" t="str">
        <f>'IGP2 Governance'!H33</f>
        <v>…</v>
      </c>
      <c r="I106" s="58">
        <f>'IGP2 Governance'!I33</f>
        <v>0</v>
      </c>
      <c r="J106" s="58">
        <f>'IGP2 Governance'!J33</f>
        <v>0</v>
      </c>
      <c r="K106" s="58">
        <f>'IGP2 Governance'!K33</f>
        <v>0</v>
      </c>
      <c r="L106" s="58">
        <f>'IGP2 Governance'!L33</f>
        <v>0</v>
      </c>
      <c r="M106" s="58">
        <f>'IGP2 Governance'!M33</f>
        <v>0</v>
      </c>
    </row>
    <row r="107" spans="1:13">
      <c r="A107" s="58">
        <f>'IGP2 Governance'!A34</f>
        <v>0</v>
      </c>
      <c r="B107" s="58">
        <f>'IGP2 Governance'!B34</f>
        <v>0</v>
      </c>
      <c r="C107" s="58" t="str">
        <f>'IGP2 Governance'!C34</f>
        <v>G4.2A</v>
      </c>
      <c r="D107" s="58" t="str">
        <f>'IGP2 Governance'!D34</f>
        <v>Do subnational entities hold and manage their own funds outside of the higher-level treasury?</v>
      </c>
      <c r="E107" s="58" t="str">
        <f>'IGP2 Governance'!E34</f>
        <v>Yes</v>
      </c>
      <c r="F107" s="58" t="str">
        <f>'IGP2 Governance'!F34</f>
        <v>…</v>
      </c>
      <c r="G107" s="58" t="str">
        <f>'IGP2 Governance'!G34</f>
        <v>…</v>
      </c>
      <c r="H107" s="58" t="str">
        <f>'IGP2 Governance'!H34</f>
        <v>…</v>
      </c>
      <c r="I107" s="58">
        <f>'IGP2 Governance'!I34</f>
        <v>0</v>
      </c>
      <c r="J107" s="58">
        <f>'IGP2 Governance'!J34</f>
        <v>0</v>
      </c>
      <c r="K107" s="58">
        <f>'IGP2 Governance'!K34</f>
        <v>0</v>
      </c>
      <c r="L107" s="58">
        <f>'IGP2 Governance'!L34</f>
        <v>0</v>
      </c>
      <c r="M107" s="58">
        <f>'IGP2 Governance'!M34</f>
        <v>0</v>
      </c>
    </row>
    <row r="108" spans="1:13">
      <c r="A108" s="58">
        <f>'IGP2 Governance'!A35</f>
        <v>0</v>
      </c>
      <c r="B108" s="58">
        <f>'IGP2 Governance'!B35</f>
        <v>0</v>
      </c>
      <c r="C108" s="58" t="str">
        <f>'IGP2 Governance'!C35</f>
        <v>G4.2B</v>
      </c>
      <c r="D108" s="58" t="str">
        <f>'IGP2 Governance'!D35</f>
        <v>Do subnational entities have  (de jure / de facto) autonomy and authoritative power over fiscal decisions?</v>
      </c>
      <c r="E108" s="58" t="str">
        <f>'IGP2 Governance'!E35</f>
        <v>No</v>
      </c>
      <c r="F108" s="58" t="str">
        <f>'IGP2 Governance'!F35</f>
        <v>…</v>
      </c>
      <c r="G108" s="58" t="str">
        <f>'IGP2 Governance'!G35</f>
        <v>…</v>
      </c>
      <c r="H108" s="58" t="str">
        <f>'IGP2 Governance'!H35</f>
        <v>…</v>
      </c>
      <c r="I108" s="58">
        <f>'IGP2 Governance'!I35</f>
        <v>0</v>
      </c>
      <c r="J108" s="58" t="str">
        <f>'IGP2 Governance'!J35</f>
        <v>The Councils approve their own budgets, but then send to the National Local Government Finance Committee who consolidate and then send to Parliament for approval (LGA budgets are included as a vote in the national appropriation bill)</v>
      </c>
      <c r="K108" s="58">
        <f>'IGP2 Governance'!K35</f>
        <v>0</v>
      </c>
      <c r="L108" s="58">
        <f>'IGP2 Governance'!L35</f>
        <v>0</v>
      </c>
      <c r="M108" s="58">
        <f>'IGP2 Governance'!M35</f>
        <v>0</v>
      </c>
    </row>
    <row r="109" spans="1:13">
      <c r="A109" s="58">
        <f>'IGP2 Governance'!A36</f>
        <v>0</v>
      </c>
      <c r="B109" s="58">
        <f>'IGP2 Governance'!B36</f>
        <v>0</v>
      </c>
      <c r="C109" s="58" t="str">
        <f>'IGP2 Governance'!C36</f>
        <v>G4.3</v>
      </c>
      <c r="D109" s="58" t="str">
        <f>'IGP2 Governance'!D36</f>
        <v>Do subnational entities have extensive autonomy and authoritative power over budget/fiscal decisions?</v>
      </c>
      <c r="E109" s="58" t="str">
        <f>'IGP2 Governance'!E36</f>
        <v>No</v>
      </c>
      <c r="F109" s="58" t="str">
        <f>'IGP2 Governance'!F36</f>
        <v>…</v>
      </c>
      <c r="G109" s="58" t="str">
        <f>'IGP2 Governance'!G36</f>
        <v>…</v>
      </c>
      <c r="H109" s="58" t="str">
        <f>'IGP2 Governance'!H36</f>
        <v>…</v>
      </c>
      <c r="I109" s="58">
        <f>'IGP2 Governance'!I36</f>
        <v>0</v>
      </c>
      <c r="J109" s="58">
        <f>'IGP2 Governance'!J36</f>
        <v>0</v>
      </c>
      <c r="K109" s="58">
        <f>'IGP2 Governance'!K36</f>
        <v>0</v>
      </c>
      <c r="L109" s="58">
        <f>'IGP2 Governance'!L36</f>
        <v>0</v>
      </c>
      <c r="M109" s="58">
        <f>'IGP2 Governance'!M36</f>
        <v>0</v>
      </c>
    </row>
    <row r="110" spans="1:13">
      <c r="A110" s="58">
        <f>'IGP2 Governance'!A37</f>
        <v>0</v>
      </c>
      <c r="B110" s="58">
        <f>'IGP2 Governance'!B37</f>
        <v>0</v>
      </c>
      <c r="C110" s="58">
        <f>'IGP2 Governance'!C37</f>
        <v>0</v>
      </c>
      <c r="D110" s="58">
        <f>'IGP2 Governance'!D37</f>
        <v>0</v>
      </c>
      <c r="E110" s="58">
        <f>'IGP2 Governance'!E37</f>
        <v>0</v>
      </c>
      <c r="F110" s="58">
        <f>'IGP2 Governance'!F37</f>
        <v>0</v>
      </c>
      <c r="G110" s="58">
        <f>'IGP2 Governance'!G37</f>
        <v>0</v>
      </c>
      <c r="H110" s="58">
        <f>'IGP2 Governance'!H37</f>
        <v>0</v>
      </c>
      <c r="I110" s="58">
        <f>'IGP2 Governance'!I37</f>
        <v>0</v>
      </c>
      <c r="J110" s="58">
        <f>'IGP2 Governance'!J37</f>
        <v>0</v>
      </c>
      <c r="K110" s="58">
        <f>'IGP2 Governance'!K37</f>
        <v>0</v>
      </c>
      <c r="L110" s="58">
        <f>'IGP2 Governance'!L37</f>
        <v>0</v>
      </c>
      <c r="M110" s="58">
        <f>'IGP2 Governance'!M37</f>
        <v>0</v>
      </c>
    </row>
    <row r="111" spans="1:13">
      <c r="A111" s="58">
        <f>'IGP2 Governance'!A38</f>
        <v>0</v>
      </c>
      <c r="B111" s="58">
        <f>'IGP2 Governance'!B38</f>
        <v>0</v>
      </c>
      <c r="C111" s="58">
        <f>'IGP2 Governance'!C38</f>
        <v>0</v>
      </c>
      <c r="D111" s="58" t="str">
        <f>'IGP2 Governance'!D38</f>
        <v>Governance of non-devolved subnational entities (empowered field administration?)</v>
      </c>
      <c r="E111" s="58">
        <f>'IGP2 Governance'!E38</f>
        <v>0</v>
      </c>
      <c r="F111" s="58">
        <f>'IGP2 Governance'!F38</f>
        <v>0</v>
      </c>
      <c r="G111" s="58">
        <f>'IGP2 Governance'!G38</f>
        <v>0</v>
      </c>
      <c r="H111" s="58">
        <f>'IGP2 Governance'!H38</f>
        <v>0</v>
      </c>
      <c r="I111" s="58">
        <f>'IGP2 Governance'!I38</f>
        <v>0</v>
      </c>
      <c r="J111" s="58">
        <f>'IGP2 Governance'!J38</f>
        <v>0</v>
      </c>
      <c r="K111" s="58">
        <f>'IGP2 Governance'!K38</f>
        <v>0</v>
      </c>
      <c r="L111" s="58">
        <f>'IGP2 Governance'!L38</f>
        <v>0</v>
      </c>
      <c r="M111" s="58">
        <f>'IGP2 Governance'!M38</f>
        <v>0</v>
      </c>
    </row>
    <row r="112" spans="1:13">
      <c r="A112" s="58">
        <f>'IGP2 Governance'!A39</f>
        <v>0</v>
      </c>
      <c r="B112" s="58">
        <f>'IGP2 Governance'!B39</f>
        <v>0</v>
      </c>
      <c r="C112" s="58">
        <f>'IGP2 Governance'!C39</f>
        <v>0</v>
      </c>
      <c r="D112" s="58" t="str">
        <f>'IGP2 Governance'!D39</f>
        <v xml:space="preserve">Do subnational entities administratively form a hierarchical part of the higher-level government?  </v>
      </c>
      <c r="E112" s="58" t="str">
        <f>'IGP2 Governance'!E39</f>
        <v>…</v>
      </c>
      <c r="F112" s="58" t="str">
        <f>'IGP2 Governance'!F39</f>
        <v>…</v>
      </c>
      <c r="G112" s="58" t="str">
        <f>'IGP2 Governance'!G39</f>
        <v>…</v>
      </c>
      <c r="H112" s="58" t="str">
        <f>'IGP2 Governance'!H39</f>
        <v>…</v>
      </c>
      <c r="I112" s="58">
        <f>'IGP2 Governance'!I39</f>
        <v>0</v>
      </c>
      <c r="J112" s="58">
        <f>'IGP2 Governance'!J39</f>
        <v>0</v>
      </c>
      <c r="K112" s="58">
        <f>'IGP2 Governance'!K39</f>
        <v>0</v>
      </c>
      <c r="L112" s="58">
        <f>'IGP2 Governance'!L39</f>
        <v>0</v>
      </c>
      <c r="M112" s="58">
        <f>'IGP2 Governance'!M39</f>
        <v>0</v>
      </c>
    </row>
    <row r="113" spans="1:17">
      <c r="A113" s="58">
        <f>'IGP2 Governance'!A40</f>
        <v>0</v>
      </c>
      <c r="B113" s="58">
        <f>'IGP2 Governance'!B40</f>
        <v>0</v>
      </c>
      <c r="C113" s="58">
        <f>'IGP2 Governance'!C40</f>
        <v>0</v>
      </c>
      <c r="D113" s="58" t="str">
        <f>'IGP2 Governance'!D40</f>
        <v>If G4.1 is Yes, do field administration departments or units form administrative units or sub-units?</v>
      </c>
      <c r="E113" s="58" t="str">
        <f>'IGP2 Governance'!E40</f>
        <v>…</v>
      </c>
      <c r="F113" s="58" t="str">
        <f>'IGP2 Governance'!F40</f>
        <v>…</v>
      </c>
      <c r="G113" s="58" t="str">
        <f>'IGP2 Governance'!G40</f>
        <v>…</v>
      </c>
      <c r="H113" s="58" t="str">
        <f>'IGP2 Governance'!H40</f>
        <v>…</v>
      </c>
      <c r="I113" s="58">
        <f>'IGP2 Governance'!I40</f>
        <v>0</v>
      </c>
      <c r="J113" s="58">
        <f>'IGP2 Governance'!J40</f>
        <v>0</v>
      </c>
      <c r="K113" s="58">
        <f>'IGP2 Governance'!K40</f>
        <v>0</v>
      </c>
      <c r="L113" s="58">
        <f>'IGP2 Governance'!L40</f>
        <v>0</v>
      </c>
      <c r="M113" s="58">
        <f>'IGP2 Governance'!M40</f>
        <v>0</v>
      </c>
    </row>
    <row r="114" spans="1:17">
      <c r="A114" s="58">
        <f>'IGP2 Governance'!A41</f>
        <v>0</v>
      </c>
      <c r="B114" s="58">
        <f>'IGP2 Governance'!B41</f>
        <v>0</v>
      </c>
      <c r="C114" s="58">
        <f>'IGP2 Governance'!C41</f>
        <v>0</v>
      </c>
      <c r="D114" s="58" t="str">
        <f>'IGP2 Governance'!D41</f>
        <v>If G4.2 is Yes, are field administration departments or units planned and managed as integrated units?</v>
      </c>
      <c r="E114" s="58" t="str">
        <f>'IGP2 Governance'!E41</f>
        <v>…</v>
      </c>
      <c r="F114" s="58" t="str">
        <f>'IGP2 Governance'!F41</f>
        <v>…</v>
      </c>
      <c r="G114" s="58" t="str">
        <f>'IGP2 Governance'!G41</f>
        <v>…</v>
      </c>
      <c r="H114" s="58" t="str">
        <f>'IGP2 Governance'!H41</f>
        <v>…</v>
      </c>
      <c r="I114" s="58">
        <f>'IGP2 Governance'!I41</f>
        <v>0</v>
      </c>
      <c r="J114" s="58">
        <f>'IGP2 Governance'!J41</f>
        <v>0</v>
      </c>
      <c r="K114" s="58">
        <f>'IGP2 Governance'!K41</f>
        <v>0</v>
      </c>
      <c r="L114" s="58">
        <f>'IGP2 Governance'!L41</f>
        <v>0</v>
      </c>
      <c r="M114" s="58">
        <f>'IGP2 Governance'!M41</f>
        <v>0</v>
      </c>
    </row>
    <row r="115" spans="1:17">
      <c r="A115" s="58">
        <f>'IGP2 Governance'!A42</f>
        <v>0</v>
      </c>
      <c r="B115" s="58">
        <f>'IGP2 Governance'!B42</f>
        <v>0</v>
      </c>
      <c r="C115" s="58">
        <f>'IGP2 Governance'!C42</f>
        <v>0</v>
      </c>
      <c r="D115" s="58" t="str">
        <f>'IGP2 Governance'!D42</f>
        <v>If G4.3 is Yes, are subnational field admin. departments or units organized sectorally or territorially (or mixed)?</v>
      </c>
      <c r="E115" s="58" t="str">
        <f>'IGP2 Governance'!E42</f>
        <v>…</v>
      </c>
      <c r="F115" s="58" t="str">
        <f>'IGP2 Governance'!F42</f>
        <v>…</v>
      </c>
      <c r="G115" s="58" t="str">
        <f>'IGP2 Governance'!G42</f>
        <v>…</v>
      </c>
      <c r="H115" s="58" t="str">
        <f>'IGP2 Governance'!H42</f>
        <v>…</v>
      </c>
      <c r="I115" s="58">
        <f>'IGP2 Governance'!I42</f>
        <v>0</v>
      </c>
      <c r="J115" s="58">
        <f>'IGP2 Governance'!J42</f>
        <v>0</v>
      </c>
      <c r="K115" s="58">
        <f>'IGP2 Governance'!K42</f>
        <v>0</v>
      </c>
      <c r="L115" s="58">
        <f>'IGP2 Governance'!L42</f>
        <v>0</v>
      </c>
      <c r="M115" s="58">
        <f>'IGP2 Governance'!M42</f>
        <v>0</v>
      </c>
    </row>
    <row r="116" spans="1:17">
      <c r="A116" s="58">
        <f>'IGP2 Governance'!A43</f>
        <v>0</v>
      </c>
      <c r="B116" s="58">
        <f>'IGP2 Governance'!B43</f>
        <v>0</v>
      </c>
      <c r="C116" s="58">
        <f>'IGP2 Governance'!C43</f>
        <v>0</v>
      </c>
      <c r="D116" s="58" t="str">
        <f>'IGP2 Governance'!D43</f>
        <v>Do subnational entities budgetarily form a hierarchical part of the higher-level government?</v>
      </c>
      <c r="E116" s="58" t="str">
        <f>'IGP2 Governance'!E43</f>
        <v>…</v>
      </c>
      <c r="F116" s="58" t="str">
        <f>'IGP2 Governance'!F43</f>
        <v>…</v>
      </c>
      <c r="G116" s="58" t="str">
        <f>'IGP2 Governance'!G43</f>
        <v>…</v>
      </c>
      <c r="H116" s="58" t="str">
        <f>'IGP2 Governance'!H43</f>
        <v>…</v>
      </c>
      <c r="I116" s="58">
        <f>'IGP2 Governance'!I43</f>
        <v>0</v>
      </c>
      <c r="J116" s="58">
        <f>'IGP2 Governance'!J43</f>
        <v>0</v>
      </c>
      <c r="K116" s="58">
        <f>'IGP2 Governance'!K43</f>
        <v>0</v>
      </c>
      <c r="L116" s="58">
        <f>'IGP2 Governance'!L43</f>
        <v>0</v>
      </c>
      <c r="M116" s="58">
        <f>'IGP2 Governance'!M43</f>
        <v>0</v>
      </c>
    </row>
    <row r="117" spans="1:17">
      <c r="A117" s="58">
        <f>'IGP2 Governance'!A44</f>
        <v>0</v>
      </c>
      <c r="B117" s="58">
        <f>'IGP2 Governance'!B44</f>
        <v>0</v>
      </c>
      <c r="C117" s="58">
        <f>'IGP2 Governance'!C44</f>
        <v>0</v>
      </c>
      <c r="D117" s="58" t="str">
        <f>'IGP2 Governance'!D44</f>
        <v>If G4.5 is Yes, are the budgets of field depts./units included as identifiable sub-organizations or budget units?</v>
      </c>
      <c r="E117" s="58" t="str">
        <f>'IGP2 Governance'!E44</f>
        <v>…</v>
      </c>
      <c r="F117" s="58" t="str">
        <f>'IGP2 Governance'!F44</f>
        <v>…</v>
      </c>
      <c r="G117" s="58" t="str">
        <f>'IGP2 Governance'!G44</f>
        <v>…</v>
      </c>
      <c r="H117" s="58" t="str">
        <f>'IGP2 Governance'!H44</f>
        <v>…</v>
      </c>
      <c r="I117" s="58">
        <f>'IGP2 Governance'!I44</f>
        <v>0</v>
      </c>
      <c r="J117" s="58">
        <f>'IGP2 Governance'!J44</f>
        <v>0</v>
      </c>
      <c r="K117" s="58">
        <f>'IGP2 Governance'!K44</f>
        <v>0</v>
      </c>
      <c r="L117" s="58">
        <f>'IGP2 Governance'!L44</f>
        <v>0</v>
      </c>
      <c r="M117" s="58">
        <f>'IGP2 Governance'!M44</f>
        <v>0</v>
      </c>
    </row>
    <row r="118" spans="1:17">
      <c r="A118" s="58">
        <f>'IGP2 Governance'!A45</f>
        <v>0</v>
      </c>
      <c r="B118" s="58">
        <f>'IGP2 Governance'!B45</f>
        <v>0</v>
      </c>
      <c r="C118" s="58">
        <f>'IGP2 Governance'!C45</f>
        <v>0</v>
      </c>
      <c r="D118" s="58" t="str">
        <f>'IGP2 Governance'!D45</f>
        <v>If G4.6 is Yes, are field departments' or units' budgets organized sectorally or territorially (or mixed)?</v>
      </c>
      <c r="E118" s="58" t="str">
        <f>'IGP2 Governance'!E45</f>
        <v>…</v>
      </c>
      <c r="F118" s="58" t="str">
        <f>'IGP2 Governance'!F45</f>
        <v>…</v>
      </c>
      <c r="G118" s="58" t="str">
        <f>'IGP2 Governance'!G45</f>
        <v>…</v>
      </c>
      <c r="H118" s="58" t="str">
        <f>'IGP2 Governance'!H45</f>
        <v>…</v>
      </c>
      <c r="I118" s="58">
        <f>'IGP2 Governance'!I45</f>
        <v>0</v>
      </c>
      <c r="J118" s="58">
        <f>'IGP2 Governance'!J45</f>
        <v>0</v>
      </c>
      <c r="K118" s="58">
        <f>'IGP2 Governance'!K45</f>
        <v>0</v>
      </c>
      <c r="L118" s="58">
        <f>'IGP2 Governance'!L45</f>
        <v>0</v>
      </c>
      <c r="M118" s="58">
        <f>'IGP2 Governance'!M45</f>
        <v>0</v>
      </c>
    </row>
    <row r="119" spans="1:17">
      <c r="A119" s="58">
        <f>'IGP2 Governance'!A46</f>
        <v>0</v>
      </c>
      <c r="B119" s="58">
        <f>'IGP2 Governance'!B46</f>
        <v>0</v>
      </c>
      <c r="C119" s="58">
        <f>'IGP2 Governance'!C46</f>
        <v>0</v>
      </c>
      <c r="D119" s="58">
        <f>'IGP2 Governance'!D46</f>
        <v>0</v>
      </c>
      <c r="E119" s="58">
        <f>'IGP2 Governance'!E46</f>
        <v>0</v>
      </c>
      <c r="F119" s="58">
        <f>'IGP2 Governance'!F46</f>
        <v>0</v>
      </c>
      <c r="G119" s="58">
        <f>'IGP2 Governance'!G46</f>
        <v>0</v>
      </c>
      <c r="H119" s="58">
        <f>'IGP2 Governance'!H46</f>
        <v>0</v>
      </c>
      <c r="I119" s="58">
        <f>'IGP2 Governance'!I46</f>
        <v>0</v>
      </c>
      <c r="J119" s="58">
        <f>'IGP2 Governance'!J46</f>
        <v>0</v>
      </c>
      <c r="K119" s="58">
        <f>'IGP2 Governance'!K46</f>
        <v>0</v>
      </c>
      <c r="L119" s="58">
        <f>'IGP2 Governance'!L46</f>
        <v>0</v>
      </c>
      <c r="M119" s="58">
        <f>'IGP2 Governance'!M46</f>
        <v>0</v>
      </c>
    </row>
    <row r="120" spans="1:17">
      <c r="A120" s="58">
        <f>'IGP2 Governance'!A47</f>
        <v>0</v>
      </c>
      <c r="B120" s="58">
        <f>'IGP2 Governance'!B47</f>
        <v>0</v>
      </c>
      <c r="C120" s="58" t="str">
        <f>'IGP2 Governance'!C47</f>
        <v>G6</v>
      </c>
      <c r="D120" s="58" t="str">
        <f>'IGP2 Governance'!D47</f>
        <v>Nature of subnational governance institutions (level/tier/type)</v>
      </c>
      <c r="E120" s="58">
        <f>'IGP2 Governance'!E47</f>
        <v>0</v>
      </c>
      <c r="F120" s="58">
        <f>'IGP2 Governance'!F47</f>
        <v>0</v>
      </c>
      <c r="G120" s="58">
        <f>'IGP2 Governance'!G47</f>
        <v>0</v>
      </c>
      <c r="H120" s="58">
        <f>'IGP2 Governance'!H47</f>
        <v>0</v>
      </c>
      <c r="I120" s="58">
        <f>'IGP2 Governance'!I47</f>
        <v>0</v>
      </c>
      <c r="J120" s="58">
        <f>'IGP2 Governance'!J47</f>
        <v>0</v>
      </c>
      <c r="K120" s="58">
        <f>'IGP2 Governance'!K47</f>
        <v>0</v>
      </c>
      <c r="L120" s="58">
        <f>'IGP2 Governance'!L47</f>
        <v>0</v>
      </c>
      <c r="M120" s="58">
        <f>'IGP2 Governance'!M47</f>
        <v>0</v>
      </c>
    </row>
    <row r="121" spans="1:17">
      <c r="A121" s="58">
        <f>'IGP2 Governance'!A48</f>
        <v>0</v>
      </c>
      <c r="B121" s="58">
        <f>'IGP2 Governance'!B48</f>
        <v>0</v>
      </c>
      <c r="C121" s="58" t="str">
        <f>'IGP2 Governance'!C48</f>
        <v>G6.1</v>
      </c>
      <c r="D121" s="58" t="str">
        <f>'IGP2 Governance'!D48</f>
        <v xml:space="preserve">Nature of subnational governance institutions (level/tier/type) </v>
      </c>
      <c r="E121" s="58" t="str">
        <f>'IGP2 Governance'!E48</f>
        <v>Hybrid institution</v>
      </c>
      <c r="F121" s="58" t="str">
        <f>'IGP2 Governance'!F48</f>
        <v>…</v>
      </c>
      <c r="G121" s="58" t="str">
        <f>'IGP2 Governance'!G48</f>
        <v>…</v>
      </c>
      <c r="H121" s="58" t="str">
        <f>'IGP2 Governance'!H48</f>
        <v>…</v>
      </c>
      <c r="I121" s="58">
        <f>'IGP2 Governance'!I48</f>
        <v>0</v>
      </c>
      <c r="J121" s="58">
        <f>'IGP2 Governance'!J48</f>
        <v>0</v>
      </c>
      <c r="K121" s="58">
        <f>'IGP2 Governance'!K48</f>
        <v>0</v>
      </c>
      <c r="L121" s="58">
        <f>'IGP2 Governance'!L48</f>
        <v>0</v>
      </c>
      <c r="M121" s="58">
        <f>'IGP2 Governance'!M48</f>
        <v>0</v>
      </c>
    </row>
    <row r="122" spans="1:17">
      <c r="A122" s="58">
        <f>'IGP2 Governance'!A49</f>
        <v>0</v>
      </c>
      <c r="B122" s="58">
        <f>'IGP2 Governance'!B49</f>
        <v>0</v>
      </c>
      <c r="C122" s="58" t="str">
        <f>'IGP2 Governance'!C49</f>
        <v>G6.2</v>
      </c>
      <c r="D122" s="58" t="str">
        <f>'IGP2 Governance'!D49</f>
        <v>Nature of subnational governance institutions (level/tier/type) - Detailed</v>
      </c>
      <c r="E122" s="58" t="str">
        <f>'IGP2 Governance'!E49</f>
        <v>…</v>
      </c>
      <c r="F122" s="58" t="str">
        <f>'IGP2 Governance'!F49</f>
        <v>…</v>
      </c>
      <c r="G122" s="58" t="str">
        <f>'IGP2 Governance'!G49</f>
        <v>…</v>
      </c>
      <c r="H122" s="58" t="str">
        <f>'IGP2 Governance'!H49</f>
        <v>…</v>
      </c>
      <c r="I122" s="58">
        <f>'IGP2 Governance'!I49</f>
        <v>0</v>
      </c>
      <c r="J122" s="58">
        <f>'IGP2 Governance'!J49</f>
        <v>0</v>
      </c>
      <c r="K122" s="58">
        <f>'IGP2 Governance'!K49</f>
        <v>0</v>
      </c>
      <c r="L122" s="58">
        <f>'IGP2 Governance'!L49</f>
        <v>0</v>
      </c>
      <c r="M122" s="58">
        <f>'IGP2 Governance'!M49</f>
        <v>0</v>
      </c>
    </row>
    <row r="123" spans="1:17">
      <c r="A123" s="58">
        <f>'IGP2 Governance'!A50</f>
        <v>0</v>
      </c>
      <c r="B123" s="58">
        <f>'IGP2 Governance'!B50</f>
        <v>0</v>
      </c>
      <c r="C123" s="58" t="str">
        <f>'IGP2 Governance'!C50</f>
        <v>G6.3</v>
      </c>
      <c r="D123" s="58" t="str">
        <f>'IGP2 Governance'!D50</f>
        <v>If non-devolved: with elected subnational council?</v>
      </c>
      <c r="E123" s="58" t="str">
        <f>'IGP2 Governance'!E50</f>
        <v>…</v>
      </c>
      <c r="F123" s="58" t="str">
        <f>'IGP2 Governance'!F50</f>
        <v>…</v>
      </c>
      <c r="G123" s="58" t="str">
        <f>'IGP2 Governance'!G50</f>
        <v>…</v>
      </c>
      <c r="H123" s="58" t="str">
        <f>'IGP2 Governance'!H50</f>
        <v>…</v>
      </c>
      <c r="I123" s="58">
        <f>'IGP2 Governance'!I50</f>
        <v>0</v>
      </c>
      <c r="J123" s="58">
        <f>'IGP2 Governance'!J50</f>
        <v>0</v>
      </c>
      <c r="K123" s="58">
        <f>'IGP2 Governance'!K50</f>
        <v>0</v>
      </c>
      <c r="L123" s="58">
        <f>'IGP2 Governance'!L50</f>
        <v>0</v>
      </c>
      <c r="M123" s="58">
        <f>'IGP2 Governance'!M50</f>
        <v>0</v>
      </c>
    </row>
    <row r="124" spans="1:17" s="198" customFormat="1" ht="12" thickBot="1">
      <c r="A124" s="198">
        <f>'IGP2 Governance'!A51</f>
        <v>0</v>
      </c>
      <c r="B124" s="198">
        <f>'IGP2 Governance'!B51</f>
        <v>0</v>
      </c>
      <c r="C124" s="198">
        <f>'IGP2 Governance'!C51</f>
        <v>0</v>
      </c>
      <c r="D124" s="198">
        <f>'IGP2 Governance'!D51</f>
        <v>0</v>
      </c>
      <c r="E124" s="198">
        <f>'IGP2 Governance'!E51</f>
        <v>0</v>
      </c>
      <c r="F124" s="198">
        <f>'IGP2 Governance'!F51</f>
        <v>0</v>
      </c>
      <c r="G124" s="198">
        <f>'IGP2 Governance'!G51</f>
        <v>0</v>
      </c>
      <c r="H124" s="198">
        <f>'IGP2 Governance'!H51</f>
        <v>0</v>
      </c>
      <c r="I124" s="198">
        <f>'IGP2 Governance'!I51</f>
        <v>0</v>
      </c>
      <c r="J124" s="198">
        <f>'IGP2 Governance'!J51</f>
        <v>0</v>
      </c>
      <c r="K124" s="198">
        <f>'IGP2 Governance'!K51</f>
        <v>0</v>
      </c>
      <c r="L124" s="198">
        <f>'IGP2 Governance'!L51</f>
        <v>0</v>
      </c>
      <c r="M124" s="198">
        <f>'IGP2 Governance'!M51</f>
        <v>0</v>
      </c>
      <c r="N124" s="199"/>
      <c r="O124" s="199"/>
      <c r="P124" s="199"/>
      <c r="Q124" s="199"/>
    </row>
    <row r="125" spans="1:17">
      <c r="A125" s="58">
        <f>'IGP3 Functions'!A1</f>
        <v>0</v>
      </c>
      <c r="B125" s="58">
        <f>'IGP3 Functions'!B1</f>
        <v>0</v>
      </c>
      <c r="C125" s="58">
        <f>'IGP3 Functions'!C1</f>
        <v>0</v>
      </c>
      <c r="D125" s="58">
        <f>'IGP3 Functions'!D1</f>
        <v>0</v>
      </c>
      <c r="E125" s="58">
        <f>'IGP3 Functions'!E1</f>
        <v>0</v>
      </c>
      <c r="F125" s="58">
        <f>'IGP3 Functions'!F1</f>
        <v>0</v>
      </c>
      <c r="G125" s="58">
        <f>'IGP3 Functions'!G1</f>
        <v>0</v>
      </c>
      <c r="H125" s="58">
        <f>'IGP3 Functions'!H1</f>
        <v>0</v>
      </c>
      <c r="I125" s="58">
        <f>'IGP3 Functions'!I1</f>
        <v>0</v>
      </c>
      <c r="J125" s="58">
        <f>'IGP3 Functions'!J1</f>
        <v>0</v>
      </c>
      <c r="K125" s="58">
        <f>'IGP3 Functions'!K1</f>
        <v>0</v>
      </c>
      <c r="L125" s="58"/>
    </row>
    <row r="126" spans="1:17">
      <c r="A126" s="58">
        <f>'IGP3 Functions'!A2</f>
        <v>0</v>
      </c>
      <c r="B126" s="58">
        <f>'IGP3 Functions'!B2</f>
        <v>0</v>
      </c>
      <c r="C126" s="58">
        <f>'IGP3 Functions'!C2</f>
        <v>0</v>
      </c>
      <c r="D126" s="58" t="str">
        <f>'IGP3 Functions'!D2</f>
        <v>LoGICA INTERGOVERNMENTAL PROFILE: DE FACTO FUNCTIONS AND RESPONSIBILITIES OF SUBNATIONAL GOVERNANCE INSTITUTIONS</v>
      </c>
      <c r="E126" s="58">
        <f>'IGP3 Functions'!E2</f>
        <v>0</v>
      </c>
      <c r="F126" s="58">
        <f>'IGP3 Functions'!F2</f>
        <v>0</v>
      </c>
      <c r="G126" s="58">
        <f>'IGP3 Functions'!G2</f>
        <v>0</v>
      </c>
      <c r="H126" s="58">
        <f>'IGP3 Functions'!H2</f>
        <v>0</v>
      </c>
      <c r="I126" s="58">
        <f>'IGP3 Functions'!I2</f>
        <v>0</v>
      </c>
      <c r="J126" s="58">
        <f>'IGP3 Functions'!J2</f>
        <v>0</v>
      </c>
      <c r="K126" s="58">
        <f>'IGP3 Functions'!K2</f>
        <v>0</v>
      </c>
    </row>
    <row r="127" spans="1:17">
      <c r="A127" s="58">
        <f>'IGP3 Functions'!A3</f>
        <v>0</v>
      </c>
      <c r="B127" s="58">
        <f>'IGP3 Functions'!B3</f>
        <v>0</v>
      </c>
      <c r="C127" s="58">
        <f>'IGP3 Functions'!C3</f>
        <v>0</v>
      </c>
      <c r="D127" s="58">
        <f>'IGP3 Functions'!D3</f>
        <v>0</v>
      </c>
      <c r="E127" s="58">
        <f>'IGP3 Functions'!E3</f>
        <v>0</v>
      </c>
      <c r="F127" s="58">
        <f>'IGP3 Functions'!F3</f>
        <v>0</v>
      </c>
      <c r="G127" s="58">
        <f>'IGP3 Functions'!G3</f>
        <v>0</v>
      </c>
      <c r="H127" s="58">
        <f>'IGP3 Functions'!H3</f>
        <v>0</v>
      </c>
      <c r="I127" s="58">
        <f>'IGP3 Functions'!I3</f>
        <v>0</v>
      </c>
      <c r="J127" s="58">
        <f>'IGP3 Functions'!J3</f>
        <v>0</v>
      </c>
      <c r="K127" s="58">
        <f>'IGP3 Functions'!K3</f>
        <v>0</v>
      </c>
    </row>
    <row r="128" spans="1:17">
      <c r="A128" s="58">
        <f>'IGP3 Functions'!A4</f>
        <v>0</v>
      </c>
      <c r="B128" s="58">
        <f>'IGP3 Functions'!B4</f>
        <v>0</v>
      </c>
      <c r="C128" s="58">
        <f>'IGP3 Functions'!C4</f>
        <v>0</v>
      </c>
      <c r="D128" s="58">
        <f>'IGP3 Functions'!D4</f>
        <v>0</v>
      </c>
      <c r="E128" s="58">
        <f>'IGP3 Functions'!E4</f>
        <v>0</v>
      </c>
      <c r="F128" s="58">
        <f>'IGP3 Functions'!F4</f>
        <v>0</v>
      </c>
      <c r="G128" s="58">
        <f>'IGP3 Functions'!G4</f>
        <v>0</v>
      </c>
      <c r="H128" s="58">
        <f>'IGP3 Functions'!H4</f>
        <v>0</v>
      </c>
      <c r="I128" s="58">
        <f>'IGP3 Functions'!I4</f>
        <v>0</v>
      </c>
      <c r="J128" s="58">
        <f>'IGP3 Functions'!J4</f>
        <v>0</v>
      </c>
      <c r="K128" s="58">
        <f>'IGP3 Functions'!K4</f>
        <v>0</v>
      </c>
    </row>
    <row r="129" spans="1:11">
      <c r="A129" s="58">
        <f>'IGP3 Functions'!A5</f>
        <v>0</v>
      </c>
      <c r="B129" s="58">
        <f>'IGP3 Functions'!B5</f>
        <v>0</v>
      </c>
      <c r="C129" s="58" t="str">
        <f>'IGP3 Functions'!C5</f>
        <v>R1</v>
      </c>
      <c r="D129" s="58" t="str">
        <f>'IGP3 Functions'!D5</f>
        <v>Identifying the de facto responsibility for provision of frontline public services</v>
      </c>
      <c r="E129" s="58">
        <f>'IGP3 Functions'!E5</f>
        <v>0</v>
      </c>
      <c r="F129" s="58" t="str">
        <f>'IGP3 Functions'!F5</f>
        <v>Primary responsibility</v>
      </c>
      <c r="G129" s="58">
        <f>'IGP3 Functions'!G5</f>
        <v>0</v>
      </c>
      <c r="H129" s="58">
        <f>'IGP3 Functions'!H5</f>
        <v>0</v>
      </c>
      <c r="I129" s="58" t="str">
        <f>'IGP3 Functions'!I5</f>
        <v>Role of PCEBIs?</v>
      </c>
      <c r="J129" s="58">
        <f>'IGP3 Functions'!J5</f>
        <v>0</v>
      </c>
      <c r="K129" s="58" t="str">
        <f>'IGP3 Functions'!K5</f>
        <v>Comments / Clarification</v>
      </c>
    </row>
    <row r="130" spans="1:11">
      <c r="A130" s="58">
        <f>'IGP3 Functions'!A6</f>
        <v>0</v>
      </c>
      <c r="B130" s="58">
        <f>'IGP3 Functions'!B6</f>
        <v>0</v>
      </c>
      <c r="C130" s="58">
        <f>'IGP3 Functions'!C6</f>
        <v>0</v>
      </c>
      <c r="D130" s="58">
        <f>'IGP3 Functions'!D6</f>
        <v>0</v>
      </c>
      <c r="E130" s="58">
        <f>'IGP3 Functions'!E6</f>
        <v>0</v>
      </c>
      <c r="F130" s="58" t="str">
        <f>'IGP3 Functions'!F6</f>
        <v>HR</v>
      </c>
      <c r="G130" s="58" t="str">
        <f>'IGP3 Functions'!G6</f>
        <v>Capital</v>
      </c>
      <c r="H130" s="58">
        <f>'IGP3 Functions'!H6</f>
        <v>0</v>
      </c>
      <c r="I130" s="58">
        <f>'IGP3 Functions'!I6</f>
        <v>0</v>
      </c>
      <c r="J130" s="58">
        <f>'IGP3 Functions'!J6</f>
        <v>0</v>
      </c>
      <c r="K130" s="58">
        <f>'IGP3 Functions'!K6</f>
        <v>0</v>
      </c>
    </row>
    <row r="131" spans="1:11">
      <c r="A131" s="58">
        <f>'IGP3 Functions'!A7</f>
        <v>0</v>
      </c>
      <c r="B131" s="58">
        <f>'IGP3 Functions'!B7</f>
        <v>0</v>
      </c>
      <c r="C131" s="58">
        <f>'IGP3 Functions'!C7</f>
        <v>0</v>
      </c>
      <c r="D131" s="58">
        <f>'IGP3 Functions'!D7</f>
        <v>0</v>
      </c>
      <c r="E131" s="58">
        <f>'IGP3 Functions'!E7</f>
        <v>0</v>
      </c>
      <c r="F131" s="58">
        <f>'IGP3 Functions'!F7</f>
        <v>0</v>
      </c>
      <c r="G131" s="58">
        <f>'IGP3 Functions'!G7</f>
        <v>0</v>
      </c>
      <c r="H131" s="58">
        <f>'IGP3 Functions'!H7</f>
        <v>0</v>
      </c>
      <c r="I131" s="58">
        <f>'IGP3 Functions'!I7</f>
        <v>0</v>
      </c>
      <c r="J131" s="58">
        <f>'IGP3 Functions'!J7</f>
        <v>0</v>
      </c>
      <c r="K131" s="58">
        <f>'IGP3 Functions'!K7</f>
        <v>0</v>
      </c>
    </row>
    <row r="132" spans="1:11">
      <c r="A132" s="58">
        <f>'IGP3 Functions'!A8</f>
        <v>0</v>
      </c>
      <c r="B132" s="58">
        <f>'IGP3 Functions'!B8</f>
        <v>0</v>
      </c>
      <c r="C132" s="58">
        <f>'IGP3 Functions'!C8</f>
        <v>0</v>
      </c>
      <c r="D132" s="58" t="str">
        <f>'IGP3 Functions'!D8</f>
        <v>General public services (701); Public Order and Safety (703)</v>
      </c>
      <c r="E132" s="58">
        <f>'IGP3 Functions'!E8</f>
        <v>0</v>
      </c>
      <c r="F132" s="58">
        <f>'IGP3 Functions'!F8</f>
        <v>0</v>
      </c>
      <c r="G132" s="58">
        <f>'IGP3 Functions'!G8</f>
        <v>0</v>
      </c>
      <c r="H132" s="58">
        <f>'IGP3 Functions'!H8</f>
        <v>0</v>
      </c>
      <c r="I132" s="58">
        <f>'IGP3 Functions'!I8</f>
        <v>0</v>
      </c>
      <c r="J132" s="58">
        <f>'IGP3 Functions'!J8</f>
        <v>0</v>
      </c>
      <c r="K132" s="58">
        <f>'IGP3 Functions'!K8</f>
        <v>0</v>
      </c>
    </row>
    <row r="133" spans="1:11">
      <c r="A133" s="58">
        <f>'IGP3 Functions'!A9</f>
        <v>0</v>
      </c>
      <c r="B133" s="58">
        <f>'IGP3 Functions'!B9</f>
        <v>0</v>
      </c>
      <c r="C133" s="58" t="str">
        <f>'IGP3 Functions'!C9</f>
        <v>R1.1</v>
      </c>
      <c r="D133" s="58" t="str">
        <f>'IGP3 Functions'!D9</f>
        <v>Civil administration (registration of births/marriages/deaths)*</v>
      </c>
      <c r="E133" s="58">
        <f>'IGP3 Functions'!E9</f>
        <v>0</v>
      </c>
      <c r="F133" s="58" t="str">
        <f>'IGP3 Functions'!F9</f>
        <v>…</v>
      </c>
      <c r="G133" s="58" t="str">
        <f>'IGP3 Functions'!G9</f>
        <v>XX</v>
      </c>
      <c r="H133" s="58">
        <f>'IGP3 Functions'!H9</f>
        <v>0</v>
      </c>
      <c r="I133" s="58" t="str">
        <f>'IGP3 Functions'!I9</f>
        <v>…</v>
      </c>
      <c r="J133" s="58">
        <f>'IGP3 Functions'!J9</f>
        <v>0</v>
      </c>
      <c r="K133" s="58">
        <f>'IGP3 Functions'!K9</f>
        <v>0</v>
      </c>
    </row>
    <row r="134" spans="1:11">
      <c r="A134" s="58">
        <f>'IGP3 Functions'!A10</f>
        <v>0</v>
      </c>
      <c r="B134" s="58">
        <f>'IGP3 Functions'!B10</f>
        <v>0</v>
      </c>
      <c r="C134" s="58" t="str">
        <f>'IGP3 Functions'!C10</f>
        <v>R1.3</v>
      </c>
      <c r="D134" s="58" t="str">
        <f>'IGP3 Functions'!D10</f>
        <v>Fire protection (7032)</v>
      </c>
      <c r="E134" s="58">
        <f>'IGP3 Functions'!E10</f>
        <v>0</v>
      </c>
      <c r="F134" s="58" t="str">
        <f>'IGP3 Functions'!F10</f>
        <v>…</v>
      </c>
      <c r="G134" s="58" t="str">
        <f>'IGP3 Functions'!G10</f>
        <v>XX</v>
      </c>
      <c r="H134" s="58">
        <f>'IGP3 Functions'!H10</f>
        <v>0</v>
      </c>
      <c r="I134" s="58" t="str">
        <f>'IGP3 Functions'!I10</f>
        <v>…</v>
      </c>
      <c r="J134" s="58">
        <f>'IGP3 Functions'!J10</f>
        <v>0</v>
      </c>
      <c r="K134" s="58">
        <f>'IGP3 Functions'!K10</f>
        <v>0</v>
      </c>
    </row>
    <row r="135" spans="1:11">
      <c r="A135" s="58">
        <f>'IGP3 Functions'!A11</f>
        <v>0</v>
      </c>
      <c r="B135" s="58">
        <f>'IGP3 Functions'!B11</f>
        <v>0</v>
      </c>
      <c r="C135" s="58">
        <f>'IGP3 Functions'!C11</f>
        <v>0</v>
      </c>
      <c r="D135" s="58" t="str">
        <f>'IGP3 Functions'!D11</f>
        <v>Economic Affairs (704)</v>
      </c>
      <c r="E135" s="58">
        <f>'IGP3 Functions'!E11</f>
        <v>0</v>
      </c>
      <c r="F135" s="58">
        <f>'IGP3 Functions'!F11</f>
        <v>0</v>
      </c>
      <c r="G135" s="58">
        <f>'IGP3 Functions'!G11</f>
        <v>0</v>
      </c>
      <c r="H135" s="58">
        <f>'IGP3 Functions'!H11</f>
        <v>0</v>
      </c>
      <c r="I135" s="58">
        <f>'IGP3 Functions'!I11</f>
        <v>0</v>
      </c>
      <c r="J135" s="58">
        <f>'IGP3 Functions'!J11</f>
        <v>0</v>
      </c>
      <c r="K135" s="58">
        <f>'IGP3 Functions'!K11</f>
        <v>0</v>
      </c>
    </row>
    <row r="136" spans="1:11">
      <c r="A136" s="58">
        <f>'IGP3 Functions'!A12</f>
        <v>0</v>
      </c>
      <c r="B136" s="58">
        <f>'IGP3 Functions'!B12</f>
        <v>0</v>
      </c>
      <c r="C136" s="58" t="str">
        <f>'IGP3 Functions'!C12</f>
        <v>R1.4</v>
      </c>
      <c r="D136" s="58" t="str">
        <f>'IGP3 Functions'!D12</f>
        <v>Agricultural extension / livestock services (70421*)</v>
      </c>
      <c r="E136" s="58">
        <f>'IGP3 Functions'!E12</f>
        <v>0</v>
      </c>
      <c r="F136" s="58" t="str">
        <f>'IGP3 Functions'!F12</f>
        <v>…</v>
      </c>
      <c r="G136" s="58" t="str">
        <f>'IGP3 Functions'!G12</f>
        <v>…</v>
      </c>
      <c r="H136" s="58">
        <f>'IGP3 Functions'!H12</f>
        <v>0</v>
      </c>
      <c r="I136" s="58" t="str">
        <f>'IGP3 Functions'!I12</f>
        <v>…</v>
      </c>
      <c r="J136" s="58">
        <f>'IGP3 Functions'!J12</f>
        <v>0</v>
      </c>
      <c r="K136" s="58">
        <f>'IGP3 Functions'!K12</f>
        <v>0</v>
      </c>
    </row>
    <row r="137" spans="1:11">
      <c r="A137" s="58">
        <f>'IGP3 Functions'!A13</f>
        <v>0</v>
      </c>
      <c r="B137" s="58">
        <f>'IGP3 Functions'!B13</f>
        <v>0</v>
      </c>
      <c r="C137" s="58" t="str">
        <f>'IGP3 Functions'!C13</f>
        <v>R1.8</v>
      </c>
      <c r="D137" s="58" t="str">
        <f>'IGP3 Functions'!D13</f>
        <v>Public transit (70456)</v>
      </c>
      <c r="E137" s="58">
        <f>'IGP3 Functions'!E13</f>
        <v>0</v>
      </c>
      <c r="F137" s="58" t="str">
        <f>'IGP3 Functions'!F13</f>
        <v>…</v>
      </c>
      <c r="G137" s="58" t="str">
        <f>'IGP3 Functions'!G13</f>
        <v>…</v>
      </c>
      <c r="H137" s="58">
        <f>'IGP3 Functions'!H13</f>
        <v>0</v>
      </c>
      <c r="I137" s="58" t="str">
        <f>'IGP3 Functions'!I13</f>
        <v>…</v>
      </c>
      <c r="J137" s="58">
        <f>'IGP3 Functions'!J13</f>
        <v>0</v>
      </c>
      <c r="K137" s="58">
        <f>'IGP3 Functions'!K13</f>
        <v>0</v>
      </c>
    </row>
    <row r="138" spans="1:11">
      <c r="A138" s="58">
        <f>'IGP3 Functions'!A14</f>
        <v>0</v>
      </c>
      <c r="B138" s="58">
        <f>'IGP3 Functions'!B14</f>
        <v>0</v>
      </c>
      <c r="C138" s="58">
        <f>'IGP3 Functions'!C14</f>
        <v>0</v>
      </c>
      <c r="D138" s="58" t="str">
        <f>'IGP3 Functions'!D14</f>
        <v>Environmental Protection (705)</v>
      </c>
      <c r="E138" s="58">
        <f>'IGP3 Functions'!E14</f>
        <v>0</v>
      </c>
      <c r="F138" s="58">
        <f>'IGP3 Functions'!F14</f>
        <v>0</v>
      </c>
      <c r="G138" s="58">
        <f>'IGP3 Functions'!G14</f>
        <v>0</v>
      </c>
      <c r="H138" s="58">
        <f>'IGP3 Functions'!H14</f>
        <v>0</v>
      </c>
      <c r="I138" s="58">
        <f>'IGP3 Functions'!I14</f>
        <v>0</v>
      </c>
      <c r="J138" s="58">
        <f>'IGP3 Functions'!J14</f>
        <v>0</v>
      </c>
      <c r="K138" s="58">
        <f>'IGP3 Functions'!K14</f>
        <v>0</v>
      </c>
    </row>
    <row r="139" spans="1:11">
      <c r="A139" s="58">
        <f>'IGP3 Functions'!A15</f>
        <v>0</v>
      </c>
      <c r="B139" s="58">
        <f>'IGP3 Functions'!B15</f>
        <v>0</v>
      </c>
      <c r="C139" s="58" t="str">
        <f>'IGP3 Functions'!C15</f>
        <v>R1.11</v>
      </c>
      <c r="D139" s="58" t="str">
        <f>'IGP3 Functions'!D15</f>
        <v>Waste management (7051)</v>
      </c>
      <c r="E139" s="58">
        <f>'IGP3 Functions'!E15</f>
        <v>0</v>
      </c>
      <c r="F139" s="58" t="str">
        <f>'IGP3 Functions'!F15</f>
        <v>…</v>
      </c>
      <c r="G139" s="58" t="str">
        <f>'IGP3 Functions'!G15</f>
        <v>…</v>
      </c>
      <c r="H139" s="58">
        <f>'IGP3 Functions'!H15</f>
        <v>0</v>
      </c>
      <c r="I139" s="58" t="str">
        <f>'IGP3 Functions'!I15</f>
        <v>…</v>
      </c>
      <c r="J139" s="58">
        <f>'IGP3 Functions'!J15</f>
        <v>0</v>
      </c>
      <c r="K139" s="58">
        <f>'IGP3 Functions'!K15</f>
        <v>0</v>
      </c>
    </row>
    <row r="140" spans="1:11">
      <c r="A140" s="58">
        <f>'IGP3 Functions'!A16</f>
        <v>0</v>
      </c>
      <c r="B140" s="58">
        <f>'IGP3 Functions'!B16</f>
        <v>0</v>
      </c>
      <c r="C140" s="58">
        <f>'IGP3 Functions'!C16</f>
        <v>0</v>
      </c>
      <c r="D140" s="58" t="str">
        <f>'IGP3 Functions'!D16</f>
        <v>Housing and Community Amenities (706)</v>
      </c>
      <c r="E140" s="58">
        <f>'IGP3 Functions'!E16</f>
        <v>0</v>
      </c>
      <c r="F140" s="58">
        <f>'IGP3 Functions'!F16</f>
        <v>0</v>
      </c>
      <c r="G140" s="58">
        <f>'IGP3 Functions'!G16</f>
        <v>0</v>
      </c>
      <c r="H140" s="58">
        <f>'IGP3 Functions'!H16</f>
        <v>0</v>
      </c>
      <c r="I140" s="58">
        <f>'IGP3 Functions'!I16</f>
        <v>0</v>
      </c>
      <c r="J140" s="58">
        <f>'IGP3 Functions'!J16</f>
        <v>0</v>
      </c>
      <c r="K140" s="58">
        <f>'IGP3 Functions'!K16</f>
        <v>0</v>
      </c>
    </row>
    <row r="141" spans="1:11">
      <c r="A141" s="58">
        <f>'IGP3 Functions'!A17</f>
        <v>0</v>
      </c>
      <c r="B141" s="58">
        <f>'IGP3 Functions'!B17</f>
        <v>0</v>
      </c>
      <c r="C141" s="58" t="str">
        <f>'IGP3 Functions'!C17</f>
        <v>R2.1</v>
      </c>
      <c r="D141" s="58" t="str">
        <f>'IGP3 Functions'!D17</f>
        <v xml:space="preserve">Land use planning and zoning </v>
      </c>
      <c r="E141" s="58">
        <f>'IGP3 Functions'!E17</f>
        <v>0</v>
      </c>
      <c r="F141" s="58" t="str">
        <f>'IGP3 Functions'!F17</f>
        <v>…</v>
      </c>
      <c r="G141" s="58" t="str">
        <f>'IGP3 Functions'!G17</f>
        <v>XX</v>
      </c>
      <c r="H141" s="58">
        <f>'IGP3 Functions'!H17</f>
        <v>0</v>
      </c>
      <c r="I141" s="58" t="str">
        <f>'IGP3 Functions'!I17</f>
        <v>…</v>
      </c>
      <c r="J141" s="58">
        <f>'IGP3 Functions'!J17</f>
        <v>0</v>
      </c>
      <c r="K141" s="58">
        <f>'IGP3 Functions'!K17</f>
        <v>0</v>
      </c>
    </row>
    <row r="142" spans="1:11">
      <c r="A142" s="58">
        <f>'IGP3 Functions'!A18</f>
        <v>0</v>
      </c>
      <c r="B142" s="58">
        <f>'IGP3 Functions'!B18</f>
        <v>0</v>
      </c>
      <c r="C142" s="58" t="str">
        <f>'IGP3 Functions'!C18</f>
        <v>R2.4</v>
      </c>
      <c r="D142" s="58" t="str">
        <f>'IGP3 Functions'!D18</f>
        <v>Building and construction regulation; building permits</v>
      </c>
      <c r="E142" s="58">
        <f>'IGP3 Functions'!E18</f>
        <v>0</v>
      </c>
      <c r="F142" s="58" t="str">
        <f>'IGP3 Functions'!F18</f>
        <v>…</v>
      </c>
      <c r="G142" s="58" t="str">
        <f>'IGP3 Functions'!G18</f>
        <v>XX</v>
      </c>
      <c r="H142" s="58">
        <f>'IGP3 Functions'!H18</f>
        <v>0</v>
      </c>
      <c r="I142" s="58" t="str">
        <f>'IGP3 Functions'!I18</f>
        <v>…</v>
      </c>
      <c r="J142" s="58">
        <f>'IGP3 Functions'!J18</f>
        <v>0</v>
      </c>
      <c r="K142" s="58">
        <f>'IGP3 Functions'!K18</f>
        <v>0</v>
      </c>
    </row>
    <row r="143" spans="1:11">
      <c r="A143" s="58">
        <f>'IGP3 Functions'!A19</f>
        <v>0</v>
      </c>
      <c r="B143" s="58">
        <f>'IGP3 Functions'!B19</f>
        <v>0</v>
      </c>
      <c r="C143" s="58" t="str">
        <f>'IGP3 Functions'!C19</f>
        <v>R1.16</v>
      </c>
      <c r="D143" s="58" t="str">
        <f>'IGP3 Functions'!D19</f>
        <v>Water supply (7063)</v>
      </c>
      <c r="E143" s="58">
        <f>'IGP3 Functions'!E19</f>
        <v>0</v>
      </c>
      <c r="F143" s="58" t="str">
        <f>'IGP3 Functions'!F19</f>
        <v>…</v>
      </c>
      <c r="G143" s="58" t="str">
        <f>'IGP3 Functions'!G19</f>
        <v>…</v>
      </c>
      <c r="H143" s="58">
        <f>'IGP3 Functions'!H19</f>
        <v>0</v>
      </c>
      <c r="I143" s="58" t="str">
        <f>'IGP3 Functions'!I19</f>
        <v>…</v>
      </c>
      <c r="J143" s="58">
        <f>'IGP3 Functions'!J19</f>
        <v>0</v>
      </c>
      <c r="K143" s="58">
        <f>'IGP3 Functions'!K19</f>
        <v>0</v>
      </c>
    </row>
    <row r="144" spans="1:11">
      <c r="A144" s="58">
        <f>'IGP3 Functions'!A20</f>
        <v>0</v>
      </c>
      <c r="B144" s="58">
        <f>'IGP3 Functions'!B20</f>
        <v>0</v>
      </c>
      <c r="C144" s="58" t="str">
        <f>'IGP3 Functions'!C20</f>
        <v>R1.17</v>
      </c>
      <c r="D144" s="58" t="str">
        <f>'IGP3 Functions'!D20</f>
        <v>Street lighting (7064)</v>
      </c>
      <c r="E144" s="58">
        <f>'IGP3 Functions'!E20</f>
        <v>0</v>
      </c>
      <c r="F144" s="58" t="str">
        <f>'IGP3 Functions'!F20</f>
        <v>…</v>
      </c>
      <c r="G144" s="58" t="str">
        <f>'IGP3 Functions'!G20</f>
        <v>…</v>
      </c>
      <c r="H144" s="58">
        <f>'IGP3 Functions'!H20</f>
        <v>0</v>
      </c>
      <c r="I144" s="58" t="str">
        <f>'IGP3 Functions'!I20</f>
        <v>…</v>
      </c>
      <c r="J144" s="58">
        <f>'IGP3 Functions'!J20</f>
        <v>0</v>
      </c>
      <c r="K144" s="58">
        <f>'IGP3 Functions'!K20</f>
        <v>0</v>
      </c>
    </row>
    <row r="145" spans="1:17">
      <c r="A145" s="58">
        <f>'IGP3 Functions'!A21</f>
        <v>0</v>
      </c>
      <c r="B145" s="58">
        <f>'IGP3 Functions'!B21</f>
        <v>0</v>
      </c>
      <c r="C145" s="58">
        <f>'IGP3 Functions'!C21</f>
        <v>0</v>
      </c>
      <c r="D145" s="58" t="str">
        <f>'IGP3 Functions'!D21</f>
        <v>Health (707)</v>
      </c>
      <c r="E145" s="58">
        <f>'IGP3 Functions'!E21</f>
        <v>0</v>
      </c>
      <c r="F145" s="58">
        <f>'IGP3 Functions'!F21</f>
        <v>0</v>
      </c>
      <c r="G145" s="58">
        <f>'IGP3 Functions'!G21</f>
        <v>0</v>
      </c>
      <c r="H145" s="58">
        <f>'IGP3 Functions'!H21</f>
        <v>0</v>
      </c>
      <c r="I145" s="58">
        <f>'IGP3 Functions'!I21</f>
        <v>0</v>
      </c>
      <c r="J145" s="58">
        <f>'IGP3 Functions'!J21</f>
        <v>0</v>
      </c>
      <c r="K145" s="58">
        <f>'IGP3 Functions'!K21</f>
        <v>0</v>
      </c>
    </row>
    <row r="146" spans="1:17">
      <c r="A146" s="58">
        <f>'IGP3 Functions'!A22</f>
        <v>0</v>
      </c>
      <c r="B146" s="58">
        <f>'IGP3 Functions'!B22</f>
        <v>0</v>
      </c>
      <c r="C146" s="58" t="str">
        <f>'IGP3 Functions'!C22</f>
        <v>R1.19</v>
      </c>
      <c r="D146" s="58" t="str">
        <f>'IGP3 Functions'!D22</f>
        <v>Public health and outpatient services (7072,7074)</v>
      </c>
      <c r="E146" s="58">
        <f>'IGP3 Functions'!E22</f>
        <v>0</v>
      </c>
      <c r="F146" s="58" t="str">
        <f>'IGP3 Functions'!F22</f>
        <v>…</v>
      </c>
      <c r="G146" s="58" t="str">
        <f>'IGP3 Functions'!G22</f>
        <v>…</v>
      </c>
      <c r="H146" s="58">
        <f>'IGP3 Functions'!H22</f>
        <v>0</v>
      </c>
      <c r="I146" s="58" t="str">
        <f>'IGP3 Functions'!I22</f>
        <v>…</v>
      </c>
      <c r="J146" s="58">
        <f>'IGP3 Functions'!J22</f>
        <v>0</v>
      </c>
      <c r="K146" s="58">
        <f>'IGP3 Functions'!K22</f>
        <v>0</v>
      </c>
    </row>
    <row r="147" spans="1:17">
      <c r="A147" s="58">
        <f>'IGP3 Functions'!A23</f>
        <v>0</v>
      </c>
      <c r="B147" s="58">
        <f>'IGP3 Functions'!B23</f>
        <v>0</v>
      </c>
      <c r="C147" s="58">
        <f>'IGP3 Functions'!C23</f>
        <v>0</v>
      </c>
      <c r="D147" s="58" t="str">
        <f>'IGP3 Functions'!D23</f>
        <v>Recreation, culture, and religion (708)</v>
      </c>
      <c r="E147" s="58">
        <f>'IGP3 Functions'!E23</f>
        <v>0</v>
      </c>
      <c r="F147" s="58">
        <f>'IGP3 Functions'!F23</f>
        <v>0</v>
      </c>
      <c r="G147" s="58">
        <f>'IGP3 Functions'!G23</f>
        <v>0</v>
      </c>
      <c r="H147" s="58">
        <f>'IGP3 Functions'!H23</f>
        <v>0</v>
      </c>
      <c r="I147" s="58">
        <f>'IGP3 Functions'!I23</f>
        <v>0</v>
      </c>
      <c r="J147" s="58">
        <f>'IGP3 Functions'!J23</f>
        <v>0</v>
      </c>
      <c r="K147" s="58">
        <f>'IGP3 Functions'!K23</f>
        <v>0</v>
      </c>
    </row>
    <row r="148" spans="1:17">
      <c r="A148" s="58">
        <f>'IGP3 Functions'!A24</f>
        <v>0</v>
      </c>
      <c r="B148" s="58">
        <f>'IGP3 Functions'!B24</f>
        <v>0</v>
      </c>
      <c r="C148" s="58" t="str">
        <f>'IGP3 Functions'!C24</f>
        <v>R1.20</v>
      </c>
      <c r="D148" s="58" t="str">
        <f>'IGP3 Functions'!D24</f>
        <v>Recreation and sporting services (7081) – includes parks</v>
      </c>
      <c r="E148" s="58">
        <f>'IGP3 Functions'!E24</f>
        <v>0</v>
      </c>
      <c r="F148" s="58" t="str">
        <f>'IGP3 Functions'!F24</f>
        <v>…</v>
      </c>
      <c r="G148" s="58" t="str">
        <f>'IGP3 Functions'!G24</f>
        <v>…</v>
      </c>
      <c r="H148" s="58">
        <f>'IGP3 Functions'!H24</f>
        <v>0</v>
      </c>
      <c r="I148" s="58" t="str">
        <f>'IGP3 Functions'!I24</f>
        <v>…</v>
      </c>
      <c r="J148" s="58">
        <f>'IGP3 Functions'!J24</f>
        <v>0</v>
      </c>
      <c r="K148" s="58">
        <f>'IGP3 Functions'!K24</f>
        <v>0</v>
      </c>
    </row>
    <row r="149" spans="1:17">
      <c r="A149" s="58">
        <f>'IGP3 Functions'!A25</f>
        <v>0</v>
      </c>
      <c r="B149" s="58">
        <f>'IGP3 Functions'!B25</f>
        <v>0</v>
      </c>
      <c r="C149" s="58">
        <f>'IGP3 Functions'!C25</f>
        <v>0</v>
      </c>
      <c r="D149" s="58" t="str">
        <f>'IGP3 Functions'!D25</f>
        <v>Education (709)</v>
      </c>
      <c r="E149" s="58">
        <f>'IGP3 Functions'!E25</f>
        <v>0</v>
      </c>
      <c r="F149" s="58">
        <f>'IGP3 Functions'!F25</f>
        <v>0</v>
      </c>
      <c r="G149" s="58">
        <f>'IGP3 Functions'!G25</f>
        <v>0</v>
      </c>
      <c r="H149" s="58">
        <f>'IGP3 Functions'!H25</f>
        <v>0</v>
      </c>
      <c r="I149" s="58">
        <f>'IGP3 Functions'!I25</f>
        <v>0</v>
      </c>
      <c r="J149" s="58">
        <f>'IGP3 Functions'!J25</f>
        <v>0</v>
      </c>
      <c r="K149" s="58">
        <f>'IGP3 Functions'!K25</f>
        <v>0</v>
      </c>
    </row>
    <row r="150" spans="1:17">
      <c r="A150" s="58">
        <f>'IGP3 Functions'!A26</f>
        <v>0</v>
      </c>
      <c r="B150" s="58">
        <f>'IGP3 Functions'!B26</f>
        <v>0</v>
      </c>
      <c r="C150" s="58" t="str">
        <f>'IGP3 Functions'!C26</f>
        <v>R1.23</v>
      </c>
      <c r="D150" s="58" t="str">
        <f>'IGP3 Functions'!D26</f>
        <v>Primary Education (70912)</v>
      </c>
      <c r="E150" s="58">
        <f>'IGP3 Functions'!E26</f>
        <v>0</v>
      </c>
      <c r="F150" s="58" t="str">
        <f>'IGP3 Functions'!F26</f>
        <v>…</v>
      </c>
      <c r="G150" s="58" t="str">
        <f>'IGP3 Functions'!G26</f>
        <v>…</v>
      </c>
      <c r="H150" s="58">
        <f>'IGP3 Functions'!H26</f>
        <v>0</v>
      </c>
      <c r="I150" s="58" t="str">
        <f>'IGP3 Functions'!I26</f>
        <v>…</v>
      </c>
      <c r="J150" s="58">
        <f>'IGP3 Functions'!J26</f>
        <v>0</v>
      </c>
      <c r="K150" s="58">
        <f>'IGP3 Functions'!K26</f>
        <v>0</v>
      </c>
    </row>
    <row r="151" spans="1:17" s="198" customFormat="1" ht="12" thickBot="1">
      <c r="A151" s="198">
        <f>'IGP3 Functions'!A27</f>
        <v>0</v>
      </c>
      <c r="B151" s="198">
        <f>'IGP3 Functions'!B27</f>
        <v>0</v>
      </c>
      <c r="C151" s="198">
        <f>'IGP3 Functions'!C27</f>
        <v>0</v>
      </c>
      <c r="D151" s="198">
        <f>'IGP3 Functions'!D27</f>
        <v>0</v>
      </c>
      <c r="E151" s="198">
        <f>'IGP3 Functions'!E27</f>
        <v>0</v>
      </c>
      <c r="F151" s="198">
        <f>'IGP3 Functions'!F27</f>
        <v>0</v>
      </c>
      <c r="G151" s="198">
        <f>'IGP3 Functions'!G27</f>
        <v>0</v>
      </c>
      <c r="H151" s="198">
        <f>'IGP3 Functions'!H27</f>
        <v>0</v>
      </c>
      <c r="I151" s="198">
        <f>'IGP3 Functions'!I27</f>
        <v>0</v>
      </c>
      <c r="J151" s="198">
        <f>'IGP3 Functions'!J27</f>
        <v>0</v>
      </c>
      <c r="K151" s="198">
        <f>'IGP3 Functions'!K27</f>
        <v>0</v>
      </c>
      <c r="L151" s="197"/>
      <c r="N151" s="199"/>
      <c r="O151" s="199"/>
      <c r="P151" s="199"/>
      <c r="Q151" s="199"/>
    </row>
    <row r="152" spans="1:17">
      <c r="A152" s="58">
        <f>'IGP Info'!A1</f>
        <v>0</v>
      </c>
      <c r="B152" s="58">
        <f>'IGP Info'!B1</f>
        <v>0</v>
      </c>
      <c r="C152" s="58">
        <f>'IGP Info'!C1</f>
        <v>0</v>
      </c>
      <c r="D152" s="58">
        <f>'IGP Info'!D1</f>
        <v>0</v>
      </c>
      <c r="E152" s="58">
        <f>'IGP Info'!E1</f>
        <v>0</v>
      </c>
    </row>
    <row r="153" spans="1:17">
      <c r="A153" s="58">
        <f>'IGP Info'!A2</f>
        <v>0</v>
      </c>
      <c r="B153" s="58">
        <f>'IGP Info'!B2</f>
        <v>0</v>
      </c>
      <c r="C153" s="58">
        <f>'IGP Info'!C2</f>
        <v>0</v>
      </c>
      <c r="D153" s="58" t="str">
        <f>'IGP Info'!D2</f>
        <v>LOCAL GOVERNANCE INSTITUTIONS COMPARATIVE ASSESSMENT (LoGICA) PROFILE: PROFILE COMPLETION INFORMATION</v>
      </c>
      <c r="E153" s="58">
        <f>'IGP Info'!E2</f>
        <v>0</v>
      </c>
    </row>
    <row r="154" spans="1:17">
      <c r="A154" s="58">
        <f>'IGP Info'!A3</f>
        <v>0</v>
      </c>
      <c r="B154" s="58">
        <f>'IGP Info'!B3</f>
        <v>0</v>
      </c>
      <c r="C154" s="58">
        <f>'IGP Info'!C3</f>
        <v>0</v>
      </c>
      <c r="D154" s="58">
        <f>'IGP Info'!D3</f>
        <v>0</v>
      </c>
      <c r="E154" s="58">
        <f>'IGP Info'!E3</f>
        <v>0</v>
      </c>
    </row>
    <row r="155" spans="1:17">
      <c r="A155" s="58">
        <f>'IGP Info'!A4</f>
        <v>0</v>
      </c>
      <c r="B155" s="58">
        <f>'IGP Info'!B4</f>
        <v>0</v>
      </c>
      <c r="C155" s="58">
        <f>'IGP Info'!C4</f>
        <v>0</v>
      </c>
      <c r="D155" s="58">
        <f>'IGP Info'!D4</f>
        <v>0</v>
      </c>
      <c r="E155" s="58">
        <f>'IGP Info'!E4</f>
        <v>0</v>
      </c>
    </row>
    <row r="156" spans="1:17">
      <c r="A156" s="58">
        <f>'IGP Info'!A5</f>
        <v>0</v>
      </c>
      <c r="B156" s="58">
        <f>'IGP Info'!B5</f>
        <v>0</v>
      </c>
      <c r="C156" s="58" t="str">
        <f>'IGP Info'!C5</f>
        <v>Z1</v>
      </c>
      <c r="D156" s="58" t="str">
        <f>'IGP Info'!D5</f>
        <v>Completion of LoGICA Assessment and Profile</v>
      </c>
      <c r="E156" s="58">
        <f>'IGP Info'!E5</f>
        <v>0</v>
      </c>
    </row>
    <row r="157" spans="1:17">
      <c r="A157" s="58">
        <f>'IGP Info'!A6</f>
        <v>0</v>
      </c>
      <c r="B157" s="58">
        <f>'IGP Info'!B6</f>
        <v>0</v>
      </c>
      <c r="C157" s="58" t="str">
        <f>'IGP Info'!C6</f>
        <v>Z1.1</v>
      </c>
      <c r="D157" s="58" t="str">
        <f>'IGP Info'!D6</f>
        <v>Name(s) of researcher(s) completing IGP</v>
      </c>
      <c r="E157" s="58" t="str">
        <f>'IGP Info'!E6</f>
        <v>Asiyati Chiweza</v>
      </c>
    </row>
    <row r="158" spans="1:17">
      <c r="A158" s="58">
        <f>'IGP Info'!A7</f>
        <v>0</v>
      </c>
      <c r="B158" s="58">
        <f>'IGP Info'!B7</f>
        <v>0</v>
      </c>
      <c r="C158" s="58" t="str">
        <f>'IGP Info'!C7</f>
        <v>Z1.2</v>
      </c>
      <c r="D158" s="58" t="str">
        <f>'IGP Info'!D7</f>
        <v>Name of peer reviewer(s) / country expert(s) (if any)</v>
      </c>
      <c r="E158" s="58">
        <f>'IGP Info'!E7</f>
        <v>0</v>
      </c>
    </row>
    <row r="159" spans="1:17">
      <c r="A159" s="58">
        <f>'IGP Info'!A8</f>
        <v>0</v>
      </c>
      <c r="B159" s="58">
        <f>'IGP Info'!B8</f>
        <v>0</v>
      </c>
      <c r="C159" s="58" t="str">
        <f>'IGP Info'!C8</f>
        <v>Z1.3</v>
      </c>
      <c r="D159" s="58" t="str">
        <f>'IGP Info'!D8</f>
        <v>Name of LPSA Reviewer</v>
      </c>
      <c r="E159" s="58" t="str">
        <f>'IGP Info'!E8</f>
        <v>Nicholas Travis</v>
      </c>
    </row>
    <row r="160" spans="1:17">
      <c r="A160" s="58">
        <f>'IGP Info'!A9</f>
        <v>0</v>
      </c>
      <c r="B160" s="58">
        <f>'IGP Info'!B9</f>
        <v>0</v>
      </c>
      <c r="C160" s="58">
        <f>'IGP Info'!C9</f>
        <v>0</v>
      </c>
      <c r="D160" s="58">
        <f>'IGP Info'!D9</f>
        <v>0</v>
      </c>
      <c r="E160" s="58">
        <f>'IGP Info'!E9</f>
        <v>0</v>
      </c>
    </row>
    <row r="161" spans="1:5">
      <c r="A161" s="58">
        <f>'IGP Info'!A10</f>
        <v>0</v>
      </c>
      <c r="B161" s="58">
        <f>'IGP Info'!B10</f>
        <v>0</v>
      </c>
      <c r="C161" s="58" t="str">
        <f>'IGP Info'!C10</f>
        <v>Z4</v>
      </c>
      <c r="D161" s="58" t="str">
        <f>'IGP Info'!D10</f>
        <v>LoGICA Assessment Abstract</v>
      </c>
      <c r="E161" s="58">
        <f>'IGP Info'!E10</f>
        <v>0</v>
      </c>
    </row>
    <row r="162" spans="1:5">
      <c r="A162" s="58">
        <f>'IGP Info'!A11</f>
        <v>0</v>
      </c>
      <c r="B162" s="58">
        <f>'IGP Info'!B11</f>
        <v>0</v>
      </c>
      <c r="C162" s="58">
        <f>'IGP Info'!C11</f>
        <v>0</v>
      </c>
      <c r="D162" s="58">
        <f>'IGP Info'!D11</f>
        <v>0</v>
      </c>
      <c r="E162" s="58">
        <f>'IGP Info'!E11</f>
        <v>0</v>
      </c>
    </row>
    <row r="163" spans="1:5">
      <c r="A163" s="58">
        <f>'IGP Info'!A12</f>
        <v>0</v>
      </c>
      <c r="B163" s="58">
        <f>'IGP Info'!B12</f>
        <v>0</v>
      </c>
      <c r="C163" s="58" t="str">
        <f>'IGP Info'!C12</f>
        <v>Z4.1</v>
      </c>
      <c r="D163" s="58" t="str">
        <f>'IGP Info'!D12</f>
        <v>General Intergovernment Context - One paragraph</v>
      </c>
      <c r="E163" s="58">
        <f>'IGP Info'!E12</f>
        <v>0</v>
      </c>
    </row>
    <row r="164" spans="1:5">
      <c r="A164" s="58">
        <f>'IGP Info'!A13</f>
        <v>0</v>
      </c>
      <c r="B164" s="58">
        <f>'IGP Info'!B13</f>
        <v>0</v>
      </c>
      <c r="C164" s="58">
        <f>'IGP Info'!C13</f>
        <v>0</v>
      </c>
      <c r="D164" s="58" t="str">
        <f>'IGP Info'!D13</f>
        <v>Malawi is a democratic republic in Southeast Africa. The country’s intergovernmental arrangements today originate from the Constitution of 1994, which formally transitioned Malawi from a one-party state to a democratic, multi-party system of government. The Constitution established Local Government Authorities (LGAs) and a subsequent decentralization policy was adopted in 1998 to translate aspirations for local government into reality, supported by the Local Government Act of the same year (amended in 2010). In practice, however, the extent of decentralization has been limited across all key dimensions (political, administrative, and fiscal) with significant powers retained by the central government, resulting in limited de facto autonomy for LGAs, reducing their ability to fulfil their prescribed mandates.</v>
      </c>
      <c r="E164" s="58">
        <f>'IGP Info'!E13</f>
        <v>0</v>
      </c>
    </row>
    <row r="165" spans="1:5">
      <c r="A165" s="58">
        <f>'IGP Info'!A14</f>
        <v>0</v>
      </c>
      <c r="B165" s="58">
        <f>'IGP Info'!B14</f>
        <v>0</v>
      </c>
      <c r="C165" s="58">
        <f>'IGP Info'!C14</f>
        <v>0</v>
      </c>
      <c r="D165" s="58">
        <f>'IGP Info'!D14</f>
        <v>0</v>
      </c>
      <c r="E165" s="58">
        <f>'IGP Info'!E14</f>
        <v>0</v>
      </c>
    </row>
    <row r="166" spans="1:5">
      <c r="A166" s="58">
        <f>'IGP Info'!A15</f>
        <v>0</v>
      </c>
      <c r="B166" s="58">
        <f>'IGP Info'!B15</f>
        <v>0</v>
      </c>
      <c r="C166" s="58" t="str">
        <f>'IGP Info'!C15</f>
        <v>Z4.2</v>
      </c>
      <c r="D166" s="58" t="str">
        <f>'IGP Info'!D15</f>
        <v>Subnational governance structure - One paragraph</v>
      </c>
      <c r="E166" s="58">
        <f>'IGP Info'!E15</f>
        <v>0</v>
      </c>
    </row>
    <row r="167" spans="1:5">
      <c r="A167" s="58">
        <f>'IGP Info'!A16</f>
        <v>0</v>
      </c>
      <c r="B167" s="58">
        <f>'IGP Info'!B16</f>
        <v>0</v>
      </c>
      <c r="C167" s="58">
        <f>'IGP Info'!C16</f>
        <v>0</v>
      </c>
      <c r="D167" s="58" t="str">
        <f>'IGP Info'!D16</f>
        <v>Malawi is a unitary state with a single tier of subnational government, formally known as Local Government Authorities (LGAs) but commonly referred to as Councils. Out of the 35 LGAs in total, 28 are district councils which serve rural jurisdictions, while 4 are classified as city councils and 3 are municipal councils, which serve urban areas. Rural and urban LGAs are equivalent to one another, with no subsidiary or supervisory structure, meaning that all local authorities are independent from each other. Previously, Malawi was divided into three regions, which were important deconcentrated units headed be regional administrators; however, these were abolished following the 1998 reforms. While regions remain important geographical units of organization, they no longer have any institutional structure.</v>
      </c>
      <c r="E167" s="58">
        <f>'IGP Info'!E16</f>
        <v>0</v>
      </c>
    </row>
    <row r="168" spans="1:5">
      <c r="A168" s="58">
        <f>'IGP Info'!A17</f>
        <v>0</v>
      </c>
      <c r="B168" s="58">
        <f>'IGP Info'!B17</f>
        <v>0</v>
      </c>
      <c r="C168" s="58">
        <f>'IGP Info'!C17</f>
        <v>0</v>
      </c>
      <c r="D168" s="58">
        <f>'IGP Info'!D17</f>
        <v>0</v>
      </c>
      <c r="E168" s="58">
        <f>'IGP Info'!E17</f>
        <v>0</v>
      </c>
    </row>
    <row r="169" spans="1:5">
      <c r="A169" s="58">
        <f>'IGP Info'!A18</f>
        <v>0</v>
      </c>
      <c r="B169" s="58">
        <f>'IGP Info'!B18</f>
        <v>0</v>
      </c>
      <c r="C169" s="58" t="str">
        <f>'IGP Info'!C18</f>
        <v>Z4.3</v>
      </c>
      <c r="D169" s="58" t="str">
        <f>'IGP Info'!D18</f>
        <v>Nature of subnational governance institutions - One paragraph</v>
      </c>
      <c r="E169" s="58">
        <f>'IGP Info'!E18</f>
        <v>0</v>
      </c>
    </row>
    <row r="170" spans="1:5">
      <c r="A170" s="58">
        <f>'IGP Info'!A19</f>
        <v>0</v>
      </c>
      <c r="B170" s="58">
        <f>'IGP Info'!B19</f>
        <v>0</v>
      </c>
      <c r="C170" s="58">
        <f>'IGP Info'!C19</f>
        <v>0</v>
      </c>
      <c r="D170" s="58" t="str">
        <f>'IGP Info'!D19</f>
        <v>Malawi’s LGAs fall under the category of “hybrid” subnational government institutions. Although LGAs are constitutional, legal and de facto corporate bodies with their own political leadership, chief executive officers, staff and budget, in practice autonomy and power in each of these areas is significantly restricted. As a matter of law, national MPs are voting members of the local council for the constituency they represent, and any by-laws made by the council require approval from the national government. Furthermore, the CEOs and Commissioners of LGAs are centrally appointed, as are most of the staff serving the secretariats, who are subordinate to both the LGA and their parent ministries at the national level. On the fiscal side, even though LGA budgets are approved by the council, they must also be formally approved by the national parliament as they are included as a vote in the national appropriation bill. All of these factors serve to underline that LGAs in Malawi cannot be considered as fully devolved local governments.</v>
      </c>
      <c r="E170" s="58">
        <f>'IGP Info'!E19</f>
        <v>0</v>
      </c>
    </row>
    <row r="171" spans="1:5">
      <c r="A171" s="58">
        <f>'IGP Info'!A20</f>
        <v>0</v>
      </c>
      <c r="B171" s="58">
        <f>'IGP Info'!B20</f>
        <v>0</v>
      </c>
      <c r="C171" s="58">
        <f>'IGP Info'!C20</f>
        <v>0</v>
      </c>
      <c r="D171" s="58">
        <f>'IGP Info'!D20</f>
        <v>0</v>
      </c>
      <c r="E171" s="58">
        <f>'IGP Info'!E20</f>
        <v>0</v>
      </c>
    </row>
    <row r="172" spans="1:5">
      <c r="A172" s="58">
        <f>'IGP Info'!A21</f>
        <v>0</v>
      </c>
      <c r="B172" s="58">
        <f>'IGP Info'!B21</f>
        <v>0</v>
      </c>
      <c r="C172" s="58" t="str">
        <f>'IGP Info'!C21</f>
        <v>Z4.4</v>
      </c>
      <c r="D172" s="58" t="str">
        <f>'IGP Info'!D21</f>
        <v>Assignment of functions and responsibilities - One paragraph (Optional)</v>
      </c>
      <c r="E172" s="58">
        <f>'IGP Info'!E21</f>
        <v>0</v>
      </c>
    </row>
    <row r="173" spans="1:5">
      <c r="A173" s="58">
        <f>'IGP Info'!A22</f>
        <v>0</v>
      </c>
      <c r="B173" s="58">
        <f>'IGP Info'!B22</f>
        <v>0</v>
      </c>
      <c r="C173" s="58">
        <f>'IGP Info'!C22</f>
        <v>0</v>
      </c>
      <c r="D173" s="58" t="str">
        <f>'IGP Info'!D22</f>
        <v>The second schedule of the Local Government Act (1998) defines the functions and responsibilities of LGAs vis-à-vis the central government. While the functional division of responsibilities appears clear in the formal legislation and policy, in practice it is quite different. For example, in the education sector, only primary education is currently financed by LGAs, with other functions that should have been devolved (e.g. ECE and distance learning) being retained at central level. At the same time, there are several functions that are being implemented by LGAs as planned (e.g. primary health, water supply, agricultural extension services) and there are also sub-sectors that were not originally planned to be devolved (e.g. secondary healthcare) but in practice have been. Nevertheless, contrary to the aspirations of the decentralisation policy, the planning, budgeting, procurement, and implementation of infrastructure projects across most sectors is still done at central level. Similarly, certain large operational expenditures (e.g. textbooks, drugs) are retained at the central level.</v>
      </c>
      <c r="E173" s="58">
        <f>'IGP Info'!E22</f>
        <v>0</v>
      </c>
    </row>
    <row r="174" spans="1:5">
      <c r="A174" s="58">
        <f>'IGP Info'!A23</f>
        <v>0</v>
      </c>
      <c r="B174" s="58">
        <f>'IGP Info'!B23</f>
        <v>0</v>
      </c>
      <c r="C174" s="58">
        <f>'IGP Info'!C23</f>
        <v>0</v>
      </c>
      <c r="D174" s="58">
        <f>'IGP Info'!D23</f>
        <v>0</v>
      </c>
      <c r="E174" s="58">
        <f>'IGP Info'!E23</f>
        <v>0</v>
      </c>
    </row>
    <row r="175" spans="1:5">
      <c r="A175" s="58">
        <f>'IGP Info'!A24</f>
        <v>0</v>
      </c>
      <c r="B175" s="58">
        <f>'IGP Info'!B24</f>
        <v>0</v>
      </c>
      <c r="C175" s="58" t="str">
        <f>'IGP Info'!C24</f>
        <v>Z4.10</v>
      </c>
      <c r="D175" s="58" t="str">
        <f>'IGP Info'!D24</f>
        <v>References and Resources - List</v>
      </c>
      <c r="E175" s="58">
        <f>'IGP Info'!E24</f>
        <v>0</v>
      </c>
    </row>
    <row r="176" spans="1:5">
      <c r="A176" s="58">
        <f>'IGP Info'!A25</f>
        <v>0</v>
      </c>
      <c r="B176" s="58">
        <f>'IGP Info'!B25</f>
        <v>0</v>
      </c>
      <c r="C176" s="58">
        <f>'IGP Info'!C25</f>
        <v>0</v>
      </c>
      <c r="D176" s="58" t="str">
        <f>'IGP Info'!D25</f>
        <v>Deloitte (2022) Mapping of Devolved Functions Report: Costing of Social Service Delivery at Local Level</v>
      </c>
      <c r="E176" s="58">
        <f>'IGP Info'!E25</f>
        <v>0</v>
      </c>
    </row>
    <row r="177" spans="1:17">
      <c r="A177" s="58">
        <f>'IGP Info'!A26</f>
        <v>0</v>
      </c>
      <c r="B177" s="58">
        <f>'IGP Info'!B26</f>
        <v>0</v>
      </c>
      <c r="C177" s="58">
        <f>'IGP Info'!C26</f>
        <v>0</v>
      </c>
      <c r="D177" s="58" t="str">
        <f>'IGP Info'!D26</f>
        <v>UNICEF (2022) Fiscal Decentralisation in Malawi Situational Analysis</v>
      </c>
      <c r="E177" s="58">
        <f>'IGP Info'!E26</f>
        <v>0</v>
      </c>
    </row>
    <row r="178" spans="1:17">
      <c r="A178" s="58">
        <f>'IGP Info'!A27</f>
        <v>0</v>
      </c>
      <c r="B178" s="58">
        <f>'IGP Info'!B27</f>
        <v>0</v>
      </c>
      <c r="C178" s="58">
        <f>'IGP Info'!C27</f>
        <v>0</v>
      </c>
      <c r="D178" s="58" t="str">
        <f>'IGP Info'!D27</f>
        <v>USAID (2019) Annual Report: Malawi Government Accountability and Performance</v>
      </c>
      <c r="E178" s="58">
        <f>'IGP Info'!E27</f>
        <v>0</v>
      </c>
    </row>
    <row r="179" spans="1:17">
      <c r="A179" s="58">
        <f>'IGP Info'!A28</f>
        <v>0</v>
      </c>
      <c r="B179" s="58">
        <f>'IGP Info'!B28</f>
        <v>0</v>
      </c>
      <c r="C179" s="58">
        <f>'IGP Info'!C28</f>
        <v>0</v>
      </c>
      <c r="D179" s="58">
        <f>'IGP Info'!D28</f>
        <v>0</v>
      </c>
      <c r="E179" s="58">
        <f>'IGP Info'!E28</f>
        <v>0</v>
      </c>
    </row>
    <row r="180" spans="1:17">
      <c r="A180" s="58">
        <f>'IGP Info'!A29</f>
        <v>0</v>
      </c>
      <c r="B180" s="58">
        <f>'IGP Info'!B29</f>
        <v>0</v>
      </c>
      <c r="C180" s="58">
        <f>'IGP Info'!C29</f>
        <v>0</v>
      </c>
      <c r="D180" s="58">
        <f>'IGP Info'!D29</f>
        <v>0</v>
      </c>
      <c r="E180" s="58">
        <f>'IGP Info'!E29</f>
        <v>0</v>
      </c>
    </row>
    <row r="181" spans="1:17">
      <c r="A181" s="58">
        <f>'IGP Info'!A30</f>
        <v>0</v>
      </c>
      <c r="B181" s="58">
        <f>'IGP Info'!B30</f>
        <v>0</v>
      </c>
      <c r="C181" s="58">
        <f>'IGP Info'!C30</f>
        <v>0</v>
      </c>
      <c r="D181" s="58">
        <f>'IGP Info'!D30</f>
        <v>0</v>
      </c>
      <c r="E181" s="58">
        <f>'IGP Info'!E30</f>
        <v>0</v>
      </c>
    </row>
    <row r="182" spans="1:17">
      <c r="A182" s="58">
        <f>'IGP Info'!A31</f>
        <v>0</v>
      </c>
      <c r="B182" s="58">
        <f>'IGP Info'!B31</f>
        <v>0</v>
      </c>
      <c r="C182" s="58">
        <f>'IGP Info'!C31</f>
        <v>0</v>
      </c>
      <c r="D182" s="58">
        <f>'IGP Info'!D31</f>
        <v>0</v>
      </c>
      <c r="E182" s="58">
        <f>'IGP Info'!E31</f>
        <v>0</v>
      </c>
    </row>
    <row r="183" spans="1:17" s="198" customFormat="1" ht="12" thickBot="1">
      <c r="A183" s="198">
        <f>'IGP Info'!A32</f>
        <v>0</v>
      </c>
      <c r="B183" s="198">
        <f>'IGP Info'!B32</f>
        <v>0</v>
      </c>
      <c r="C183" s="198">
        <f>'IGP Info'!C32</f>
        <v>0</v>
      </c>
      <c r="D183" s="198">
        <f>'IGP Info'!D32</f>
        <v>0</v>
      </c>
      <c r="E183" s="198">
        <f>'IGP Info'!E32</f>
        <v>0</v>
      </c>
      <c r="F183" s="200"/>
      <c r="G183" s="201"/>
      <c r="I183" s="197"/>
      <c r="J183" s="197"/>
      <c r="K183" s="197"/>
      <c r="L183" s="197"/>
      <c r="N183" s="199"/>
      <c r="O183" s="199"/>
      <c r="P183" s="199"/>
      <c r="Q183" s="199"/>
    </row>
  </sheetData>
  <sheetProtection sheet="1" objects="1" scenarios="1"/>
  <mergeCells count="4">
    <mergeCell ref="E4:G4"/>
    <mergeCell ref="I4:L4"/>
    <mergeCell ref="E27:R27"/>
    <mergeCell ref="C2:Q2"/>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514FC72B15E0448363FF47C2DE3DEB" ma:contentTypeVersion="14" ma:contentTypeDescription="Create a new document." ma:contentTypeScope="" ma:versionID="3f603990ebd690835dc209db9f37b41d">
  <xsd:schema xmlns:xsd="http://www.w3.org/2001/XMLSchema" xmlns:xs="http://www.w3.org/2001/XMLSchema" xmlns:p="http://schemas.microsoft.com/office/2006/metadata/properties" xmlns:ns2="960ecaf0-7151-4a2b-a5a2-34de11608dbf" xmlns:ns3="b59d2d6f-7a66-4016-b850-8ad664ddea89" targetNamespace="http://schemas.microsoft.com/office/2006/metadata/properties" ma:root="true" ma:fieldsID="6b3e75b60b5dac37d84577c33bd7dee3" ns2:_="" ns3:_="">
    <xsd:import namespace="960ecaf0-7151-4a2b-a5a2-34de11608dbf"/>
    <xsd:import namespace="b59d2d6f-7a66-4016-b850-8ad664ddea8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ecaf0-7151-4a2b-a5a2-34de11608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84d8a0f-8552-4c0d-a454-42b2ccdb029b"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9d2d6f-7a66-4016-b850-8ad664ddea8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087ee1be-5a49-465d-93f7-85d5832e39f2}" ma:internalName="TaxCatchAll" ma:showField="CatchAllData" ma:web="b59d2d6f-7a66-4016-b850-8ad664ddea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60ecaf0-7151-4a2b-a5a2-34de11608dbf">
      <Terms xmlns="http://schemas.microsoft.com/office/infopath/2007/PartnerControls"/>
    </lcf76f155ced4ddcb4097134ff3c332f>
    <TaxCatchAll xmlns="b59d2d6f-7a66-4016-b850-8ad664ddea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2CB7FD-89B2-4524-8E37-851FED9A1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ecaf0-7151-4a2b-a5a2-34de11608dbf"/>
    <ds:schemaRef ds:uri="b59d2d6f-7a66-4016-b850-8ad664dde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44863-20C1-46A5-9976-E0C188E6850C}">
  <ds:schemaRefs>
    <ds:schemaRef ds:uri="http://schemas.microsoft.com/office/2006/metadata/properties"/>
    <ds:schemaRef ds:uri="http://schemas.microsoft.com/office/infopath/2007/PartnerControls"/>
    <ds:schemaRef ds:uri="960ecaf0-7151-4a2b-a5a2-34de11608dbf"/>
    <ds:schemaRef ds:uri="b59d2d6f-7a66-4016-b850-8ad664ddea89"/>
  </ds:schemaRefs>
</ds:datastoreItem>
</file>

<file path=customXml/itemProps3.xml><?xml version="1.0" encoding="utf-8"?>
<ds:datastoreItem xmlns:ds="http://schemas.openxmlformats.org/officeDocument/2006/customXml" ds:itemID="{3389CE87-FD7B-4D8A-8752-69BB31C5A4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IGP1 Structure</vt:lpstr>
      <vt:lpstr>IGP2 Governance</vt:lpstr>
      <vt:lpstr>IGP3 Functions</vt:lpstr>
      <vt:lpstr>IGP Info</vt:lpstr>
      <vt:lpstr>IGP Country Notes </vt:lpstr>
      <vt:lpstr>IGP Extract</vt:lpstr>
      <vt:lpstr>'IGP Info'!Print_Area</vt:lpstr>
      <vt:lpstr>'IGP3 Functions'!Print_Area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dc:creator>
  <cp:keywords/>
  <dc:description/>
  <cp:lastModifiedBy>Jamie Boex</cp:lastModifiedBy>
  <cp:revision/>
  <dcterms:created xsi:type="dcterms:W3CDTF">2014-03-28T01:38:34Z</dcterms:created>
  <dcterms:modified xsi:type="dcterms:W3CDTF">2023-12-29T13:59:39Z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0x010100DF514FC72B15E0448363FF47C2DE3DEB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