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C:\Users\jamie\Desktop\Final IGP ZAF 2023\"/>
    </mc:Choice>
  </mc:AlternateContent>
  <xr:revisionPtr revIDLastSave="0" documentId="13_ncr:1_{1B487AA3-5218-41B0-9E32-853F31A9F553}" xr6:coauthVersionLast="47" xr6:coauthVersionMax="47" xr10:uidLastSave="{00000000-0000-0000-0000-000000000000}"/>
  <bookViews>
    <workbookView xWindow="-96" yWindow="-96" windowWidth="19392" windowHeight="10392" tabRatio="770" xr2:uid="{00000000-000D-0000-FFFF-FFFF00000000}"/>
  </bookViews>
  <sheets>
    <sheet name="1 General" sheetId="32" r:id="rId1"/>
    <sheet name="2 Structure" sheetId="31" r:id="rId2"/>
    <sheet name="2 Alt Structure" sheetId="45" state="hidden" r:id="rId3"/>
    <sheet name="3 Governance" sheetId="37" r:id="rId4"/>
    <sheet name="4a Functions" sheetId="34" r:id="rId5"/>
    <sheet name="4b Functions" sheetId="44" state="hidden" r:id="rId6"/>
    <sheet name="5 Political" sheetId="38" state="hidden" r:id="rId7"/>
    <sheet name="6 Admin" sheetId="36" state="hidden" r:id="rId8"/>
    <sheet name="7a Fiscal" sheetId="39" state="hidden" r:id="rId9"/>
    <sheet name="7b Fiscal" sheetId="35" state="hidden" r:id="rId10"/>
    <sheet name="8 Services" sheetId="24" state="hidden" r:id="rId11"/>
    <sheet name="ScoreCard" sheetId="41" state="hidden" r:id="rId12"/>
    <sheet name="ScoreCard2" sheetId="43" state="hidden" r:id="rId13"/>
    <sheet name="SC Output" sheetId="42" state="hidden" r:id="rId14"/>
    <sheet name="Info" sheetId="40" r:id="rId15"/>
    <sheet name="Extract" sheetId="46" state="hidden"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21" i="46" l="1"/>
  <c r="D621" i="46"/>
  <c r="C621" i="46"/>
  <c r="E620" i="46"/>
  <c r="D620" i="46"/>
  <c r="C620" i="46"/>
  <c r="E619" i="46"/>
  <c r="D619" i="46"/>
  <c r="C619" i="46"/>
  <c r="E618" i="46"/>
  <c r="D618" i="46"/>
  <c r="C618" i="46"/>
  <c r="E617" i="46"/>
  <c r="D617" i="46"/>
  <c r="C617" i="46"/>
  <c r="E616" i="46"/>
  <c r="D616" i="46"/>
  <c r="C616" i="46"/>
  <c r="E615" i="46"/>
  <c r="D615" i="46"/>
  <c r="C615" i="46"/>
  <c r="E614" i="46"/>
  <c r="D614" i="46"/>
  <c r="C614" i="46"/>
  <c r="E613" i="46"/>
  <c r="D613" i="46"/>
  <c r="C613" i="46"/>
  <c r="E612" i="46"/>
  <c r="D612" i="46"/>
  <c r="C612" i="46"/>
  <c r="E611" i="46"/>
  <c r="D611" i="46"/>
  <c r="C611" i="46"/>
  <c r="E610" i="46"/>
  <c r="D610" i="46"/>
  <c r="C610" i="46"/>
  <c r="E47" i="46"/>
  <c r="D47" i="46"/>
  <c r="C47" i="46"/>
  <c r="E46" i="46"/>
  <c r="D46" i="46"/>
  <c r="C46" i="46"/>
  <c r="E45" i="46"/>
  <c r="D45" i="46"/>
  <c r="C45" i="46"/>
  <c r="E44" i="46"/>
  <c r="D44" i="46"/>
  <c r="C44" i="46"/>
  <c r="Z67" i="46"/>
  <c r="Z66" i="46"/>
  <c r="Z65" i="46"/>
  <c r="Z64" i="46"/>
  <c r="Z63" i="46"/>
  <c r="Z62" i="46"/>
  <c r="Y67" i="46"/>
  <c r="X67" i="46"/>
  <c r="W67" i="46"/>
  <c r="V67" i="46"/>
  <c r="U67" i="46"/>
  <c r="T67" i="46"/>
  <c r="S67" i="46"/>
  <c r="R67" i="46"/>
  <c r="Q67" i="46"/>
  <c r="P67" i="46"/>
  <c r="Y66" i="46"/>
  <c r="X66" i="46"/>
  <c r="W66" i="46"/>
  <c r="V66" i="46"/>
  <c r="U66" i="46"/>
  <c r="T66" i="46"/>
  <c r="S66" i="46"/>
  <c r="R66" i="46"/>
  <c r="Q66" i="46"/>
  <c r="P66" i="46"/>
  <c r="Y65" i="46"/>
  <c r="X65" i="46"/>
  <c r="W65" i="46"/>
  <c r="V65" i="46"/>
  <c r="U65" i="46"/>
  <c r="T65" i="46"/>
  <c r="S65" i="46"/>
  <c r="R65" i="46"/>
  <c r="Q65" i="46"/>
  <c r="P65" i="46"/>
  <c r="Y64" i="46"/>
  <c r="X64" i="46"/>
  <c r="W64" i="46"/>
  <c r="V64" i="46"/>
  <c r="U64" i="46"/>
  <c r="T64" i="46"/>
  <c r="S64" i="46"/>
  <c r="R64" i="46"/>
  <c r="Q64" i="46"/>
  <c r="P64" i="46"/>
  <c r="Y63" i="46"/>
  <c r="X63" i="46"/>
  <c r="W63" i="46"/>
  <c r="V63" i="46"/>
  <c r="U63" i="46"/>
  <c r="T63" i="46"/>
  <c r="S63" i="46"/>
  <c r="R63" i="46"/>
  <c r="Q63" i="46"/>
  <c r="P63" i="46"/>
  <c r="Y62" i="46"/>
  <c r="X62" i="46"/>
  <c r="W62" i="46"/>
  <c r="V62" i="46"/>
  <c r="U62" i="46"/>
  <c r="T62" i="46"/>
  <c r="S62" i="46"/>
  <c r="R62" i="46"/>
  <c r="Q62" i="46"/>
  <c r="P62" i="46"/>
  <c r="P59" i="46"/>
  <c r="O59" i="46"/>
  <c r="N59" i="46"/>
  <c r="M59" i="46"/>
  <c r="L59" i="46"/>
  <c r="K59" i="46"/>
  <c r="P58" i="46"/>
  <c r="O58" i="46"/>
  <c r="N58" i="46"/>
  <c r="M58" i="46"/>
  <c r="L58" i="46"/>
  <c r="K58" i="46"/>
  <c r="P57" i="46"/>
  <c r="O57" i="46"/>
  <c r="N57" i="46"/>
  <c r="M57" i="46"/>
  <c r="L57" i="46"/>
  <c r="K57" i="46"/>
  <c r="P56" i="46"/>
  <c r="O56" i="46"/>
  <c r="N56" i="46"/>
  <c r="M56" i="46"/>
  <c r="L56" i="46"/>
  <c r="K56" i="46"/>
  <c r="P55" i="46"/>
  <c r="O55" i="46"/>
  <c r="N55" i="46"/>
  <c r="M55" i="46"/>
  <c r="L55" i="46"/>
  <c r="K55" i="46"/>
  <c r="P54" i="46"/>
  <c r="O54" i="46"/>
  <c r="N54" i="46"/>
  <c r="M54" i="46"/>
  <c r="L54" i="46"/>
  <c r="K54" i="46"/>
  <c r="P53" i="46"/>
  <c r="O53" i="46"/>
  <c r="N53" i="46"/>
  <c r="M53" i="46"/>
  <c r="L53" i="46"/>
  <c r="K53" i="46"/>
  <c r="P52" i="46"/>
  <c r="O52" i="46"/>
  <c r="N52" i="46"/>
  <c r="M52" i="46"/>
  <c r="L52" i="46"/>
  <c r="K52" i="46"/>
  <c r="P51" i="46"/>
  <c r="O51" i="46"/>
  <c r="N51" i="46"/>
  <c r="M51" i="46"/>
  <c r="L51" i="46"/>
  <c r="K51" i="46"/>
  <c r="P50" i="46"/>
  <c r="O50" i="46"/>
  <c r="N50" i="46"/>
  <c r="M50" i="46"/>
  <c r="L50" i="46"/>
  <c r="K50" i="46"/>
  <c r="E609" i="46"/>
  <c r="D609" i="46"/>
  <c r="C609" i="46"/>
  <c r="E608" i="46"/>
  <c r="D608" i="46"/>
  <c r="C608" i="46"/>
  <c r="E607" i="46"/>
  <c r="D607" i="46"/>
  <c r="C607" i="46"/>
  <c r="E606" i="46"/>
  <c r="D606" i="46"/>
  <c r="C606" i="46"/>
  <c r="E605" i="46"/>
  <c r="D605" i="46"/>
  <c r="C605" i="46"/>
  <c r="E604" i="46"/>
  <c r="D604" i="46"/>
  <c r="C604" i="46"/>
  <c r="E603" i="46"/>
  <c r="D603" i="46"/>
  <c r="C603" i="46"/>
  <c r="E602" i="46"/>
  <c r="D602" i="46"/>
  <c r="C602" i="46"/>
  <c r="E601" i="46"/>
  <c r="D601" i="46"/>
  <c r="C601" i="46"/>
  <c r="E600" i="46"/>
  <c r="D600" i="46"/>
  <c r="C600" i="46"/>
  <c r="E599" i="46"/>
  <c r="D599" i="46"/>
  <c r="C599" i="46"/>
  <c r="E598" i="46"/>
  <c r="D598" i="46"/>
  <c r="C598" i="46"/>
  <c r="E597" i="46"/>
  <c r="D597" i="46"/>
  <c r="C597" i="46"/>
  <c r="E596" i="46"/>
  <c r="D596" i="46"/>
  <c r="C596" i="46"/>
  <c r="E595" i="46"/>
  <c r="D595" i="46"/>
  <c r="C595" i="46"/>
  <c r="E594" i="46"/>
  <c r="D594" i="46"/>
  <c r="C594" i="46"/>
  <c r="E593" i="46"/>
  <c r="D593" i="46"/>
  <c r="C593" i="46"/>
  <c r="E592" i="46"/>
  <c r="D592" i="46"/>
  <c r="C592" i="46"/>
  <c r="E591" i="46"/>
  <c r="D591" i="46"/>
  <c r="C591" i="46"/>
  <c r="E590" i="46"/>
  <c r="D590" i="46"/>
  <c r="C590" i="46"/>
  <c r="E589" i="46"/>
  <c r="D589" i="46"/>
  <c r="C589" i="46"/>
  <c r="E588" i="46"/>
  <c r="D588" i="46"/>
  <c r="C588" i="46"/>
  <c r="E587" i="46"/>
  <c r="D587" i="46"/>
  <c r="C587" i="46"/>
  <c r="E586" i="46"/>
  <c r="D586" i="46"/>
  <c r="C586" i="46"/>
  <c r="E585" i="46"/>
  <c r="D585" i="46"/>
  <c r="C585" i="46"/>
  <c r="E584" i="46"/>
  <c r="D584" i="46"/>
  <c r="C584" i="46"/>
  <c r="E583" i="46"/>
  <c r="D583" i="46"/>
  <c r="C583" i="46"/>
  <c r="E582" i="46"/>
  <c r="D582" i="46"/>
  <c r="C582" i="46"/>
  <c r="E581" i="46"/>
  <c r="D581" i="46"/>
  <c r="C581" i="46"/>
  <c r="E580" i="46"/>
  <c r="D580" i="46"/>
  <c r="C580" i="46"/>
  <c r="E579" i="46"/>
  <c r="D579" i="46"/>
  <c r="C579" i="46"/>
  <c r="E578" i="46"/>
  <c r="D578" i="46"/>
  <c r="C578" i="46"/>
  <c r="E577" i="46"/>
  <c r="D577" i="46"/>
  <c r="C577" i="46"/>
  <c r="E576" i="46"/>
  <c r="D576" i="46"/>
  <c r="C576" i="46"/>
  <c r="E575" i="46"/>
  <c r="D575" i="46"/>
  <c r="C575" i="46"/>
  <c r="E574" i="46"/>
  <c r="D574" i="46"/>
  <c r="C574" i="46"/>
  <c r="E573" i="46"/>
  <c r="D573" i="46"/>
  <c r="C573" i="46"/>
  <c r="E572" i="46"/>
  <c r="D572" i="46"/>
  <c r="C572" i="46"/>
  <c r="E571" i="46"/>
  <c r="D571" i="46"/>
  <c r="C571" i="46"/>
  <c r="E570" i="46"/>
  <c r="D570" i="46"/>
  <c r="C570" i="46"/>
  <c r="E569" i="46"/>
  <c r="D569" i="46"/>
  <c r="C569" i="46"/>
  <c r="E568" i="46"/>
  <c r="D568" i="46"/>
  <c r="C568" i="46"/>
  <c r="E567" i="46"/>
  <c r="D567" i="46"/>
  <c r="C567" i="46"/>
  <c r="E566" i="46"/>
  <c r="D566" i="46"/>
  <c r="C566" i="46"/>
  <c r="E565" i="46"/>
  <c r="D565" i="46"/>
  <c r="C565" i="46"/>
  <c r="E564" i="46"/>
  <c r="D564" i="46"/>
  <c r="C564" i="46"/>
  <c r="E563" i="46"/>
  <c r="D563" i="46"/>
  <c r="C563" i="46"/>
  <c r="G560" i="46"/>
  <c r="F560" i="46"/>
  <c r="E560" i="46"/>
  <c r="D560" i="46"/>
  <c r="C560" i="46"/>
  <c r="G559" i="46"/>
  <c r="F559" i="46"/>
  <c r="E559" i="46"/>
  <c r="D559" i="46"/>
  <c r="C559" i="46"/>
  <c r="G558" i="46"/>
  <c r="F558" i="46"/>
  <c r="E558" i="46"/>
  <c r="D558" i="46"/>
  <c r="C558" i="46"/>
  <c r="G557" i="46"/>
  <c r="F557" i="46"/>
  <c r="E557" i="46"/>
  <c r="D557" i="46"/>
  <c r="C557" i="46"/>
  <c r="G556" i="46"/>
  <c r="F556" i="46"/>
  <c r="E556" i="46"/>
  <c r="D556" i="46"/>
  <c r="C556" i="46"/>
  <c r="E555" i="46"/>
  <c r="D555" i="46"/>
  <c r="C555" i="46"/>
  <c r="G554" i="46"/>
  <c r="F554" i="46"/>
  <c r="E554" i="46"/>
  <c r="D554" i="46"/>
  <c r="C554" i="46"/>
  <c r="G553" i="46"/>
  <c r="F553" i="46"/>
  <c r="E553" i="46"/>
  <c r="D553" i="46"/>
  <c r="C553" i="46"/>
  <c r="G552" i="46"/>
  <c r="F552" i="46"/>
  <c r="E552" i="46"/>
  <c r="D552" i="46"/>
  <c r="C552" i="46"/>
  <c r="G551" i="46"/>
  <c r="F551" i="46"/>
  <c r="E551" i="46"/>
  <c r="D551" i="46"/>
  <c r="C551" i="46"/>
  <c r="G550" i="46"/>
  <c r="F550" i="46"/>
  <c r="E550" i="46"/>
  <c r="D550" i="46"/>
  <c r="C550" i="46"/>
  <c r="G549" i="46"/>
  <c r="F549" i="46"/>
  <c r="E549" i="46"/>
  <c r="D549" i="46"/>
  <c r="C549" i="46"/>
  <c r="E548" i="46"/>
  <c r="D548" i="46"/>
  <c r="C548" i="46"/>
  <c r="G547" i="46"/>
  <c r="F547" i="46"/>
  <c r="E547" i="46"/>
  <c r="D547" i="46"/>
  <c r="C547" i="46"/>
  <c r="G546" i="46"/>
  <c r="F546" i="46"/>
  <c r="E546" i="46"/>
  <c r="D546" i="46"/>
  <c r="C546" i="46"/>
  <c r="G545" i="46"/>
  <c r="F545" i="46"/>
  <c r="E545" i="46"/>
  <c r="D545" i="46"/>
  <c r="C545" i="46"/>
  <c r="G544" i="46"/>
  <c r="F544" i="46"/>
  <c r="E544" i="46"/>
  <c r="D544" i="46"/>
  <c r="C544" i="46"/>
  <c r="G543" i="46"/>
  <c r="F543" i="46"/>
  <c r="E543" i="46"/>
  <c r="D543" i="46"/>
  <c r="C543" i="46"/>
  <c r="G542" i="46"/>
  <c r="F542" i="46"/>
  <c r="E542" i="46"/>
  <c r="D542" i="46"/>
  <c r="C542" i="46"/>
  <c r="E541" i="46"/>
  <c r="D541" i="46"/>
  <c r="C541" i="46"/>
  <c r="G540" i="46"/>
  <c r="F540" i="46"/>
  <c r="E540" i="46"/>
  <c r="D540" i="46"/>
  <c r="C540" i="46"/>
  <c r="G539" i="46"/>
  <c r="F539" i="46"/>
  <c r="E539" i="46"/>
  <c r="D539" i="46"/>
  <c r="C539" i="46"/>
  <c r="G538" i="46"/>
  <c r="F538" i="46"/>
  <c r="E538" i="46"/>
  <c r="D538" i="46"/>
  <c r="C538" i="46"/>
  <c r="G537" i="46"/>
  <c r="F537" i="46"/>
  <c r="E537" i="46"/>
  <c r="D537" i="46"/>
  <c r="C537" i="46"/>
  <c r="G536" i="46"/>
  <c r="F536" i="46"/>
  <c r="E536" i="46"/>
  <c r="D536" i="46"/>
  <c r="C536" i="46"/>
  <c r="G535" i="46"/>
  <c r="F535" i="46"/>
  <c r="E535" i="46"/>
  <c r="D535" i="46"/>
  <c r="C535" i="46"/>
  <c r="E534" i="46"/>
  <c r="D534" i="46"/>
  <c r="C534" i="46"/>
  <c r="G533" i="46"/>
  <c r="F533" i="46"/>
  <c r="E533" i="46"/>
  <c r="D533" i="46"/>
  <c r="C533" i="46"/>
  <c r="E532" i="46"/>
  <c r="D532" i="46"/>
  <c r="C532" i="46"/>
  <c r="G531" i="46"/>
  <c r="F531" i="46"/>
  <c r="E531" i="46"/>
  <c r="D531" i="46"/>
  <c r="C531" i="46"/>
  <c r="G530" i="46"/>
  <c r="F530" i="46"/>
  <c r="E530" i="46"/>
  <c r="D530" i="46"/>
  <c r="C530" i="46"/>
  <c r="G529" i="46"/>
  <c r="F529" i="46"/>
  <c r="E529" i="46"/>
  <c r="D529" i="46"/>
  <c r="C529" i="46"/>
  <c r="G528" i="46"/>
  <c r="F528" i="46"/>
  <c r="E528" i="46"/>
  <c r="D528" i="46"/>
  <c r="C528" i="46"/>
  <c r="G527" i="46"/>
  <c r="F527" i="46"/>
  <c r="E527" i="46"/>
  <c r="D527" i="46"/>
  <c r="C527" i="46"/>
  <c r="G526" i="46"/>
  <c r="F526" i="46"/>
  <c r="E526" i="46"/>
  <c r="D526" i="46"/>
  <c r="C526" i="46"/>
  <c r="D525" i="46"/>
  <c r="C525" i="46"/>
  <c r="G524" i="46"/>
  <c r="F524" i="46"/>
  <c r="E524" i="46"/>
  <c r="D524" i="46"/>
  <c r="C524" i="46"/>
  <c r="G523" i="46"/>
  <c r="F523" i="46"/>
  <c r="E523" i="46"/>
  <c r="D523" i="46"/>
  <c r="C523" i="46"/>
  <c r="G522" i="46"/>
  <c r="F522" i="46"/>
  <c r="E522" i="46"/>
  <c r="D522" i="46"/>
  <c r="C522" i="46"/>
  <c r="G521" i="46"/>
  <c r="F521" i="46"/>
  <c r="E521" i="46"/>
  <c r="D521" i="46"/>
  <c r="C521" i="46"/>
  <c r="G520" i="46"/>
  <c r="F520" i="46"/>
  <c r="E520" i="46"/>
  <c r="D520" i="46"/>
  <c r="C520" i="46"/>
  <c r="G519" i="46"/>
  <c r="F519" i="46"/>
  <c r="E519" i="46"/>
  <c r="D519" i="46"/>
  <c r="C519" i="46"/>
  <c r="D518" i="46"/>
  <c r="C518" i="46"/>
  <c r="G517" i="46"/>
  <c r="F517" i="46"/>
  <c r="E517" i="46"/>
  <c r="D517" i="46"/>
  <c r="C517" i="46"/>
  <c r="G516" i="46"/>
  <c r="F516" i="46"/>
  <c r="E516" i="46"/>
  <c r="D516" i="46"/>
  <c r="C516" i="46"/>
  <c r="G515" i="46"/>
  <c r="F515" i="46"/>
  <c r="E515" i="46"/>
  <c r="D515" i="46"/>
  <c r="C515" i="46"/>
  <c r="G514" i="46"/>
  <c r="F514" i="46"/>
  <c r="E514" i="46"/>
  <c r="D514" i="46"/>
  <c r="C514" i="46"/>
  <c r="G513" i="46"/>
  <c r="F513" i="46"/>
  <c r="E513" i="46"/>
  <c r="D513" i="46"/>
  <c r="C513" i="46"/>
  <c r="D512" i="46"/>
  <c r="C512" i="46"/>
  <c r="G511" i="46"/>
  <c r="F511" i="46"/>
  <c r="E511" i="46"/>
  <c r="D511" i="46"/>
  <c r="C511" i="46"/>
  <c r="G510" i="46"/>
  <c r="F510" i="46"/>
  <c r="E510" i="46"/>
  <c r="D510" i="46"/>
  <c r="C510" i="46"/>
  <c r="G509" i="46"/>
  <c r="F509" i="46"/>
  <c r="E509" i="46"/>
  <c r="D509" i="46"/>
  <c r="C509" i="46"/>
  <c r="G508" i="46"/>
  <c r="F508" i="46"/>
  <c r="E508" i="46"/>
  <c r="D508" i="46"/>
  <c r="C508" i="46"/>
  <c r="G507" i="46"/>
  <c r="F507" i="46"/>
  <c r="E507" i="46"/>
  <c r="D507" i="46"/>
  <c r="C507" i="46"/>
  <c r="G506" i="46"/>
  <c r="F506" i="46"/>
  <c r="E506" i="46"/>
  <c r="D506" i="46"/>
  <c r="C506" i="46"/>
  <c r="D505" i="46"/>
  <c r="C505" i="46"/>
  <c r="G504" i="46"/>
  <c r="F504" i="46"/>
  <c r="E504" i="46"/>
  <c r="D504" i="46"/>
  <c r="C504" i="46"/>
  <c r="D503" i="46"/>
  <c r="C503" i="46"/>
  <c r="G502" i="46"/>
  <c r="F502" i="46"/>
  <c r="E502" i="46"/>
  <c r="D502" i="46"/>
  <c r="C502" i="46"/>
  <c r="G501" i="46"/>
  <c r="F501" i="46"/>
  <c r="E501" i="46"/>
  <c r="D501" i="46"/>
  <c r="C501" i="46"/>
  <c r="G500" i="46"/>
  <c r="F500" i="46"/>
  <c r="E500" i="46"/>
  <c r="D500" i="46"/>
  <c r="C500" i="46"/>
  <c r="G499" i="46"/>
  <c r="F499" i="46"/>
  <c r="E499" i="46"/>
  <c r="D499" i="46"/>
  <c r="C499" i="46"/>
  <c r="G498" i="46"/>
  <c r="F498" i="46"/>
  <c r="E498" i="46"/>
  <c r="D498" i="46"/>
  <c r="C498" i="46"/>
  <c r="D497" i="46"/>
  <c r="C497" i="46"/>
  <c r="G496" i="46"/>
  <c r="F496" i="46"/>
  <c r="E496" i="46"/>
  <c r="D496" i="46"/>
  <c r="C496" i="46"/>
  <c r="D495" i="46"/>
  <c r="C495" i="46"/>
  <c r="G494" i="46"/>
  <c r="F494" i="46"/>
  <c r="E494" i="46"/>
  <c r="D494" i="46"/>
  <c r="C494" i="46"/>
  <c r="G493" i="46"/>
  <c r="F493" i="46"/>
  <c r="E493" i="46"/>
  <c r="D493" i="46"/>
  <c r="C493" i="46"/>
  <c r="G492" i="46"/>
  <c r="F492" i="46"/>
  <c r="E492" i="46"/>
  <c r="D492" i="46"/>
  <c r="C492" i="46"/>
  <c r="G491" i="46"/>
  <c r="F491" i="46"/>
  <c r="E491" i="46"/>
  <c r="D491" i="46"/>
  <c r="C491" i="46"/>
  <c r="G490" i="46"/>
  <c r="F490" i="46"/>
  <c r="E490" i="46"/>
  <c r="D490" i="46"/>
  <c r="C490" i="46"/>
  <c r="G489" i="46"/>
  <c r="F489" i="46"/>
  <c r="E489" i="46"/>
  <c r="D489" i="46"/>
  <c r="C489" i="46"/>
  <c r="D488" i="46"/>
  <c r="C488" i="46"/>
  <c r="G487" i="46"/>
  <c r="F487" i="46"/>
  <c r="E487" i="46"/>
  <c r="D487" i="46"/>
  <c r="C487" i="46"/>
  <c r="G486" i="46"/>
  <c r="F486" i="46"/>
  <c r="E486" i="46"/>
  <c r="D486" i="46"/>
  <c r="C486" i="46"/>
  <c r="G485" i="46"/>
  <c r="F485" i="46"/>
  <c r="E485" i="46"/>
  <c r="D485" i="46"/>
  <c r="C485" i="46"/>
  <c r="G484" i="46"/>
  <c r="F484" i="46"/>
  <c r="E484" i="46"/>
  <c r="D484" i="46"/>
  <c r="C484" i="46"/>
  <c r="G483" i="46"/>
  <c r="F483" i="46"/>
  <c r="E483" i="46"/>
  <c r="D483" i="46"/>
  <c r="C483" i="46"/>
  <c r="G482" i="46"/>
  <c r="F482" i="46"/>
  <c r="E482" i="46"/>
  <c r="D482" i="46"/>
  <c r="C482" i="46"/>
  <c r="D481" i="46"/>
  <c r="C481" i="46"/>
  <c r="G480" i="46"/>
  <c r="F480" i="46"/>
  <c r="E480" i="46"/>
  <c r="D480" i="46"/>
  <c r="C480" i="46"/>
  <c r="G479" i="46"/>
  <c r="F479" i="46"/>
  <c r="E479" i="46"/>
  <c r="D479" i="46"/>
  <c r="C479" i="46"/>
  <c r="G478" i="46"/>
  <c r="F478" i="46"/>
  <c r="E478" i="46"/>
  <c r="D478" i="46"/>
  <c r="C478" i="46"/>
  <c r="G477" i="46"/>
  <c r="F477" i="46"/>
  <c r="E477" i="46"/>
  <c r="D477" i="46"/>
  <c r="C477" i="46"/>
  <c r="G476" i="46"/>
  <c r="F476" i="46"/>
  <c r="E476" i="46"/>
  <c r="D476" i="46"/>
  <c r="C476" i="46"/>
  <c r="G475" i="46"/>
  <c r="F475" i="46"/>
  <c r="E475" i="46"/>
  <c r="D475" i="46"/>
  <c r="C475" i="46"/>
  <c r="D474" i="46"/>
  <c r="C474" i="46"/>
  <c r="G473" i="46"/>
  <c r="F473" i="46"/>
  <c r="E473" i="46"/>
  <c r="D473" i="46"/>
  <c r="C473" i="46"/>
  <c r="G472" i="46"/>
  <c r="F472" i="46"/>
  <c r="E472" i="46"/>
  <c r="D472" i="46"/>
  <c r="C472" i="46"/>
  <c r="D471" i="46"/>
  <c r="C471" i="46"/>
  <c r="G470" i="46"/>
  <c r="F470" i="46"/>
  <c r="E470" i="46"/>
  <c r="D470" i="46"/>
  <c r="C470" i="46"/>
  <c r="D469" i="46"/>
  <c r="C469" i="46"/>
  <c r="G468" i="46"/>
  <c r="F468" i="46"/>
  <c r="E468" i="46"/>
  <c r="D468" i="46"/>
  <c r="C468" i="46"/>
  <c r="G467" i="46"/>
  <c r="F467" i="46"/>
  <c r="E467" i="46"/>
  <c r="D467" i="46"/>
  <c r="C467" i="46"/>
  <c r="G466" i="46"/>
  <c r="F466" i="46"/>
  <c r="E466" i="46"/>
  <c r="D466" i="46"/>
  <c r="C466" i="46"/>
  <c r="G465" i="46"/>
  <c r="F465" i="46"/>
  <c r="E465" i="46"/>
  <c r="D465" i="46"/>
  <c r="C465" i="46"/>
  <c r="G464" i="46"/>
  <c r="F464" i="46"/>
  <c r="E464" i="46"/>
  <c r="D464" i="46"/>
  <c r="C464" i="46"/>
  <c r="G463" i="46"/>
  <c r="F463" i="46"/>
  <c r="E463" i="46"/>
  <c r="D463" i="46"/>
  <c r="C463" i="46"/>
  <c r="G462" i="46"/>
  <c r="E462" i="46"/>
  <c r="D462" i="46"/>
  <c r="C462" i="46"/>
  <c r="G461" i="46"/>
  <c r="F461" i="46"/>
  <c r="E461" i="46"/>
  <c r="D461" i="46"/>
  <c r="C461" i="46"/>
  <c r="G460" i="46"/>
  <c r="F460" i="46"/>
  <c r="E460" i="46"/>
  <c r="D460" i="46"/>
  <c r="C460" i="46"/>
  <c r="G459" i="46"/>
  <c r="F459" i="46"/>
  <c r="E459" i="46"/>
  <c r="D459" i="46"/>
  <c r="C459" i="46"/>
  <c r="G458" i="46"/>
  <c r="F458" i="46"/>
  <c r="E458" i="46"/>
  <c r="D458" i="46"/>
  <c r="C458" i="46"/>
  <c r="G457" i="46"/>
  <c r="F457" i="46"/>
  <c r="E457" i="46"/>
  <c r="D457" i="46"/>
  <c r="C457" i="46"/>
  <c r="G456" i="46"/>
  <c r="F456" i="46"/>
  <c r="E456" i="46"/>
  <c r="D456" i="46"/>
  <c r="C456" i="46"/>
  <c r="E455" i="46"/>
  <c r="D455" i="46"/>
  <c r="C455" i="46"/>
  <c r="G452" i="46"/>
  <c r="F452" i="46"/>
  <c r="E452" i="46"/>
  <c r="D452" i="46"/>
  <c r="C452" i="46"/>
  <c r="G451" i="46"/>
  <c r="F451" i="46"/>
  <c r="E451" i="46"/>
  <c r="D451" i="46"/>
  <c r="C451" i="46"/>
  <c r="G450" i="46"/>
  <c r="F450" i="46"/>
  <c r="E450" i="46"/>
  <c r="D450" i="46"/>
  <c r="C450" i="46"/>
  <c r="G449" i="46"/>
  <c r="F449" i="46"/>
  <c r="E449" i="46"/>
  <c r="D449" i="46"/>
  <c r="C449" i="46"/>
  <c r="G448" i="46"/>
  <c r="F448" i="46"/>
  <c r="E448" i="46"/>
  <c r="D448" i="46"/>
  <c r="C448" i="46"/>
  <c r="E447" i="46"/>
  <c r="D447" i="46"/>
  <c r="C447" i="46"/>
  <c r="G446" i="46"/>
  <c r="F446" i="46"/>
  <c r="E446" i="46"/>
  <c r="D446" i="46"/>
  <c r="C446" i="46"/>
  <c r="G445" i="46"/>
  <c r="F445" i="46"/>
  <c r="E445" i="46"/>
  <c r="D445" i="46"/>
  <c r="C445" i="46"/>
  <c r="G444" i="46"/>
  <c r="F444" i="46"/>
  <c r="E444" i="46"/>
  <c r="D444" i="46"/>
  <c r="C444" i="46"/>
  <c r="G443" i="46"/>
  <c r="F443" i="46"/>
  <c r="E443" i="46"/>
  <c r="D443" i="46"/>
  <c r="C443" i="46"/>
  <c r="G442" i="46"/>
  <c r="F442" i="46"/>
  <c r="E442" i="46"/>
  <c r="D442" i="46"/>
  <c r="C442" i="46"/>
  <c r="G441" i="46"/>
  <c r="F441" i="46"/>
  <c r="E441" i="46"/>
  <c r="D441" i="46"/>
  <c r="C441" i="46"/>
  <c r="E440" i="46"/>
  <c r="D440" i="46"/>
  <c r="C440" i="46"/>
  <c r="G439" i="46"/>
  <c r="F439" i="46"/>
  <c r="E439" i="46"/>
  <c r="D439" i="46"/>
  <c r="C439" i="46"/>
  <c r="G438" i="46"/>
  <c r="F438" i="46"/>
  <c r="E438" i="46"/>
  <c r="D438" i="46"/>
  <c r="C438" i="46"/>
  <c r="G437" i="46"/>
  <c r="F437" i="46"/>
  <c r="E437" i="46"/>
  <c r="D437" i="46"/>
  <c r="C437" i="46"/>
  <c r="G436" i="46"/>
  <c r="F436" i="46"/>
  <c r="E436" i="46"/>
  <c r="D436" i="46"/>
  <c r="C436" i="46"/>
  <c r="G435" i="46"/>
  <c r="F435" i="46"/>
  <c r="E435" i="46"/>
  <c r="D435" i="46"/>
  <c r="C435" i="46"/>
  <c r="G434" i="46"/>
  <c r="F434" i="46"/>
  <c r="E434" i="46"/>
  <c r="D434" i="46"/>
  <c r="C434" i="46"/>
  <c r="E433" i="46"/>
  <c r="D433" i="46"/>
  <c r="C433" i="46"/>
  <c r="G432" i="46"/>
  <c r="F432" i="46"/>
  <c r="E432" i="46"/>
  <c r="D432" i="46"/>
  <c r="C432" i="46"/>
  <c r="G431" i="46"/>
  <c r="F431" i="46"/>
  <c r="E431" i="46"/>
  <c r="D431" i="46"/>
  <c r="C431" i="46"/>
  <c r="G430" i="46"/>
  <c r="F430" i="46"/>
  <c r="E430" i="46"/>
  <c r="D430" i="46"/>
  <c r="C430" i="46"/>
  <c r="G429" i="46"/>
  <c r="F429" i="46"/>
  <c r="E429" i="46"/>
  <c r="D429" i="46"/>
  <c r="C429" i="46"/>
  <c r="G428" i="46"/>
  <c r="F428" i="46"/>
  <c r="E428" i="46"/>
  <c r="D428" i="46"/>
  <c r="C428" i="46"/>
  <c r="G427" i="46"/>
  <c r="F427" i="46"/>
  <c r="E427" i="46"/>
  <c r="D427" i="46"/>
  <c r="C427" i="46"/>
  <c r="E426" i="46"/>
  <c r="D426" i="46"/>
  <c r="C426" i="46"/>
  <c r="G425" i="46"/>
  <c r="F425" i="46"/>
  <c r="E425" i="46"/>
  <c r="D425" i="46"/>
  <c r="C425" i="46"/>
  <c r="E424" i="46"/>
  <c r="D424" i="46"/>
  <c r="C424" i="46"/>
  <c r="G423" i="46"/>
  <c r="F423" i="46"/>
  <c r="E423" i="46"/>
  <c r="D423" i="46"/>
  <c r="C423" i="46"/>
  <c r="G422" i="46"/>
  <c r="F422" i="46"/>
  <c r="E422" i="46"/>
  <c r="D422" i="46"/>
  <c r="C422" i="46"/>
  <c r="G421" i="46"/>
  <c r="F421" i="46"/>
  <c r="E421" i="46"/>
  <c r="D421" i="46"/>
  <c r="C421" i="46"/>
  <c r="G420" i="46"/>
  <c r="F420" i="46"/>
  <c r="E420" i="46"/>
  <c r="D420" i="46"/>
  <c r="C420" i="46"/>
  <c r="G419" i="46"/>
  <c r="F419" i="46"/>
  <c r="E419" i="46"/>
  <c r="D419" i="46"/>
  <c r="C419" i="46"/>
  <c r="G418" i="46"/>
  <c r="F418" i="46"/>
  <c r="E418" i="46"/>
  <c r="D418" i="46"/>
  <c r="C418" i="46"/>
  <c r="E417" i="46"/>
  <c r="D417" i="46"/>
  <c r="C417" i="46"/>
  <c r="G416" i="46"/>
  <c r="F416" i="46"/>
  <c r="E416" i="46"/>
  <c r="D416" i="46"/>
  <c r="C416" i="46"/>
  <c r="G415" i="46"/>
  <c r="F415" i="46"/>
  <c r="E415" i="46"/>
  <c r="D415" i="46"/>
  <c r="C415" i="46"/>
  <c r="G414" i="46"/>
  <c r="F414" i="46"/>
  <c r="E414" i="46"/>
  <c r="D414" i="46"/>
  <c r="C414" i="46"/>
  <c r="G413" i="46"/>
  <c r="F413" i="46"/>
  <c r="E413" i="46"/>
  <c r="D413" i="46"/>
  <c r="C413" i="46"/>
  <c r="G412" i="46"/>
  <c r="F412" i="46"/>
  <c r="E412" i="46"/>
  <c r="D412" i="46"/>
  <c r="C412" i="46"/>
  <c r="G411" i="46"/>
  <c r="F411" i="46"/>
  <c r="E411" i="46"/>
  <c r="D411" i="46"/>
  <c r="C411" i="46"/>
  <c r="E410" i="46"/>
  <c r="D410" i="46"/>
  <c r="C410" i="46"/>
  <c r="G409" i="46"/>
  <c r="F409" i="46"/>
  <c r="E409" i="46"/>
  <c r="D409" i="46"/>
  <c r="C409" i="46"/>
  <c r="G408" i="46"/>
  <c r="F408" i="46"/>
  <c r="E408" i="46"/>
  <c r="D408" i="46"/>
  <c r="C408" i="46"/>
  <c r="G407" i="46"/>
  <c r="F407" i="46"/>
  <c r="E407" i="46"/>
  <c r="D407" i="46"/>
  <c r="C407" i="46"/>
  <c r="G406" i="46"/>
  <c r="F406" i="46"/>
  <c r="E406" i="46"/>
  <c r="D406" i="46"/>
  <c r="C406" i="46"/>
  <c r="G405" i="46"/>
  <c r="F405" i="46"/>
  <c r="E405" i="46"/>
  <c r="D405" i="46"/>
  <c r="C405" i="46"/>
  <c r="E404" i="46"/>
  <c r="D404" i="46"/>
  <c r="C404" i="46"/>
  <c r="G403" i="46"/>
  <c r="F403" i="46"/>
  <c r="E403" i="46"/>
  <c r="D403" i="46"/>
  <c r="C403" i="46"/>
  <c r="G402" i="46"/>
  <c r="F402" i="46"/>
  <c r="E402" i="46"/>
  <c r="D402" i="46"/>
  <c r="C402" i="46"/>
  <c r="G401" i="46"/>
  <c r="F401" i="46"/>
  <c r="E401" i="46"/>
  <c r="D401" i="46"/>
  <c r="C401" i="46"/>
  <c r="G400" i="46"/>
  <c r="F400" i="46"/>
  <c r="E400" i="46"/>
  <c r="D400" i="46"/>
  <c r="C400" i="46"/>
  <c r="G399" i="46"/>
  <c r="F399" i="46"/>
  <c r="E399" i="46"/>
  <c r="D399" i="46"/>
  <c r="C399" i="46"/>
  <c r="G398" i="46"/>
  <c r="F398" i="46"/>
  <c r="E398" i="46"/>
  <c r="D398" i="46"/>
  <c r="C398" i="46"/>
  <c r="E397" i="46"/>
  <c r="D397" i="46"/>
  <c r="C397" i="46"/>
  <c r="G396" i="46"/>
  <c r="F396" i="46"/>
  <c r="E396" i="46"/>
  <c r="D396" i="46"/>
  <c r="C396" i="46"/>
  <c r="E395" i="46"/>
  <c r="D395" i="46"/>
  <c r="C395" i="46"/>
  <c r="G394" i="46"/>
  <c r="F394" i="46"/>
  <c r="E394" i="46"/>
  <c r="D394" i="46"/>
  <c r="C394" i="46"/>
  <c r="G393" i="46"/>
  <c r="F393" i="46"/>
  <c r="E393" i="46"/>
  <c r="D393" i="46"/>
  <c r="C393" i="46"/>
  <c r="G392" i="46"/>
  <c r="F392" i="46"/>
  <c r="E392" i="46"/>
  <c r="D392" i="46"/>
  <c r="C392" i="46"/>
  <c r="G391" i="46"/>
  <c r="F391" i="46"/>
  <c r="E391" i="46"/>
  <c r="D391" i="46"/>
  <c r="C391" i="46"/>
  <c r="G390" i="46"/>
  <c r="F390" i="46"/>
  <c r="E390" i="46"/>
  <c r="D390" i="46"/>
  <c r="C390" i="46"/>
  <c r="E389" i="46"/>
  <c r="D389" i="46"/>
  <c r="C389" i="46"/>
  <c r="G388" i="46"/>
  <c r="F388" i="46"/>
  <c r="E388" i="46"/>
  <c r="D388" i="46"/>
  <c r="C388" i="46"/>
  <c r="E387" i="46"/>
  <c r="D387" i="46"/>
  <c r="C387" i="46"/>
  <c r="G386" i="46"/>
  <c r="F386" i="46"/>
  <c r="E386" i="46"/>
  <c r="D386" i="46"/>
  <c r="C386" i="46"/>
  <c r="G385" i="46"/>
  <c r="F385" i="46"/>
  <c r="E385" i="46"/>
  <c r="D385" i="46"/>
  <c r="C385" i="46"/>
  <c r="G384" i="46"/>
  <c r="F384" i="46"/>
  <c r="E384" i="46"/>
  <c r="D384" i="46"/>
  <c r="C384" i="46"/>
  <c r="G383" i="46"/>
  <c r="F383" i="46"/>
  <c r="E383" i="46"/>
  <c r="D383" i="46"/>
  <c r="C383" i="46"/>
  <c r="G382" i="46"/>
  <c r="F382" i="46"/>
  <c r="E382" i="46"/>
  <c r="D382" i="46"/>
  <c r="C382" i="46"/>
  <c r="G381" i="46"/>
  <c r="F381" i="46"/>
  <c r="E381" i="46"/>
  <c r="D381" i="46"/>
  <c r="C381" i="46"/>
  <c r="E380" i="46"/>
  <c r="D380" i="46"/>
  <c r="C380" i="46"/>
  <c r="G379" i="46"/>
  <c r="F379" i="46"/>
  <c r="E379" i="46"/>
  <c r="D379" i="46"/>
  <c r="C379" i="46"/>
  <c r="G378" i="46"/>
  <c r="F378" i="46"/>
  <c r="E378" i="46"/>
  <c r="D378" i="46"/>
  <c r="C378" i="46"/>
  <c r="G377" i="46"/>
  <c r="F377" i="46"/>
  <c r="E377" i="46"/>
  <c r="D377" i="46"/>
  <c r="C377" i="46"/>
  <c r="G376" i="46"/>
  <c r="F376" i="46"/>
  <c r="E376" i="46"/>
  <c r="D376" i="46"/>
  <c r="C376" i="46"/>
  <c r="G375" i="46"/>
  <c r="F375" i="46"/>
  <c r="E375" i="46"/>
  <c r="D375" i="46"/>
  <c r="C375" i="46"/>
  <c r="G374" i="46"/>
  <c r="F374" i="46"/>
  <c r="E374" i="46"/>
  <c r="D374" i="46"/>
  <c r="C374" i="46"/>
  <c r="E373" i="46"/>
  <c r="D373" i="46"/>
  <c r="C373" i="46"/>
  <c r="G372" i="46"/>
  <c r="F372" i="46"/>
  <c r="E372" i="46"/>
  <c r="D372" i="46"/>
  <c r="C372" i="46"/>
  <c r="G371" i="46"/>
  <c r="F371" i="46"/>
  <c r="E371" i="46"/>
  <c r="D371" i="46"/>
  <c r="C371" i="46"/>
  <c r="G370" i="46"/>
  <c r="F370" i="46"/>
  <c r="E370" i="46"/>
  <c r="D370" i="46"/>
  <c r="C370" i="46"/>
  <c r="G369" i="46"/>
  <c r="F369" i="46"/>
  <c r="E369" i="46"/>
  <c r="D369" i="46"/>
  <c r="C369" i="46"/>
  <c r="G368" i="46"/>
  <c r="F368" i="46"/>
  <c r="E368" i="46"/>
  <c r="D368" i="46"/>
  <c r="C368" i="46"/>
  <c r="G367" i="46"/>
  <c r="F367" i="46"/>
  <c r="E367" i="46"/>
  <c r="D367" i="46"/>
  <c r="C367" i="46"/>
  <c r="E366" i="46"/>
  <c r="D366" i="46"/>
  <c r="C366" i="46"/>
  <c r="G365" i="46"/>
  <c r="F365" i="46"/>
  <c r="E365" i="46"/>
  <c r="D365" i="46"/>
  <c r="C365" i="46"/>
  <c r="G364" i="46"/>
  <c r="F364" i="46"/>
  <c r="E364" i="46"/>
  <c r="D364" i="46"/>
  <c r="C364" i="46"/>
  <c r="E363" i="46"/>
  <c r="D363" i="46"/>
  <c r="C363" i="46"/>
  <c r="G362" i="46"/>
  <c r="F362" i="46"/>
  <c r="E362" i="46"/>
  <c r="D362" i="46"/>
  <c r="C362" i="46"/>
  <c r="E361" i="46"/>
  <c r="D361" i="46"/>
  <c r="C361" i="46"/>
  <c r="G360" i="46"/>
  <c r="F360" i="46"/>
  <c r="E360" i="46"/>
  <c r="D360" i="46"/>
  <c r="C360" i="46"/>
  <c r="G359" i="46"/>
  <c r="F359" i="46"/>
  <c r="E359" i="46"/>
  <c r="D359" i="46"/>
  <c r="C359" i="46"/>
  <c r="G358" i="46"/>
  <c r="F358" i="46"/>
  <c r="E358" i="46"/>
  <c r="D358" i="46"/>
  <c r="C358" i="46"/>
  <c r="G357" i="46"/>
  <c r="F357" i="46"/>
  <c r="E357" i="46"/>
  <c r="D357" i="46"/>
  <c r="C357" i="46"/>
  <c r="G356" i="46"/>
  <c r="F356" i="46"/>
  <c r="E356" i="46"/>
  <c r="D356" i="46"/>
  <c r="C356" i="46"/>
  <c r="G355" i="46"/>
  <c r="F355" i="46"/>
  <c r="E355" i="46"/>
  <c r="D355" i="46"/>
  <c r="C355" i="46"/>
  <c r="G354" i="46"/>
  <c r="E354" i="46"/>
  <c r="D354" i="46"/>
  <c r="C354" i="46"/>
  <c r="G353" i="46"/>
  <c r="F353" i="46"/>
  <c r="E353" i="46"/>
  <c r="D353" i="46"/>
  <c r="C353" i="46"/>
  <c r="G352" i="46"/>
  <c r="F352" i="46"/>
  <c r="E352" i="46"/>
  <c r="D352" i="46"/>
  <c r="C352" i="46"/>
  <c r="G351" i="46"/>
  <c r="F351" i="46"/>
  <c r="E351" i="46"/>
  <c r="D351" i="46"/>
  <c r="C351" i="46"/>
  <c r="G350" i="46"/>
  <c r="F350" i="46"/>
  <c r="E350" i="46"/>
  <c r="D350" i="46"/>
  <c r="C350" i="46"/>
  <c r="G349" i="46"/>
  <c r="F349" i="46"/>
  <c r="E349" i="46"/>
  <c r="D349" i="46"/>
  <c r="C349" i="46"/>
  <c r="G348" i="46"/>
  <c r="F348" i="46"/>
  <c r="E348" i="46"/>
  <c r="D348" i="46"/>
  <c r="C348" i="46"/>
  <c r="E347" i="46"/>
  <c r="D347" i="46"/>
  <c r="C347" i="46"/>
  <c r="H344" i="46"/>
  <c r="G344" i="46"/>
  <c r="F344" i="46"/>
  <c r="E344" i="46"/>
  <c r="D344" i="46"/>
  <c r="C344" i="46"/>
  <c r="H343" i="46"/>
  <c r="G343" i="46"/>
  <c r="F343" i="46"/>
  <c r="E343" i="46"/>
  <c r="D343" i="46"/>
  <c r="C343" i="46"/>
  <c r="H342" i="46"/>
  <c r="G342" i="46"/>
  <c r="F342" i="46"/>
  <c r="E342" i="46"/>
  <c r="D342" i="46"/>
  <c r="C342" i="46"/>
  <c r="H341" i="46"/>
  <c r="G341" i="46"/>
  <c r="F341" i="46"/>
  <c r="E341" i="46"/>
  <c r="D341" i="46"/>
  <c r="C341" i="46"/>
  <c r="H340" i="46"/>
  <c r="G340" i="46"/>
  <c r="F340" i="46"/>
  <c r="E340" i="46"/>
  <c r="D340" i="46"/>
  <c r="C340" i="46"/>
  <c r="H339" i="46"/>
  <c r="G339" i="46"/>
  <c r="F339" i="46"/>
  <c r="E339" i="46"/>
  <c r="D339" i="46"/>
  <c r="C339" i="46"/>
  <c r="H338" i="46"/>
  <c r="G338" i="46"/>
  <c r="F338" i="46"/>
  <c r="E338" i="46"/>
  <c r="D338" i="46"/>
  <c r="C338" i="46"/>
  <c r="H337" i="46"/>
  <c r="G337" i="46"/>
  <c r="F337" i="46"/>
  <c r="E337" i="46"/>
  <c r="D337" i="46"/>
  <c r="C337" i="46"/>
  <c r="H336" i="46"/>
  <c r="G336" i="46"/>
  <c r="F336" i="46"/>
  <c r="E336" i="46"/>
  <c r="D336" i="46"/>
  <c r="C336" i="46"/>
  <c r="H335" i="46"/>
  <c r="G335" i="46"/>
  <c r="F335" i="46"/>
  <c r="E335" i="46"/>
  <c r="D335" i="46"/>
  <c r="C335" i="46"/>
  <c r="H334" i="46"/>
  <c r="G334" i="46"/>
  <c r="F334" i="46"/>
  <c r="E334" i="46"/>
  <c r="D334" i="46"/>
  <c r="C334" i="46"/>
  <c r="H333" i="46"/>
  <c r="G333" i="46"/>
  <c r="F333" i="46"/>
  <c r="E333" i="46"/>
  <c r="D333" i="46"/>
  <c r="C333" i="46"/>
  <c r="H332" i="46"/>
  <c r="G332" i="46"/>
  <c r="F332" i="46"/>
  <c r="E332" i="46"/>
  <c r="D332" i="46"/>
  <c r="C332" i="46"/>
  <c r="H331" i="46"/>
  <c r="G331" i="46"/>
  <c r="F331" i="46"/>
  <c r="E331" i="46"/>
  <c r="D331" i="46"/>
  <c r="C331" i="46"/>
  <c r="H330" i="46"/>
  <c r="G330" i="46"/>
  <c r="F330" i="46"/>
  <c r="E330" i="46"/>
  <c r="D330" i="46"/>
  <c r="C330" i="46"/>
  <c r="H329" i="46"/>
  <c r="G329" i="46"/>
  <c r="F329" i="46"/>
  <c r="E329" i="46"/>
  <c r="D329" i="46"/>
  <c r="C329" i="46"/>
  <c r="H328" i="46"/>
  <c r="G328" i="46"/>
  <c r="F328" i="46"/>
  <c r="E328" i="46"/>
  <c r="D328" i="46"/>
  <c r="C328" i="46"/>
  <c r="H327" i="46"/>
  <c r="G327" i="46"/>
  <c r="F327" i="46"/>
  <c r="E327" i="46"/>
  <c r="D327" i="46"/>
  <c r="C327" i="46"/>
  <c r="H326" i="46"/>
  <c r="G326" i="46"/>
  <c r="F326" i="46"/>
  <c r="E326" i="46"/>
  <c r="D326" i="46"/>
  <c r="C326" i="46"/>
  <c r="H325" i="46"/>
  <c r="G325" i="46"/>
  <c r="F325" i="46"/>
  <c r="E325" i="46"/>
  <c r="D325" i="46"/>
  <c r="C325" i="46"/>
  <c r="H324" i="46"/>
  <c r="G324" i="46"/>
  <c r="F324" i="46"/>
  <c r="E324" i="46"/>
  <c r="D324" i="46"/>
  <c r="C324" i="46"/>
  <c r="H323" i="46"/>
  <c r="G323" i="46"/>
  <c r="F323" i="46"/>
  <c r="E323" i="46"/>
  <c r="D323" i="46"/>
  <c r="C323" i="46"/>
  <c r="H322" i="46"/>
  <c r="G322" i="46"/>
  <c r="F322" i="46"/>
  <c r="E322" i="46"/>
  <c r="D322" i="46"/>
  <c r="C322" i="46"/>
  <c r="H321" i="46"/>
  <c r="G321" i="46"/>
  <c r="F321" i="46"/>
  <c r="E321" i="46"/>
  <c r="D321" i="46"/>
  <c r="C321" i="46"/>
  <c r="H320" i="46"/>
  <c r="G320" i="46"/>
  <c r="F320" i="46"/>
  <c r="E320" i="46"/>
  <c r="D320" i="46"/>
  <c r="C320" i="46"/>
  <c r="H319" i="46"/>
  <c r="G319" i="46"/>
  <c r="F319" i="46"/>
  <c r="E319" i="46"/>
  <c r="D319" i="46"/>
  <c r="C319" i="46"/>
  <c r="H318" i="46"/>
  <c r="G318" i="46"/>
  <c r="F318" i="46"/>
  <c r="E318" i="46"/>
  <c r="D318" i="46"/>
  <c r="C318" i="46"/>
  <c r="H317" i="46"/>
  <c r="G317" i="46"/>
  <c r="F317" i="46"/>
  <c r="E317" i="46"/>
  <c r="D317" i="46"/>
  <c r="C317" i="46"/>
  <c r="H316" i="46"/>
  <c r="G316" i="46"/>
  <c r="F316" i="46"/>
  <c r="E316" i="46"/>
  <c r="D316" i="46"/>
  <c r="C316" i="46"/>
  <c r="H315" i="46"/>
  <c r="G315" i="46"/>
  <c r="F315" i="46"/>
  <c r="E315" i="46"/>
  <c r="D315" i="46"/>
  <c r="C315" i="46"/>
  <c r="H314" i="46"/>
  <c r="G314" i="46"/>
  <c r="F314" i="46"/>
  <c r="E314" i="46"/>
  <c r="D314" i="46"/>
  <c r="C314" i="46"/>
  <c r="H313" i="46"/>
  <c r="G313" i="46"/>
  <c r="F313" i="46"/>
  <c r="E313" i="46"/>
  <c r="D313" i="46"/>
  <c r="C313" i="46"/>
  <c r="H312" i="46"/>
  <c r="G312" i="46"/>
  <c r="F312" i="46"/>
  <c r="E312" i="46"/>
  <c r="D312" i="46"/>
  <c r="C312" i="46"/>
  <c r="H311" i="46"/>
  <c r="G311" i="46"/>
  <c r="F311" i="46"/>
  <c r="E311" i="46"/>
  <c r="D311" i="46"/>
  <c r="C311" i="46"/>
  <c r="H310" i="46"/>
  <c r="G310" i="46"/>
  <c r="F310" i="46"/>
  <c r="E310" i="46"/>
  <c r="D310" i="46"/>
  <c r="C310" i="46"/>
  <c r="H309" i="46"/>
  <c r="G309" i="46"/>
  <c r="F309" i="46"/>
  <c r="E309" i="46"/>
  <c r="D309" i="46"/>
  <c r="C309" i="46"/>
  <c r="H308" i="46"/>
  <c r="G308" i="46"/>
  <c r="F308" i="46"/>
  <c r="E308" i="46"/>
  <c r="D308" i="46"/>
  <c r="C308" i="46"/>
  <c r="H307" i="46"/>
  <c r="G307" i="46"/>
  <c r="F307" i="46"/>
  <c r="E307" i="46"/>
  <c r="D307" i="46"/>
  <c r="C307" i="46"/>
  <c r="J304" i="46"/>
  <c r="I304" i="46"/>
  <c r="H304" i="46"/>
  <c r="G304" i="46"/>
  <c r="F304" i="46"/>
  <c r="E304" i="46"/>
  <c r="C304" i="46"/>
  <c r="J303" i="46"/>
  <c r="I303" i="46"/>
  <c r="H303" i="46"/>
  <c r="G303" i="46"/>
  <c r="F303" i="46"/>
  <c r="E303" i="46"/>
  <c r="C303" i="46"/>
  <c r="J302" i="46"/>
  <c r="I302" i="46"/>
  <c r="H302" i="46"/>
  <c r="G302" i="46"/>
  <c r="F302" i="46"/>
  <c r="E302" i="46"/>
  <c r="C302" i="46"/>
  <c r="J301" i="46"/>
  <c r="I301" i="46"/>
  <c r="H301" i="46"/>
  <c r="G301" i="46"/>
  <c r="F301" i="46"/>
  <c r="E301" i="46"/>
  <c r="C301" i="46"/>
  <c r="J300" i="46"/>
  <c r="I300" i="46"/>
  <c r="H300" i="46"/>
  <c r="G300" i="46"/>
  <c r="F300" i="46"/>
  <c r="E300" i="46"/>
  <c r="C300" i="46"/>
  <c r="J299" i="46"/>
  <c r="I299" i="46"/>
  <c r="H299" i="46"/>
  <c r="G299" i="46"/>
  <c r="F299" i="46"/>
  <c r="E299" i="46"/>
  <c r="C299" i="46"/>
  <c r="J298" i="46"/>
  <c r="I298" i="46"/>
  <c r="H298" i="46"/>
  <c r="G298" i="46"/>
  <c r="F298" i="46"/>
  <c r="E298" i="46"/>
  <c r="D298" i="46"/>
  <c r="C298" i="46"/>
  <c r="J297" i="46"/>
  <c r="I297" i="46"/>
  <c r="H297" i="46"/>
  <c r="G297" i="46"/>
  <c r="F297" i="46"/>
  <c r="E297" i="46"/>
  <c r="D297" i="46"/>
  <c r="C297" i="46"/>
  <c r="J296" i="46"/>
  <c r="I296" i="46"/>
  <c r="H296" i="46"/>
  <c r="G296" i="46"/>
  <c r="F296" i="46"/>
  <c r="E296" i="46"/>
  <c r="D296" i="46"/>
  <c r="C296" i="46"/>
  <c r="J295" i="46"/>
  <c r="I295" i="46"/>
  <c r="H295" i="46"/>
  <c r="G295" i="46"/>
  <c r="F295" i="46"/>
  <c r="E295" i="46"/>
  <c r="D295" i="46"/>
  <c r="C295" i="46"/>
  <c r="J294" i="46"/>
  <c r="I294" i="46"/>
  <c r="H294" i="46"/>
  <c r="G294" i="46"/>
  <c r="F294" i="46"/>
  <c r="E294" i="46"/>
  <c r="D294" i="46"/>
  <c r="C294" i="46"/>
  <c r="J293" i="46"/>
  <c r="I293" i="46"/>
  <c r="H293" i="46"/>
  <c r="G293" i="46"/>
  <c r="F293" i="46"/>
  <c r="E293" i="46"/>
  <c r="D293" i="46"/>
  <c r="C293" i="46"/>
  <c r="J292" i="46"/>
  <c r="I292" i="46"/>
  <c r="H292" i="46"/>
  <c r="G292" i="46"/>
  <c r="F292" i="46"/>
  <c r="E292" i="46"/>
  <c r="D292" i="46"/>
  <c r="C292" i="46"/>
  <c r="J291" i="46"/>
  <c r="I291" i="46"/>
  <c r="H291" i="46"/>
  <c r="G291" i="46"/>
  <c r="F291" i="46"/>
  <c r="E291" i="46"/>
  <c r="C291" i="46"/>
  <c r="J290" i="46"/>
  <c r="I290" i="46"/>
  <c r="H290" i="46"/>
  <c r="G290" i="46"/>
  <c r="F290" i="46"/>
  <c r="E290" i="46"/>
  <c r="C290" i="46"/>
  <c r="J289" i="46"/>
  <c r="I289" i="46"/>
  <c r="H289" i="46"/>
  <c r="G289" i="46"/>
  <c r="F289" i="46"/>
  <c r="E289" i="46"/>
  <c r="C289" i="46"/>
  <c r="J288" i="46"/>
  <c r="I288" i="46"/>
  <c r="H288" i="46"/>
  <c r="G288" i="46"/>
  <c r="F288" i="46"/>
  <c r="E288" i="46"/>
  <c r="C288" i="46"/>
  <c r="J287" i="46"/>
  <c r="I287" i="46"/>
  <c r="H287" i="46"/>
  <c r="G287" i="46"/>
  <c r="F287" i="46"/>
  <c r="E287" i="46"/>
  <c r="C287" i="46"/>
  <c r="J286" i="46"/>
  <c r="I286" i="46"/>
  <c r="H286" i="46"/>
  <c r="G286" i="46"/>
  <c r="F286" i="46"/>
  <c r="E286" i="46"/>
  <c r="C286" i="46"/>
  <c r="J285" i="46"/>
  <c r="I285" i="46"/>
  <c r="H285" i="46"/>
  <c r="G285" i="46"/>
  <c r="F285" i="46"/>
  <c r="E285" i="46"/>
  <c r="C285" i="46"/>
  <c r="J284" i="46"/>
  <c r="I284" i="46"/>
  <c r="H284" i="46"/>
  <c r="G284" i="46"/>
  <c r="F284" i="46"/>
  <c r="E284" i="46"/>
  <c r="D284" i="46"/>
  <c r="C284" i="46"/>
  <c r="J283" i="46"/>
  <c r="I283" i="46"/>
  <c r="H283" i="46"/>
  <c r="G283" i="46"/>
  <c r="F283" i="46"/>
  <c r="E283" i="46"/>
  <c r="D283" i="46"/>
  <c r="C283" i="46"/>
  <c r="J282" i="46"/>
  <c r="I282" i="46"/>
  <c r="H282" i="46"/>
  <c r="G282" i="46"/>
  <c r="F282" i="46"/>
  <c r="E282" i="46"/>
  <c r="D282" i="46"/>
  <c r="C282" i="46"/>
  <c r="J281" i="46"/>
  <c r="I281" i="46"/>
  <c r="H281" i="46"/>
  <c r="G281" i="46"/>
  <c r="F281" i="46"/>
  <c r="E281" i="46"/>
  <c r="D281" i="46"/>
  <c r="C281" i="46"/>
  <c r="J278" i="46"/>
  <c r="I278" i="46"/>
  <c r="H278" i="46"/>
  <c r="G278" i="46"/>
  <c r="F278" i="46"/>
  <c r="E278" i="46"/>
  <c r="D278" i="46"/>
  <c r="C278" i="46"/>
  <c r="J277" i="46"/>
  <c r="I277" i="46"/>
  <c r="H277" i="46"/>
  <c r="G277" i="46"/>
  <c r="F277" i="46"/>
  <c r="E277" i="46"/>
  <c r="D277" i="46"/>
  <c r="C277" i="46"/>
  <c r="J276" i="46"/>
  <c r="I276" i="46"/>
  <c r="H276" i="46"/>
  <c r="G276" i="46"/>
  <c r="F276" i="46"/>
  <c r="E276" i="46"/>
  <c r="D276" i="46"/>
  <c r="C276" i="46"/>
  <c r="J275" i="46"/>
  <c r="I275" i="46"/>
  <c r="H275" i="46"/>
  <c r="G275" i="46"/>
  <c r="F275" i="46"/>
  <c r="E275" i="46"/>
  <c r="D275" i="46"/>
  <c r="C275" i="46"/>
  <c r="J274" i="46"/>
  <c r="I274" i="46"/>
  <c r="H274" i="46"/>
  <c r="G274" i="46"/>
  <c r="F274" i="46"/>
  <c r="E274" i="46"/>
  <c r="D274" i="46"/>
  <c r="C274" i="46"/>
  <c r="J273" i="46"/>
  <c r="I273" i="46"/>
  <c r="H273" i="46"/>
  <c r="G273" i="46"/>
  <c r="F273" i="46"/>
  <c r="E273" i="46"/>
  <c r="D273" i="46"/>
  <c r="C273" i="46"/>
  <c r="J272" i="46"/>
  <c r="I272" i="46"/>
  <c r="H272" i="46"/>
  <c r="G272" i="46"/>
  <c r="F272" i="46"/>
  <c r="E272" i="46"/>
  <c r="D272" i="46"/>
  <c r="C272" i="46"/>
  <c r="J271" i="46"/>
  <c r="I271" i="46"/>
  <c r="H271" i="46"/>
  <c r="G271" i="46"/>
  <c r="F271" i="46"/>
  <c r="E271" i="46"/>
  <c r="D271" i="46"/>
  <c r="C271" i="46"/>
  <c r="J270" i="46"/>
  <c r="I270" i="46"/>
  <c r="H270" i="46"/>
  <c r="G270" i="46"/>
  <c r="F270" i="46"/>
  <c r="E270" i="46"/>
  <c r="D270" i="46"/>
  <c r="C270" i="46"/>
  <c r="J269" i="46"/>
  <c r="I269" i="46"/>
  <c r="H269" i="46"/>
  <c r="G269" i="46"/>
  <c r="F269" i="46"/>
  <c r="E269" i="46"/>
  <c r="D269" i="46"/>
  <c r="C269" i="46"/>
  <c r="J268" i="46"/>
  <c r="I268" i="46"/>
  <c r="H268" i="46"/>
  <c r="G268" i="46"/>
  <c r="F268" i="46"/>
  <c r="E268" i="46"/>
  <c r="D268" i="46"/>
  <c r="C268" i="46"/>
  <c r="J267" i="46"/>
  <c r="I267" i="46"/>
  <c r="H267" i="46"/>
  <c r="G267" i="46"/>
  <c r="F267" i="46"/>
  <c r="E267" i="46"/>
  <c r="D267" i="46"/>
  <c r="C267" i="46"/>
  <c r="J266" i="46"/>
  <c r="I266" i="46"/>
  <c r="H266" i="46"/>
  <c r="G266" i="46"/>
  <c r="F266" i="46"/>
  <c r="E266" i="46"/>
  <c r="D266" i="46"/>
  <c r="C266" i="46"/>
  <c r="J265" i="46"/>
  <c r="I265" i="46"/>
  <c r="H265" i="46"/>
  <c r="G265" i="46"/>
  <c r="F265" i="46"/>
  <c r="E265" i="46"/>
  <c r="D265" i="46"/>
  <c r="C265" i="46"/>
  <c r="J264" i="46"/>
  <c r="I264" i="46"/>
  <c r="H264" i="46"/>
  <c r="G264" i="46"/>
  <c r="F264" i="46"/>
  <c r="E264" i="46"/>
  <c r="D264" i="46"/>
  <c r="C264" i="46"/>
  <c r="J263" i="46"/>
  <c r="I263" i="46"/>
  <c r="H263" i="46"/>
  <c r="G263" i="46"/>
  <c r="F263" i="46"/>
  <c r="E263" i="46"/>
  <c r="D263" i="46"/>
  <c r="C263" i="46"/>
  <c r="J262" i="46"/>
  <c r="I262" i="46"/>
  <c r="H262" i="46"/>
  <c r="G262" i="46"/>
  <c r="F262" i="46"/>
  <c r="E262" i="46"/>
  <c r="D262" i="46"/>
  <c r="C262" i="46"/>
  <c r="J261" i="46"/>
  <c r="I261" i="46"/>
  <c r="H261" i="46"/>
  <c r="G261" i="46"/>
  <c r="F261" i="46"/>
  <c r="E261" i="46"/>
  <c r="D261" i="46"/>
  <c r="C261" i="46"/>
  <c r="J260" i="46"/>
  <c r="I260" i="46"/>
  <c r="H260" i="46"/>
  <c r="G260" i="46"/>
  <c r="F260" i="46"/>
  <c r="E260" i="46"/>
  <c r="D260" i="46"/>
  <c r="C260" i="46"/>
  <c r="J259" i="46"/>
  <c r="I259" i="46"/>
  <c r="H259" i="46"/>
  <c r="G259" i="46"/>
  <c r="F259" i="46"/>
  <c r="E259" i="46"/>
  <c r="D259" i="46"/>
  <c r="C259" i="46"/>
  <c r="J258" i="46"/>
  <c r="I258" i="46"/>
  <c r="H258" i="46"/>
  <c r="G258" i="46"/>
  <c r="F258" i="46"/>
  <c r="E258" i="46"/>
  <c r="D258" i="46"/>
  <c r="C258" i="46"/>
  <c r="J257" i="46"/>
  <c r="I257" i="46"/>
  <c r="H257" i="46"/>
  <c r="G257" i="46"/>
  <c r="F257" i="46"/>
  <c r="E257" i="46"/>
  <c r="D257" i="46"/>
  <c r="C257" i="46"/>
  <c r="J256" i="46"/>
  <c r="I256" i="46"/>
  <c r="H256" i="46"/>
  <c r="G256" i="46"/>
  <c r="F256" i="46"/>
  <c r="E256" i="46"/>
  <c r="D256" i="46"/>
  <c r="C256" i="46"/>
  <c r="J255" i="46"/>
  <c r="I255" i="46"/>
  <c r="H255" i="46"/>
  <c r="G255" i="46"/>
  <c r="F255" i="46"/>
  <c r="E255" i="46"/>
  <c r="D255" i="46"/>
  <c r="C255" i="46"/>
  <c r="J254" i="46"/>
  <c r="I254" i="46"/>
  <c r="H254" i="46"/>
  <c r="G254" i="46"/>
  <c r="F254" i="46"/>
  <c r="E254" i="46"/>
  <c r="D254" i="46"/>
  <c r="C254" i="46"/>
  <c r="J253" i="46"/>
  <c r="I253" i="46"/>
  <c r="H253" i="46"/>
  <c r="G253" i="46"/>
  <c r="F253" i="46"/>
  <c r="E253" i="46"/>
  <c r="D253" i="46"/>
  <c r="C253" i="46"/>
  <c r="J252" i="46"/>
  <c r="I252" i="46"/>
  <c r="H252" i="46"/>
  <c r="G252" i="46"/>
  <c r="F252" i="46"/>
  <c r="E252" i="46"/>
  <c r="D252" i="46"/>
  <c r="C252" i="46"/>
  <c r="J251" i="46"/>
  <c r="I251" i="46"/>
  <c r="H251" i="46"/>
  <c r="G251" i="46"/>
  <c r="F251" i="46"/>
  <c r="E251" i="46"/>
  <c r="D251" i="46"/>
  <c r="C251" i="46"/>
  <c r="J250" i="46"/>
  <c r="I250" i="46"/>
  <c r="H250" i="46"/>
  <c r="G250" i="46"/>
  <c r="F250" i="46"/>
  <c r="E250" i="46"/>
  <c r="D250" i="46"/>
  <c r="C250" i="46"/>
  <c r="J249" i="46"/>
  <c r="I249" i="46"/>
  <c r="H249" i="46"/>
  <c r="G249" i="46"/>
  <c r="F249" i="46"/>
  <c r="E249" i="46"/>
  <c r="D249" i="46"/>
  <c r="C249" i="46"/>
  <c r="J248" i="46"/>
  <c r="I248" i="46"/>
  <c r="H248" i="46"/>
  <c r="G248" i="46"/>
  <c r="F248" i="46"/>
  <c r="E248" i="46"/>
  <c r="D248" i="46"/>
  <c r="C248" i="46"/>
  <c r="J247" i="46"/>
  <c r="I247" i="46"/>
  <c r="H247" i="46"/>
  <c r="G247" i="46"/>
  <c r="F247" i="46"/>
  <c r="E247" i="46"/>
  <c r="D247" i="46"/>
  <c r="C247" i="46"/>
  <c r="J246" i="46"/>
  <c r="I246" i="46"/>
  <c r="H246" i="46"/>
  <c r="G246" i="46"/>
  <c r="F246" i="46"/>
  <c r="E246" i="46"/>
  <c r="D246" i="46"/>
  <c r="C246" i="46"/>
  <c r="J245" i="46"/>
  <c r="I245" i="46"/>
  <c r="H245" i="46"/>
  <c r="G245" i="46"/>
  <c r="F245" i="46"/>
  <c r="E245" i="46"/>
  <c r="D245" i="46"/>
  <c r="C245" i="46"/>
  <c r="J244" i="46"/>
  <c r="I244" i="46"/>
  <c r="H244" i="46"/>
  <c r="G244" i="46"/>
  <c r="F244" i="46"/>
  <c r="E244" i="46"/>
  <c r="D244" i="46"/>
  <c r="C244" i="46"/>
  <c r="J243" i="46"/>
  <c r="I243" i="46"/>
  <c r="H243" i="46"/>
  <c r="G243" i="46"/>
  <c r="F243" i="46"/>
  <c r="E243" i="46"/>
  <c r="D243" i="46"/>
  <c r="C243" i="46"/>
  <c r="J242" i="46"/>
  <c r="I242" i="46"/>
  <c r="H242" i="46"/>
  <c r="G242" i="46"/>
  <c r="F242" i="46"/>
  <c r="E242" i="46"/>
  <c r="D242" i="46"/>
  <c r="C242" i="46"/>
  <c r="J241" i="46"/>
  <c r="I241" i="46"/>
  <c r="H241" i="46"/>
  <c r="G241" i="46"/>
  <c r="F241" i="46"/>
  <c r="E241" i="46"/>
  <c r="D241" i="46"/>
  <c r="C241" i="46"/>
  <c r="J240" i="46"/>
  <c r="I240" i="46"/>
  <c r="H240" i="46"/>
  <c r="G240" i="46"/>
  <c r="F240" i="46"/>
  <c r="E240" i="46"/>
  <c r="D240" i="46"/>
  <c r="C240" i="46"/>
  <c r="J239" i="46"/>
  <c r="I239" i="46"/>
  <c r="H239" i="46"/>
  <c r="G239" i="46"/>
  <c r="F239" i="46"/>
  <c r="E239" i="46"/>
  <c r="D239" i="46"/>
  <c r="C239" i="46"/>
  <c r="J238" i="46"/>
  <c r="I238" i="46"/>
  <c r="H238" i="46"/>
  <c r="G238" i="46"/>
  <c r="F238" i="46"/>
  <c r="E238" i="46"/>
  <c r="D238" i="46"/>
  <c r="C238" i="46"/>
  <c r="J237" i="46"/>
  <c r="I237" i="46"/>
  <c r="H237" i="46"/>
  <c r="G237" i="46"/>
  <c r="F237" i="46"/>
  <c r="E237" i="46"/>
  <c r="D237" i="46"/>
  <c r="C237" i="46"/>
  <c r="J236" i="46"/>
  <c r="I236" i="46"/>
  <c r="H236" i="46"/>
  <c r="G236" i="46"/>
  <c r="F236" i="46"/>
  <c r="E236" i="46"/>
  <c r="D236" i="46"/>
  <c r="C236" i="46"/>
  <c r="J235" i="46"/>
  <c r="I235" i="46"/>
  <c r="H235" i="46"/>
  <c r="G235" i="46"/>
  <c r="F235" i="46"/>
  <c r="E235" i="46"/>
  <c r="D235" i="46"/>
  <c r="C235" i="46"/>
  <c r="J234" i="46"/>
  <c r="I234" i="46"/>
  <c r="H234" i="46"/>
  <c r="G234" i="46"/>
  <c r="F234" i="46"/>
  <c r="E234" i="46"/>
  <c r="D234" i="46"/>
  <c r="C234" i="46"/>
  <c r="J233" i="46"/>
  <c r="I233" i="46"/>
  <c r="H233" i="46"/>
  <c r="G233" i="46"/>
  <c r="F233" i="46"/>
  <c r="E233" i="46"/>
  <c r="D233" i="46"/>
  <c r="C233" i="46"/>
  <c r="J232" i="46"/>
  <c r="I232" i="46"/>
  <c r="H232" i="46"/>
  <c r="G232" i="46"/>
  <c r="F232" i="46"/>
  <c r="E232" i="46"/>
  <c r="D232" i="46"/>
  <c r="C232" i="46"/>
  <c r="J231" i="46"/>
  <c r="I231" i="46"/>
  <c r="H231" i="46"/>
  <c r="G231" i="46"/>
  <c r="F231" i="46"/>
  <c r="E231" i="46"/>
  <c r="D231" i="46"/>
  <c r="C231" i="46"/>
  <c r="J230" i="46"/>
  <c r="I230" i="46"/>
  <c r="H230" i="46"/>
  <c r="G230" i="46"/>
  <c r="F230" i="46"/>
  <c r="E230" i="46"/>
  <c r="D230" i="46"/>
  <c r="C230" i="46"/>
  <c r="J229" i="46"/>
  <c r="I229" i="46"/>
  <c r="H229" i="46"/>
  <c r="G229" i="46"/>
  <c r="F229" i="46"/>
  <c r="E229" i="46"/>
  <c r="D229" i="46"/>
  <c r="C229" i="46"/>
  <c r="J228" i="46"/>
  <c r="I228" i="46"/>
  <c r="H228" i="46"/>
  <c r="G228" i="46"/>
  <c r="F228" i="46"/>
  <c r="E228" i="46"/>
  <c r="D228" i="46"/>
  <c r="C228" i="46"/>
  <c r="J225" i="46"/>
  <c r="I225" i="46"/>
  <c r="H225" i="46"/>
  <c r="G225" i="46"/>
  <c r="F225" i="46"/>
  <c r="E225" i="46"/>
  <c r="D225" i="46"/>
  <c r="C225" i="46"/>
  <c r="J224" i="46"/>
  <c r="I224" i="46"/>
  <c r="H224" i="46"/>
  <c r="G224" i="46"/>
  <c r="F224" i="46"/>
  <c r="E224" i="46"/>
  <c r="D224" i="46"/>
  <c r="C224" i="46"/>
  <c r="J223" i="46"/>
  <c r="I223" i="46"/>
  <c r="H223" i="46"/>
  <c r="G223" i="46"/>
  <c r="F223" i="46"/>
  <c r="E223" i="46"/>
  <c r="D223" i="46"/>
  <c r="C223" i="46"/>
  <c r="J222" i="46"/>
  <c r="I222" i="46"/>
  <c r="H222" i="46"/>
  <c r="G222" i="46"/>
  <c r="F222" i="46"/>
  <c r="E222" i="46"/>
  <c r="D222" i="46"/>
  <c r="C222" i="46"/>
  <c r="J221" i="46"/>
  <c r="I221" i="46"/>
  <c r="H221" i="46"/>
  <c r="G221" i="46"/>
  <c r="F221" i="46"/>
  <c r="E221" i="46"/>
  <c r="D221" i="46"/>
  <c r="C221" i="46"/>
  <c r="J220" i="46"/>
  <c r="I220" i="46"/>
  <c r="H220" i="46"/>
  <c r="G220" i="46"/>
  <c r="F220" i="46"/>
  <c r="E220" i="46"/>
  <c r="D220" i="46"/>
  <c r="C220" i="46"/>
  <c r="J219" i="46"/>
  <c r="I219" i="46"/>
  <c r="H219" i="46"/>
  <c r="G219" i="46"/>
  <c r="F219" i="46"/>
  <c r="E219" i="46"/>
  <c r="D219" i="46"/>
  <c r="C219" i="46"/>
  <c r="J218" i="46"/>
  <c r="I218" i="46"/>
  <c r="H218" i="46"/>
  <c r="G218" i="46"/>
  <c r="F218" i="46"/>
  <c r="E218" i="46"/>
  <c r="D218" i="46"/>
  <c r="C218" i="46"/>
  <c r="J217" i="46"/>
  <c r="I217" i="46"/>
  <c r="H217" i="46"/>
  <c r="G217" i="46"/>
  <c r="F217" i="46"/>
  <c r="E217" i="46"/>
  <c r="D217" i="46"/>
  <c r="C217" i="46"/>
  <c r="J216" i="46"/>
  <c r="I216" i="46"/>
  <c r="H216" i="46"/>
  <c r="G216" i="46"/>
  <c r="F216" i="46"/>
  <c r="E216" i="46"/>
  <c r="D216" i="46"/>
  <c r="C216" i="46"/>
  <c r="J215" i="46"/>
  <c r="I215" i="46"/>
  <c r="H215" i="46"/>
  <c r="G215" i="46"/>
  <c r="F215" i="46"/>
  <c r="E215" i="46"/>
  <c r="D215" i="46"/>
  <c r="C215" i="46"/>
  <c r="J214" i="46"/>
  <c r="I214" i="46"/>
  <c r="H214" i="46"/>
  <c r="G214" i="46"/>
  <c r="F214" i="46"/>
  <c r="E214" i="46"/>
  <c r="D214" i="46"/>
  <c r="C214" i="46"/>
  <c r="J213" i="46"/>
  <c r="I213" i="46"/>
  <c r="H213" i="46"/>
  <c r="G213" i="46"/>
  <c r="F213" i="46"/>
  <c r="E213" i="46"/>
  <c r="D213" i="46"/>
  <c r="C213" i="46"/>
  <c r="J212" i="46"/>
  <c r="I212" i="46"/>
  <c r="H212" i="46"/>
  <c r="G212" i="46"/>
  <c r="F212" i="46"/>
  <c r="E212" i="46"/>
  <c r="D212" i="46"/>
  <c r="C212" i="46"/>
  <c r="J211" i="46"/>
  <c r="I211" i="46"/>
  <c r="H211" i="46"/>
  <c r="G211" i="46"/>
  <c r="F211" i="46"/>
  <c r="E211" i="46"/>
  <c r="D211" i="46"/>
  <c r="C211" i="46"/>
  <c r="J210" i="46"/>
  <c r="I210" i="46"/>
  <c r="H210" i="46"/>
  <c r="G210" i="46"/>
  <c r="F210" i="46"/>
  <c r="E210" i="46"/>
  <c r="D210" i="46"/>
  <c r="C210" i="46"/>
  <c r="J209" i="46"/>
  <c r="I209" i="46"/>
  <c r="H209" i="46"/>
  <c r="G209" i="46"/>
  <c r="F209" i="46"/>
  <c r="E209" i="46"/>
  <c r="D209" i="46"/>
  <c r="C209" i="46"/>
  <c r="J206" i="46"/>
  <c r="I206" i="46"/>
  <c r="H206" i="46"/>
  <c r="G206" i="46"/>
  <c r="F206" i="46"/>
  <c r="E206" i="46"/>
  <c r="D206" i="46"/>
  <c r="C206" i="46"/>
  <c r="J205" i="46"/>
  <c r="I205" i="46"/>
  <c r="H205" i="46"/>
  <c r="G205" i="46"/>
  <c r="F205" i="46"/>
  <c r="E205" i="46"/>
  <c r="D205" i="46"/>
  <c r="C205" i="46"/>
  <c r="J204" i="46"/>
  <c r="I204" i="46"/>
  <c r="H204" i="46"/>
  <c r="G204" i="46"/>
  <c r="F204" i="46"/>
  <c r="E204" i="46"/>
  <c r="D204" i="46"/>
  <c r="C204" i="46"/>
  <c r="J203" i="46"/>
  <c r="I203" i="46"/>
  <c r="H203" i="46"/>
  <c r="G203" i="46"/>
  <c r="F203" i="46"/>
  <c r="E203" i="46"/>
  <c r="D203" i="46"/>
  <c r="C203" i="46"/>
  <c r="J202" i="46"/>
  <c r="I202" i="46"/>
  <c r="H202" i="46"/>
  <c r="G202" i="46"/>
  <c r="F202" i="46"/>
  <c r="E202" i="46"/>
  <c r="D202" i="46"/>
  <c r="C202" i="46"/>
  <c r="J201" i="46"/>
  <c r="I201" i="46"/>
  <c r="H201" i="46"/>
  <c r="G201" i="46"/>
  <c r="F201" i="46"/>
  <c r="E201" i="46"/>
  <c r="D201" i="46"/>
  <c r="C201" i="46"/>
  <c r="J200" i="46"/>
  <c r="I200" i="46"/>
  <c r="H200" i="46"/>
  <c r="G200" i="46"/>
  <c r="F200" i="46"/>
  <c r="E200" i="46"/>
  <c r="D200" i="46"/>
  <c r="C200" i="46"/>
  <c r="J199" i="46"/>
  <c r="I199" i="46"/>
  <c r="H199" i="46"/>
  <c r="G199" i="46"/>
  <c r="F199" i="46"/>
  <c r="E199" i="46"/>
  <c r="D199" i="46"/>
  <c r="C199" i="46"/>
  <c r="J198" i="46"/>
  <c r="I198" i="46"/>
  <c r="H198" i="46"/>
  <c r="G198" i="46"/>
  <c r="F198" i="46"/>
  <c r="E198" i="46"/>
  <c r="D198" i="46"/>
  <c r="C198" i="46"/>
  <c r="J197" i="46"/>
  <c r="I197" i="46"/>
  <c r="H197" i="46"/>
  <c r="G197" i="46"/>
  <c r="F197" i="46"/>
  <c r="E197" i="46"/>
  <c r="D197" i="46"/>
  <c r="C197" i="46"/>
  <c r="J196" i="46"/>
  <c r="I196" i="46"/>
  <c r="H196" i="46"/>
  <c r="G196" i="46"/>
  <c r="F196" i="46"/>
  <c r="E196" i="46"/>
  <c r="D196" i="46"/>
  <c r="C196" i="46"/>
  <c r="J195" i="46"/>
  <c r="I195" i="46"/>
  <c r="H195" i="46"/>
  <c r="G195" i="46"/>
  <c r="F195" i="46"/>
  <c r="E195" i="46"/>
  <c r="D195" i="46"/>
  <c r="C195" i="46"/>
  <c r="J194" i="46"/>
  <c r="I194" i="46"/>
  <c r="H194" i="46"/>
  <c r="G194" i="46"/>
  <c r="F194" i="46"/>
  <c r="E194" i="46"/>
  <c r="D194" i="46"/>
  <c r="C194" i="46"/>
  <c r="J193" i="46"/>
  <c r="I193" i="46"/>
  <c r="H193" i="46"/>
  <c r="G193" i="46"/>
  <c r="F193" i="46"/>
  <c r="E193" i="46"/>
  <c r="D193" i="46"/>
  <c r="C193" i="46"/>
  <c r="J192" i="46"/>
  <c r="I192" i="46"/>
  <c r="H192" i="46"/>
  <c r="G192" i="46"/>
  <c r="F192" i="46"/>
  <c r="E192" i="46"/>
  <c r="D192" i="46"/>
  <c r="C192" i="46"/>
  <c r="J191" i="46"/>
  <c r="I191" i="46"/>
  <c r="H191" i="46"/>
  <c r="G191" i="46"/>
  <c r="F191" i="46"/>
  <c r="E191" i="46"/>
  <c r="D191" i="46"/>
  <c r="C191" i="46"/>
  <c r="J190" i="46"/>
  <c r="I190" i="46"/>
  <c r="H190" i="46"/>
  <c r="G190" i="46"/>
  <c r="F190" i="46"/>
  <c r="E190" i="46"/>
  <c r="D190" i="46"/>
  <c r="C190" i="46"/>
  <c r="J189" i="46"/>
  <c r="I189" i="46"/>
  <c r="H189" i="46"/>
  <c r="G189" i="46"/>
  <c r="F189" i="46"/>
  <c r="E189" i="46"/>
  <c r="D189" i="46"/>
  <c r="C189" i="46"/>
  <c r="J188" i="46"/>
  <c r="I188" i="46"/>
  <c r="H188" i="46"/>
  <c r="G188" i="46"/>
  <c r="F188" i="46"/>
  <c r="E188" i="46"/>
  <c r="D188" i="46"/>
  <c r="C188" i="46"/>
  <c r="J187" i="46"/>
  <c r="I187" i="46"/>
  <c r="H187" i="46"/>
  <c r="G187" i="46"/>
  <c r="F187" i="46"/>
  <c r="E187" i="46"/>
  <c r="D187" i="46"/>
  <c r="C187" i="46"/>
  <c r="J186" i="46"/>
  <c r="I186" i="46"/>
  <c r="H186" i="46"/>
  <c r="G186" i="46"/>
  <c r="F186" i="46"/>
  <c r="E186" i="46"/>
  <c r="D186" i="46"/>
  <c r="C186" i="46"/>
  <c r="J185" i="46"/>
  <c r="I185" i="46"/>
  <c r="H185" i="46"/>
  <c r="G185" i="46"/>
  <c r="F185" i="46"/>
  <c r="E185" i="46"/>
  <c r="D185" i="46"/>
  <c r="C185" i="46"/>
  <c r="J184" i="46"/>
  <c r="I184" i="46"/>
  <c r="H184" i="46"/>
  <c r="G184" i="46"/>
  <c r="F184" i="46"/>
  <c r="E184" i="46"/>
  <c r="D184" i="46"/>
  <c r="C184" i="46"/>
  <c r="J183" i="46"/>
  <c r="I183" i="46"/>
  <c r="H183" i="46"/>
  <c r="G183" i="46"/>
  <c r="F183" i="46"/>
  <c r="E183" i="46"/>
  <c r="D183" i="46"/>
  <c r="C183" i="46"/>
  <c r="J182" i="46"/>
  <c r="I182" i="46"/>
  <c r="H182" i="46"/>
  <c r="G182" i="46"/>
  <c r="F182" i="46"/>
  <c r="E182" i="46"/>
  <c r="D182" i="46"/>
  <c r="C182" i="46"/>
  <c r="J181" i="46"/>
  <c r="I181" i="46"/>
  <c r="H181" i="46"/>
  <c r="G181" i="46"/>
  <c r="F181" i="46"/>
  <c r="E181" i="46"/>
  <c r="D181" i="46"/>
  <c r="C181" i="46"/>
  <c r="J180" i="46"/>
  <c r="I180" i="46"/>
  <c r="H180" i="46"/>
  <c r="G180" i="46"/>
  <c r="F180" i="46"/>
  <c r="E180" i="46"/>
  <c r="D180" i="46"/>
  <c r="C180" i="46"/>
  <c r="J179" i="46"/>
  <c r="I179" i="46"/>
  <c r="H179" i="46"/>
  <c r="G179" i="46"/>
  <c r="F179" i="46"/>
  <c r="E179" i="46"/>
  <c r="D179" i="46"/>
  <c r="C179" i="46"/>
  <c r="J178" i="46"/>
  <c r="I178" i="46"/>
  <c r="H178" i="46"/>
  <c r="G178" i="46"/>
  <c r="F178" i="46"/>
  <c r="E178" i="46"/>
  <c r="D178" i="46"/>
  <c r="C178" i="46"/>
  <c r="J177" i="46"/>
  <c r="I177" i="46"/>
  <c r="H177" i="46"/>
  <c r="G177" i="46"/>
  <c r="F177" i="46"/>
  <c r="E177" i="46"/>
  <c r="D177" i="46"/>
  <c r="C177" i="46"/>
  <c r="J176" i="46"/>
  <c r="I176" i="46"/>
  <c r="H176" i="46"/>
  <c r="G176" i="46"/>
  <c r="F176" i="46"/>
  <c r="E176" i="46"/>
  <c r="D176" i="46"/>
  <c r="C176" i="46"/>
  <c r="J175" i="46"/>
  <c r="I175" i="46"/>
  <c r="H175" i="46"/>
  <c r="G175" i="46"/>
  <c r="F175" i="46"/>
  <c r="E175" i="46"/>
  <c r="D175" i="46"/>
  <c r="C175" i="46"/>
  <c r="J174" i="46"/>
  <c r="I174" i="46"/>
  <c r="H174" i="46"/>
  <c r="G174" i="46"/>
  <c r="F174" i="46"/>
  <c r="E174" i="46"/>
  <c r="D174" i="46"/>
  <c r="C174" i="46"/>
  <c r="J173" i="46"/>
  <c r="I173" i="46"/>
  <c r="H173" i="46"/>
  <c r="G173" i="46"/>
  <c r="F173" i="46"/>
  <c r="E173" i="46"/>
  <c r="D173" i="46"/>
  <c r="C173" i="46"/>
  <c r="J172" i="46"/>
  <c r="I172" i="46"/>
  <c r="H172" i="46"/>
  <c r="G172" i="46"/>
  <c r="F172" i="46"/>
  <c r="E172" i="46"/>
  <c r="D172" i="46"/>
  <c r="C172" i="46"/>
  <c r="J171" i="46"/>
  <c r="I171" i="46"/>
  <c r="H171" i="46"/>
  <c r="G171" i="46"/>
  <c r="F171" i="46"/>
  <c r="E171" i="46"/>
  <c r="D171" i="46"/>
  <c r="C171" i="46"/>
  <c r="N168" i="46"/>
  <c r="M168" i="46"/>
  <c r="L168" i="46"/>
  <c r="K168" i="46"/>
  <c r="J168" i="46"/>
  <c r="I168" i="46"/>
  <c r="H168" i="46"/>
  <c r="G168" i="46"/>
  <c r="F168" i="46"/>
  <c r="E168" i="46"/>
  <c r="D168" i="46"/>
  <c r="C168" i="46"/>
  <c r="N167" i="46"/>
  <c r="M167" i="46"/>
  <c r="L167" i="46"/>
  <c r="K167" i="46"/>
  <c r="J167" i="46"/>
  <c r="I167" i="46"/>
  <c r="H167" i="46"/>
  <c r="G167" i="46"/>
  <c r="F167" i="46"/>
  <c r="E167" i="46"/>
  <c r="D167" i="46"/>
  <c r="C167" i="46"/>
  <c r="N166" i="46"/>
  <c r="M166" i="46"/>
  <c r="L166" i="46"/>
  <c r="K166" i="46"/>
  <c r="J166" i="46"/>
  <c r="I166" i="46"/>
  <c r="H166" i="46"/>
  <c r="G166" i="46"/>
  <c r="F166" i="46"/>
  <c r="E166" i="46"/>
  <c r="D166" i="46"/>
  <c r="C166" i="46"/>
  <c r="N165" i="46"/>
  <c r="M165" i="46"/>
  <c r="L165" i="46"/>
  <c r="K165" i="46"/>
  <c r="J165" i="46"/>
  <c r="I165" i="46"/>
  <c r="H165" i="46"/>
  <c r="G165" i="46"/>
  <c r="F165" i="46"/>
  <c r="E165" i="46"/>
  <c r="D165" i="46"/>
  <c r="C165" i="46"/>
  <c r="N164" i="46"/>
  <c r="M164" i="46"/>
  <c r="L164" i="46"/>
  <c r="K164" i="46"/>
  <c r="J164" i="46"/>
  <c r="I164" i="46"/>
  <c r="H164" i="46"/>
  <c r="G164" i="46"/>
  <c r="F164" i="46"/>
  <c r="E164" i="46"/>
  <c r="D164" i="46"/>
  <c r="C164" i="46"/>
  <c r="N163" i="46"/>
  <c r="M163" i="46"/>
  <c r="L163" i="46"/>
  <c r="K163" i="46"/>
  <c r="J163" i="46"/>
  <c r="I163" i="46"/>
  <c r="H163" i="46"/>
  <c r="G163" i="46"/>
  <c r="F163" i="46"/>
  <c r="E163" i="46"/>
  <c r="D163" i="46"/>
  <c r="C163" i="46"/>
  <c r="N162" i="46"/>
  <c r="M162" i="46"/>
  <c r="L162" i="46"/>
  <c r="K162" i="46"/>
  <c r="J162" i="46"/>
  <c r="I162" i="46"/>
  <c r="H162" i="46"/>
  <c r="G162" i="46"/>
  <c r="F162" i="46"/>
  <c r="E162" i="46"/>
  <c r="D162" i="46"/>
  <c r="C162" i="46"/>
  <c r="N161" i="46"/>
  <c r="M161" i="46"/>
  <c r="L161" i="46"/>
  <c r="K161" i="46"/>
  <c r="J161" i="46"/>
  <c r="I161" i="46"/>
  <c r="H161" i="46"/>
  <c r="G161" i="46"/>
  <c r="F161" i="46"/>
  <c r="E161" i="46"/>
  <c r="D161" i="46"/>
  <c r="C161" i="46"/>
  <c r="N160" i="46"/>
  <c r="M160" i="46"/>
  <c r="L160" i="46"/>
  <c r="K160" i="46"/>
  <c r="J160" i="46"/>
  <c r="I160" i="46"/>
  <c r="H160" i="46"/>
  <c r="G160" i="46"/>
  <c r="F160" i="46"/>
  <c r="E160" i="46"/>
  <c r="D160" i="46"/>
  <c r="C160" i="46"/>
  <c r="N159" i="46"/>
  <c r="M159" i="46"/>
  <c r="L159" i="46"/>
  <c r="K159" i="46"/>
  <c r="J159" i="46"/>
  <c r="I159" i="46"/>
  <c r="H159" i="46"/>
  <c r="G159" i="46"/>
  <c r="F159" i="46"/>
  <c r="E159" i="46"/>
  <c r="D159" i="46"/>
  <c r="C159" i="46"/>
  <c r="N158" i="46"/>
  <c r="M158" i="46"/>
  <c r="L158" i="46"/>
  <c r="K158" i="46"/>
  <c r="J158" i="46"/>
  <c r="I158" i="46"/>
  <c r="H158" i="46"/>
  <c r="G158" i="46"/>
  <c r="F158" i="46"/>
  <c r="E158" i="46"/>
  <c r="D158" i="46"/>
  <c r="C158" i="46"/>
  <c r="N157" i="46"/>
  <c r="M157" i="46"/>
  <c r="L157" i="46"/>
  <c r="K157" i="46"/>
  <c r="J157" i="46"/>
  <c r="I157" i="46"/>
  <c r="H157" i="46"/>
  <c r="G157" i="46"/>
  <c r="F157" i="46"/>
  <c r="E157" i="46"/>
  <c r="D157" i="46"/>
  <c r="C157" i="46"/>
  <c r="N156" i="46"/>
  <c r="M156" i="46"/>
  <c r="L156" i="46"/>
  <c r="K156" i="46"/>
  <c r="J156" i="46"/>
  <c r="I156" i="46"/>
  <c r="H156" i="46"/>
  <c r="G156" i="46"/>
  <c r="F156" i="46"/>
  <c r="E156" i="46"/>
  <c r="D156" i="46"/>
  <c r="C156" i="46"/>
  <c r="N155" i="46"/>
  <c r="M155" i="46"/>
  <c r="L155" i="46"/>
  <c r="K155" i="46"/>
  <c r="J155" i="46"/>
  <c r="I155" i="46"/>
  <c r="H155" i="46"/>
  <c r="G155" i="46"/>
  <c r="F155" i="46"/>
  <c r="E155" i="46"/>
  <c r="D155" i="46"/>
  <c r="C155" i="46"/>
  <c r="N154" i="46"/>
  <c r="M154" i="46"/>
  <c r="L154" i="46"/>
  <c r="K154" i="46"/>
  <c r="J154" i="46"/>
  <c r="I154" i="46"/>
  <c r="H154" i="46"/>
  <c r="G154" i="46"/>
  <c r="F154" i="46"/>
  <c r="E154" i="46"/>
  <c r="D154" i="46"/>
  <c r="C154" i="46"/>
  <c r="N153" i="46"/>
  <c r="M153" i="46"/>
  <c r="L153" i="46"/>
  <c r="K153" i="46"/>
  <c r="J153" i="46"/>
  <c r="I153" i="46"/>
  <c r="H153" i="46"/>
  <c r="G153" i="46"/>
  <c r="F153" i="46"/>
  <c r="E153" i="46"/>
  <c r="D153" i="46"/>
  <c r="C153" i="46"/>
  <c r="N152" i="46"/>
  <c r="M152" i="46"/>
  <c r="L152" i="46"/>
  <c r="K152" i="46"/>
  <c r="J152" i="46"/>
  <c r="I152" i="46"/>
  <c r="H152" i="46"/>
  <c r="G152" i="46"/>
  <c r="F152" i="46"/>
  <c r="E152" i="46"/>
  <c r="D152" i="46"/>
  <c r="C152" i="46"/>
  <c r="N151" i="46"/>
  <c r="M151" i="46"/>
  <c r="L151" i="46"/>
  <c r="K151" i="46"/>
  <c r="J151" i="46"/>
  <c r="I151" i="46"/>
  <c r="H151" i="46"/>
  <c r="G151" i="46"/>
  <c r="F151" i="46"/>
  <c r="E151" i="46"/>
  <c r="D151" i="46"/>
  <c r="C151" i="46"/>
  <c r="N150" i="46"/>
  <c r="M150" i="46"/>
  <c r="L150" i="46"/>
  <c r="K150" i="46"/>
  <c r="J150" i="46"/>
  <c r="I150" i="46"/>
  <c r="H150" i="46"/>
  <c r="G150" i="46"/>
  <c r="F150" i="46"/>
  <c r="E150" i="46"/>
  <c r="D150" i="46"/>
  <c r="C150" i="46"/>
  <c r="N149" i="46"/>
  <c r="M149" i="46"/>
  <c r="L149" i="46"/>
  <c r="K149" i="46"/>
  <c r="J149" i="46"/>
  <c r="I149" i="46"/>
  <c r="H149" i="46"/>
  <c r="G149" i="46"/>
  <c r="F149" i="46"/>
  <c r="E149" i="46"/>
  <c r="D149" i="46"/>
  <c r="C149" i="46"/>
  <c r="N148" i="46"/>
  <c r="M148" i="46"/>
  <c r="L148" i="46"/>
  <c r="K148" i="46"/>
  <c r="J148" i="46"/>
  <c r="I148" i="46"/>
  <c r="H148" i="46"/>
  <c r="G148" i="46"/>
  <c r="F148" i="46"/>
  <c r="E148" i="46"/>
  <c r="D148" i="46"/>
  <c r="C148" i="46"/>
  <c r="N147" i="46"/>
  <c r="M147" i="46"/>
  <c r="L147" i="46"/>
  <c r="K147" i="46"/>
  <c r="J147" i="46"/>
  <c r="I147" i="46"/>
  <c r="H147" i="46"/>
  <c r="G147" i="46"/>
  <c r="F147" i="46"/>
  <c r="E147" i="46"/>
  <c r="D147" i="46"/>
  <c r="C147" i="46"/>
  <c r="N146" i="46"/>
  <c r="M146" i="46"/>
  <c r="L146" i="46"/>
  <c r="K146" i="46"/>
  <c r="J146" i="46"/>
  <c r="I146" i="46"/>
  <c r="H146" i="46"/>
  <c r="G146" i="46"/>
  <c r="F146" i="46"/>
  <c r="E146" i="46"/>
  <c r="D146" i="46"/>
  <c r="C146" i="46"/>
  <c r="N145" i="46"/>
  <c r="M145" i="46"/>
  <c r="L145" i="46"/>
  <c r="K145" i="46"/>
  <c r="J145" i="46"/>
  <c r="I145" i="46"/>
  <c r="H145" i="46"/>
  <c r="G145" i="46"/>
  <c r="F145" i="46"/>
  <c r="E145" i="46"/>
  <c r="D145" i="46"/>
  <c r="C145" i="46"/>
  <c r="N144" i="46"/>
  <c r="M144" i="46"/>
  <c r="L144" i="46"/>
  <c r="K144" i="46"/>
  <c r="J144" i="46"/>
  <c r="I144" i="46"/>
  <c r="H144" i="46"/>
  <c r="G144" i="46"/>
  <c r="F144" i="46"/>
  <c r="E144" i="46"/>
  <c r="D144" i="46"/>
  <c r="C144" i="46"/>
  <c r="N143" i="46"/>
  <c r="M143" i="46"/>
  <c r="L143" i="46"/>
  <c r="K143" i="46"/>
  <c r="J143" i="46"/>
  <c r="I143" i="46"/>
  <c r="H143" i="46"/>
  <c r="G143" i="46"/>
  <c r="F143" i="46"/>
  <c r="E143" i="46"/>
  <c r="D143" i="46"/>
  <c r="C143" i="46"/>
  <c r="N142" i="46"/>
  <c r="M142" i="46"/>
  <c r="L142" i="46"/>
  <c r="K142" i="46"/>
  <c r="J142" i="46"/>
  <c r="I142" i="46"/>
  <c r="H142" i="46"/>
  <c r="G142" i="46"/>
  <c r="F142" i="46"/>
  <c r="E142" i="46"/>
  <c r="D142" i="46"/>
  <c r="C142" i="46"/>
  <c r="N141" i="46"/>
  <c r="M141" i="46"/>
  <c r="L141" i="46"/>
  <c r="K141" i="46"/>
  <c r="J141" i="46"/>
  <c r="I141" i="46"/>
  <c r="H141" i="46"/>
  <c r="G141" i="46"/>
  <c r="F141" i="46"/>
  <c r="E141" i="46"/>
  <c r="D141" i="46"/>
  <c r="C141" i="46"/>
  <c r="N140" i="46"/>
  <c r="M140" i="46"/>
  <c r="L140" i="46"/>
  <c r="K140" i="46"/>
  <c r="J140" i="46"/>
  <c r="I140" i="46"/>
  <c r="H140" i="46"/>
  <c r="G140" i="46"/>
  <c r="F140" i="46"/>
  <c r="E140" i="46"/>
  <c r="D140" i="46"/>
  <c r="C140" i="46"/>
  <c r="N139" i="46"/>
  <c r="M139" i="46"/>
  <c r="L139" i="46"/>
  <c r="K139" i="46"/>
  <c r="J139" i="46"/>
  <c r="I139" i="46"/>
  <c r="H139" i="46"/>
  <c r="G139" i="46"/>
  <c r="F139" i="46"/>
  <c r="E139" i="46"/>
  <c r="D139" i="46"/>
  <c r="C139" i="46"/>
  <c r="N138" i="46"/>
  <c r="M138" i="46"/>
  <c r="L138" i="46"/>
  <c r="K138" i="46"/>
  <c r="J138" i="46"/>
  <c r="I138" i="46"/>
  <c r="H138" i="46"/>
  <c r="G138" i="46"/>
  <c r="F138" i="46"/>
  <c r="E138" i="46"/>
  <c r="D138" i="46"/>
  <c r="C138" i="46"/>
  <c r="N137" i="46"/>
  <c r="M137" i="46"/>
  <c r="L137" i="46"/>
  <c r="K137" i="46"/>
  <c r="J137" i="46"/>
  <c r="I137" i="46"/>
  <c r="H137" i="46"/>
  <c r="G137" i="46"/>
  <c r="F137" i="46"/>
  <c r="E137" i="46"/>
  <c r="D137" i="46"/>
  <c r="C137" i="46"/>
  <c r="N136" i="46"/>
  <c r="M136" i="46"/>
  <c r="L136" i="46"/>
  <c r="K136" i="46"/>
  <c r="J136" i="46"/>
  <c r="I136" i="46"/>
  <c r="H136" i="46"/>
  <c r="G136" i="46"/>
  <c r="F136" i="46"/>
  <c r="E136" i="46"/>
  <c r="D136" i="46"/>
  <c r="C136" i="46"/>
  <c r="R133" i="46"/>
  <c r="Q133" i="46"/>
  <c r="P133" i="46"/>
  <c r="O133" i="46"/>
  <c r="N133" i="46"/>
  <c r="M133" i="46"/>
  <c r="L133" i="46"/>
  <c r="K133" i="46"/>
  <c r="J133" i="46"/>
  <c r="I133" i="46"/>
  <c r="H133" i="46"/>
  <c r="G133" i="46"/>
  <c r="F133" i="46"/>
  <c r="E133" i="46"/>
  <c r="D133" i="46"/>
  <c r="C133" i="46"/>
  <c r="R132" i="46"/>
  <c r="Q132" i="46"/>
  <c r="P132" i="46"/>
  <c r="O132" i="46"/>
  <c r="N132" i="46"/>
  <c r="M132" i="46"/>
  <c r="L132" i="46"/>
  <c r="K132" i="46"/>
  <c r="J132" i="46"/>
  <c r="I132" i="46"/>
  <c r="H132" i="46"/>
  <c r="G132" i="46"/>
  <c r="F132" i="46"/>
  <c r="E132" i="46"/>
  <c r="D132" i="46"/>
  <c r="C132" i="46"/>
  <c r="R131" i="46"/>
  <c r="Q131" i="46"/>
  <c r="P131" i="46"/>
  <c r="O131" i="46"/>
  <c r="N131" i="46"/>
  <c r="M131" i="46"/>
  <c r="L131" i="46"/>
  <c r="K131" i="46"/>
  <c r="J131" i="46"/>
  <c r="I131" i="46"/>
  <c r="H131" i="46"/>
  <c r="G131" i="46"/>
  <c r="F131" i="46"/>
  <c r="E131" i="46"/>
  <c r="D131" i="46"/>
  <c r="C131" i="46"/>
  <c r="R130" i="46"/>
  <c r="Q130" i="46"/>
  <c r="P130" i="46"/>
  <c r="O130" i="46"/>
  <c r="N130" i="46"/>
  <c r="M130" i="46"/>
  <c r="L130" i="46"/>
  <c r="K130" i="46"/>
  <c r="J130" i="46"/>
  <c r="I130" i="46"/>
  <c r="H130" i="46"/>
  <c r="G130" i="46"/>
  <c r="F130" i="46"/>
  <c r="E130" i="46"/>
  <c r="D130" i="46"/>
  <c r="C130" i="46"/>
  <c r="R129" i="46"/>
  <c r="Q129" i="46"/>
  <c r="P129" i="46"/>
  <c r="O129" i="46"/>
  <c r="N129" i="46"/>
  <c r="M129" i="46"/>
  <c r="L129" i="46"/>
  <c r="K129" i="46"/>
  <c r="J129" i="46"/>
  <c r="I129" i="46"/>
  <c r="H129" i="46"/>
  <c r="G129" i="46"/>
  <c r="F129" i="46"/>
  <c r="E129" i="46"/>
  <c r="D129" i="46"/>
  <c r="C129" i="46"/>
  <c r="R128" i="46"/>
  <c r="Q128" i="46"/>
  <c r="P128" i="46"/>
  <c r="O128" i="46"/>
  <c r="N128" i="46"/>
  <c r="M128" i="46"/>
  <c r="L128" i="46"/>
  <c r="K128" i="46"/>
  <c r="J128" i="46"/>
  <c r="I128" i="46"/>
  <c r="H128" i="46"/>
  <c r="G128" i="46"/>
  <c r="F128" i="46"/>
  <c r="E128" i="46"/>
  <c r="D128" i="46"/>
  <c r="C128" i="46"/>
  <c r="R127" i="46"/>
  <c r="Q127" i="46"/>
  <c r="P127" i="46"/>
  <c r="O127" i="46"/>
  <c r="N127" i="46"/>
  <c r="M127" i="46"/>
  <c r="L127" i="46"/>
  <c r="K127" i="46"/>
  <c r="J127" i="46"/>
  <c r="I127" i="46"/>
  <c r="H127" i="46"/>
  <c r="G127" i="46"/>
  <c r="F127" i="46"/>
  <c r="E127" i="46"/>
  <c r="D127" i="46"/>
  <c r="C127" i="46"/>
  <c r="R126" i="46"/>
  <c r="Q126" i="46"/>
  <c r="P126" i="46"/>
  <c r="O126" i="46"/>
  <c r="N126" i="46"/>
  <c r="M126" i="46"/>
  <c r="L126" i="46"/>
  <c r="K126" i="46"/>
  <c r="J126" i="46"/>
  <c r="I126" i="46"/>
  <c r="H126" i="46"/>
  <c r="G126" i="46"/>
  <c r="F126" i="46"/>
  <c r="E126" i="46"/>
  <c r="D126" i="46"/>
  <c r="C126" i="46"/>
  <c r="R125" i="46"/>
  <c r="Q125" i="46"/>
  <c r="P125" i="46"/>
  <c r="O125" i="46"/>
  <c r="N125" i="46"/>
  <c r="M125" i="46"/>
  <c r="L125" i="46"/>
  <c r="K125" i="46"/>
  <c r="J125" i="46"/>
  <c r="I125" i="46"/>
  <c r="H125" i="46"/>
  <c r="G125" i="46"/>
  <c r="F125" i="46"/>
  <c r="E125" i="46"/>
  <c r="D125" i="46"/>
  <c r="C125" i="46"/>
  <c r="R124" i="46"/>
  <c r="Q124" i="46"/>
  <c r="P124" i="46"/>
  <c r="O124" i="46"/>
  <c r="N124" i="46"/>
  <c r="M124" i="46"/>
  <c r="L124" i="46"/>
  <c r="K124" i="46"/>
  <c r="J124" i="46"/>
  <c r="I124" i="46"/>
  <c r="H124" i="46"/>
  <c r="G124" i="46"/>
  <c r="F124" i="46"/>
  <c r="E124" i="46"/>
  <c r="D124" i="46"/>
  <c r="C124" i="46"/>
  <c r="R123" i="46"/>
  <c r="Q123" i="46"/>
  <c r="P123" i="46"/>
  <c r="O123" i="46"/>
  <c r="N123" i="46"/>
  <c r="M123" i="46"/>
  <c r="L123" i="46"/>
  <c r="K123" i="46"/>
  <c r="J123" i="46"/>
  <c r="I123" i="46"/>
  <c r="H123" i="46"/>
  <c r="G123" i="46"/>
  <c r="F123" i="46"/>
  <c r="E123" i="46"/>
  <c r="D123" i="46"/>
  <c r="C123" i="46"/>
  <c r="R122" i="46"/>
  <c r="Q122" i="46"/>
  <c r="P122" i="46"/>
  <c r="O122" i="46"/>
  <c r="N122" i="46"/>
  <c r="M122" i="46"/>
  <c r="L122" i="46"/>
  <c r="K122" i="46"/>
  <c r="J122" i="46"/>
  <c r="I122" i="46"/>
  <c r="H122" i="46"/>
  <c r="G122" i="46"/>
  <c r="F122" i="46"/>
  <c r="E122" i="46"/>
  <c r="D122" i="46"/>
  <c r="C122" i="46"/>
  <c r="R121" i="46"/>
  <c r="Q121" i="46"/>
  <c r="P121" i="46"/>
  <c r="O121" i="46"/>
  <c r="N121" i="46"/>
  <c r="M121" i="46"/>
  <c r="L121" i="46"/>
  <c r="K121" i="46"/>
  <c r="J121" i="46"/>
  <c r="I121" i="46"/>
  <c r="H121" i="46"/>
  <c r="G121" i="46"/>
  <c r="F121" i="46"/>
  <c r="E121" i="46"/>
  <c r="D121" i="46"/>
  <c r="C121" i="46"/>
  <c r="R120" i="46"/>
  <c r="Q120" i="46"/>
  <c r="P120" i="46"/>
  <c r="O120" i="46"/>
  <c r="N120" i="46"/>
  <c r="M120" i="46"/>
  <c r="L120" i="46"/>
  <c r="K120" i="46"/>
  <c r="J120" i="46"/>
  <c r="I120" i="46"/>
  <c r="H120" i="46"/>
  <c r="G120" i="46"/>
  <c r="F120" i="46"/>
  <c r="E120" i="46"/>
  <c r="D120" i="46"/>
  <c r="C120" i="46"/>
  <c r="R119" i="46"/>
  <c r="Q119" i="46"/>
  <c r="P119" i="46"/>
  <c r="O119" i="46"/>
  <c r="N119" i="46"/>
  <c r="M119" i="46"/>
  <c r="L119" i="46"/>
  <c r="K119" i="46"/>
  <c r="J119" i="46"/>
  <c r="I119" i="46"/>
  <c r="H119" i="46"/>
  <c r="G119" i="46"/>
  <c r="F119" i="46"/>
  <c r="E119" i="46"/>
  <c r="D119" i="46"/>
  <c r="C119" i="46"/>
  <c r="R118" i="46"/>
  <c r="Q118" i="46"/>
  <c r="P118" i="46"/>
  <c r="O118" i="46"/>
  <c r="N118" i="46"/>
  <c r="M118" i="46"/>
  <c r="L118" i="46"/>
  <c r="K118" i="46"/>
  <c r="J118" i="46"/>
  <c r="I118" i="46"/>
  <c r="H118" i="46"/>
  <c r="G118" i="46"/>
  <c r="F118" i="46"/>
  <c r="E118" i="46"/>
  <c r="D118" i="46"/>
  <c r="C118" i="46"/>
  <c r="R117" i="46"/>
  <c r="Q117" i="46"/>
  <c r="P117" i="46"/>
  <c r="O117" i="46"/>
  <c r="N117" i="46"/>
  <c r="M117" i="46"/>
  <c r="L117" i="46"/>
  <c r="K117" i="46"/>
  <c r="J117" i="46"/>
  <c r="I117" i="46"/>
  <c r="H117" i="46"/>
  <c r="G117" i="46"/>
  <c r="F117" i="46"/>
  <c r="E117" i="46"/>
  <c r="D117" i="46"/>
  <c r="C117" i="46"/>
  <c r="R116" i="46"/>
  <c r="Q116" i="46"/>
  <c r="P116" i="46"/>
  <c r="O116" i="46"/>
  <c r="N116" i="46"/>
  <c r="M116" i="46"/>
  <c r="L116" i="46"/>
  <c r="K116" i="46"/>
  <c r="J116" i="46"/>
  <c r="I116" i="46"/>
  <c r="H116" i="46"/>
  <c r="G116" i="46"/>
  <c r="F116" i="46"/>
  <c r="E116" i="46"/>
  <c r="D116" i="46"/>
  <c r="C116" i="46"/>
  <c r="R115" i="46"/>
  <c r="Q115" i="46"/>
  <c r="P115" i="46"/>
  <c r="O115" i="46"/>
  <c r="N115" i="46"/>
  <c r="M115" i="46"/>
  <c r="L115" i="46"/>
  <c r="K115" i="46"/>
  <c r="J115" i="46"/>
  <c r="I115" i="46"/>
  <c r="H115" i="46"/>
  <c r="G115" i="46"/>
  <c r="F115" i="46"/>
  <c r="E115" i="46"/>
  <c r="D115" i="46"/>
  <c r="C115" i="46"/>
  <c r="R114" i="46"/>
  <c r="Q114" i="46"/>
  <c r="P114" i="46"/>
  <c r="O114" i="46"/>
  <c r="N114" i="46"/>
  <c r="M114" i="46"/>
  <c r="L114" i="46"/>
  <c r="K114" i="46"/>
  <c r="J114" i="46"/>
  <c r="I114" i="46"/>
  <c r="H114" i="46"/>
  <c r="G114" i="46"/>
  <c r="F114" i="46"/>
  <c r="E114" i="46"/>
  <c r="D114" i="46"/>
  <c r="C114" i="46"/>
  <c r="R113" i="46"/>
  <c r="Q113" i="46"/>
  <c r="P113" i="46"/>
  <c r="O113" i="46"/>
  <c r="N113" i="46"/>
  <c r="M113" i="46"/>
  <c r="L113" i="46"/>
  <c r="K113" i="46"/>
  <c r="J113" i="46"/>
  <c r="I113" i="46"/>
  <c r="H113" i="46"/>
  <c r="G113" i="46"/>
  <c r="F113" i="46"/>
  <c r="E113" i="46"/>
  <c r="D113" i="46"/>
  <c r="C113" i="46"/>
  <c r="R112" i="46"/>
  <c r="Q112" i="46"/>
  <c r="P112" i="46"/>
  <c r="O112" i="46"/>
  <c r="N112" i="46"/>
  <c r="M112" i="46"/>
  <c r="L112" i="46"/>
  <c r="K112" i="46"/>
  <c r="J112" i="46"/>
  <c r="I112" i="46"/>
  <c r="H112" i="46"/>
  <c r="G112" i="46"/>
  <c r="F112" i="46"/>
  <c r="E112" i="46"/>
  <c r="D112" i="46"/>
  <c r="C112" i="46"/>
  <c r="R111" i="46"/>
  <c r="Q111" i="46"/>
  <c r="P111" i="46"/>
  <c r="O111" i="46"/>
  <c r="N111" i="46"/>
  <c r="M111" i="46"/>
  <c r="L111" i="46"/>
  <c r="K111" i="46"/>
  <c r="J111" i="46"/>
  <c r="I111" i="46"/>
  <c r="H111" i="46"/>
  <c r="G111" i="46"/>
  <c r="F111" i="46"/>
  <c r="E111" i="46"/>
  <c r="D111" i="46"/>
  <c r="C111" i="46"/>
  <c r="R110" i="46"/>
  <c r="Q110" i="46"/>
  <c r="P110" i="46"/>
  <c r="O110" i="46"/>
  <c r="N110" i="46"/>
  <c r="M110" i="46"/>
  <c r="L110" i="46"/>
  <c r="K110" i="46"/>
  <c r="J110" i="46"/>
  <c r="I110" i="46"/>
  <c r="H110" i="46"/>
  <c r="G110" i="46"/>
  <c r="F110" i="46"/>
  <c r="E110" i="46"/>
  <c r="D110" i="46"/>
  <c r="C110" i="46"/>
  <c r="R109" i="46"/>
  <c r="Q109" i="46"/>
  <c r="P109" i="46"/>
  <c r="O109" i="46"/>
  <c r="N109" i="46"/>
  <c r="M109" i="46"/>
  <c r="L109" i="46"/>
  <c r="K109" i="46"/>
  <c r="J109" i="46"/>
  <c r="I109" i="46"/>
  <c r="H109" i="46"/>
  <c r="G109" i="46"/>
  <c r="F109" i="46"/>
  <c r="E109" i="46"/>
  <c r="D109" i="46"/>
  <c r="C109" i="46"/>
  <c r="R108" i="46"/>
  <c r="Q108" i="46"/>
  <c r="P108" i="46"/>
  <c r="O108" i="46"/>
  <c r="N108" i="46"/>
  <c r="M108" i="46"/>
  <c r="L108" i="46"/>
  <c r="K108" i="46"/>
  <c r="J108" i="46"/>
  <c r="I108" i="46"/>
  <c r="H108" i="46"/>
  <c r="G108" i="46"/>
  <c r="F108" i="46"/>
  <c r="E108" i="46"/>
  <c r="D108" i="46"/>
  <c r="C108" i="46"/>
  <c r="R107" i="46"/>
  <c r="Q107" i="46"/>
  <c r="P107" i="46"/>
  <c r="O107" i="46"/>
  <c r="N107" i="46"/>
  <c r="M107" i="46"/>
  <c r="L107" i="46"/>
  <c r="K107" i="46"/>
  <c r="J107" i="46"/>
  <c r="I107" i="46"/>
  <c r="H107" i="46"/>
  <c r="G107" i="46"/>
  <c r="F107" i="46"/>
  <c r="E107" i="46"/>
  <c r="D107" i="46"/>
  <c r="C107" i="46"/>
  <c r="R106" i="46"/>
  <c r="Q106" i="46"/>
  <c r="P106" i="46"/>
  <c r="O106" i="46"/>
  <c r="N106" i="46"/>
  <c r="M106" i="46"/>
  <c r="L106" i="46"/>
  <c r="K106" i="46"/>
  <c r="J106" i="46"/>
  <c r="I106" i="46"/>
  <c r="H106" i="46"/>
  <c r="G106" i="46"/>
  <c r="F106" i="46"/>
  <c r="E106" i="46"/>
  <c r="D106" i="46"/>
  <c r="C106" i="46"/>
  <c r="R105" i="46"/>
  <c r="Q105" i="46"/>
  <c r="P105" i="46"/>
  <c r="O105" i="46"/>
  <c r="N105" i="46"/>
  <c r="M105" i="46"/>
  <c r="L105" i="46"/>
  <c r="K105" i="46"/>
  <c r="J105" i="46"/>
  <c r="I105" i="46"/>
  <c r="H105" i="46"/>
  <c r="G105" i="46"/>
  <c r="F105" i="46"/>
  <c r="E105" i="46"/>
  <c r="D105" i="46"/>
  <c r="C105" i="46"/>
  <c r="R104" i="46"/>
  <c r="Q104" i="46"/>
  <c r="P104" i="46"/>
  <c r="O104" i="46"/>
  <c r="N104" i="46"/>
  <c r="M104" i="46"/>
  <c r="L104" i="46"/>
  <c r="K104" i="46"/>
  <c r="J104" i="46"/>
  <c r="I104" i="46"/>
  <c r="H104" i="46"/>
  <c r="G104" i="46"/>
  <c r="F104" i="46"/>
  <c r="E104" i="46"/>
  <c r="D104" i="46"/>
  <c r="C104" i="46"/>
  <c r="R103" i="46"/>
  <c r="Q103" i="46"/>
  <c r="P103" i="46"/>
  <c r="O103" i="46"/>
  <c r="N103" i="46"/>
  <c r="M103" i="46"/>
  <c r="L103" i="46"/>
  <c r="K103" i="46"/>
  <c r="J103" i="46"/>
  <c r="I103" i="46"/>
  <c r="H103" i="46"/>
  <c r="G103" i="46"/>
  <c r="F103" i="46"/>
  <c r="E103" i="46"/>
  <c r="D103" i="46"/>
  <c r="C103" i="46"/>
  <c r="R102" i="46"/>
  <c r="Q102" i="46"/>
  <c r="P102" i="46"/>
  <c r="O102" i="46"/>
  <c r="N102" i="46"/>
  <c r="M102" i="46"/>
  <c r="L102" i="46"/>
  <c r="K102" i="46"/>
  <c r="J102" i="46"/>
  <c r="I102" i="46"/>
  <c r="H102" i="46"/>
  <c r="G102" i="46"/>
  <c r="F102" i="46"/>
  <c r="E102" i="46"/>
  <c r="D102" i="46"/>
  <c r="C102" i="46"/>
  <c r="R101" i="46"/>
  <c r="Q101" i="46"/>
  <c r="P101" i="46"/>
  <c r="O101" i="46"/>
  <c r="N101" i="46"/>
  <c r="M101" i="46"/>
  <c r="L101" i="46"/>
  <c r="K101" i="46"/>
  <c r="J101" i="46"/>
  <c r="I101" i="46"/>
  <c r="H101" i="46"/>
  <c r="G101" i="46"/>
  <c r="F101" i="46"/>
  <c r="E101" i="46"/>
  <c r="D101" i="46"/>
  <c r="C101" i="46"/>
  <c r="L98" i="46"/>
  <c r="K98" i="46"/>
  <c r="J98" i="46"/>
  <c r="I98" i="46"/>
  <c r="H98" i="46"/>
  <c r="G98" i="46"/>
  <c r="F98" i="46"/>
  <c r="E98" i="46"/>
  <c r="D98" i="46"/>
  <c r="C98" i="46"/>
  <c r="L97" i="46"/>
  <c r="K97" i="46"/>
  <c r="J97" i="46"/>
  <c r="I97" i="46"/>
  <c r="H97" i="46"/>
  <c r="G97" i="46"/>
  <c r="F97" i="46"/>
  <c r="E97" i="46"/>
  <c r="D97" i="46"/>
  <c r="C97" i="46"/>
  <c r="L96" i="46"/>
  <c r="K96" i="46"/>
  <c r="J96" i="46"/>
  <c r="I96" i="46"/>
  <c r="H96" i="46"/>
  <c r="G96" i="46"/>
  <c r="F96" i="46"/>
  <c r="E96" i="46"/>
  <c r="D96" i="46"/>
  <c r="C96" i="46"/>
  <c r="L95" i="46"/>
  <c r="K95" i="46"/>
  <c r="J95" i="46"/>
  <c r="I95" i="46"/>
  <c r="H95" i="46"/>
  <c r="G95" i="46"/>
  <c r="F95" i="46"/>
  <c r="E95" i="46"/>
  <c r="D95" i="46"/>
  <c r="C95" i="46"/>
  <c r="L94" i="46"/>
  <c r="K94" i="46"/>
  <c r="J94" i="46"/>
  <c r="I94" i="46"/>
  <c r="H94" i="46"/>
  <c r="G94" i="46"/>
  <c r="F94" i="46"/>
  <c r="E94" i="46"/>
  <c r="D94" i="46"/>
  <c r="C94" i="46"/>
  <c r="L93" i="46"/>
  <c r="K93" i="46"/>
  <c r="J93" i="46"/>
  <c r="I93" i="46"/>
  <c r="H93" i="46"/>
  <c r="G93" i="46"/>
  <c r="F93" i="46"/>
  <c r="E93" i="46"/>
  <c r="D93" i="46"/>
  <c r="C93" i="46"/>
  <c r="L92" i="46"/>
  <c r="K92" i="46"/>
  <c r="J92" i="46"/>
  <c r="I92" i="46"/>
  <c r="H92" i="46"/>
  <c r="G92" i="46"/>
  <c r="F92" i="46"/>
  <c r="E92" i="46"/>
  <c r="D92" i="46"/>
  <c r="C92" i="46"/>
  <c r="L91" i="46"/>
  <c r="K91" i="46"/>
  <c r="J91" i="46"/>
  <c r="I91" i="46"/>
  <c r="H91" i="46"/>
  <c r="G91" i="46"/>
  <c r="F91" i="46"/>
  <c r="E91" i="46"/>
  <c r="D91" i="46"/>
  <c r="C91" i="46"/>
  <c r="L90" i="46"/>
  <c r="K90" i="46"/>
  <c r="J90" i="46"/>
  <c r="I90" i="46"/>
  <c r="H90" i="46"/>
  <c r="G90" i="46"/>
  <c r="F90" i="46"/>
  <c r="E90" i="46"/>
  <c r="D90" i="46"/>
  <c r="C90" i="46"/>
  <c r="L89" i="46"/>
  <c r="K89" i="46"/>
  <c r="J89" i="46"/>
  <c r="I89" i="46"/>
  <c r="H89" i="46"/>
  <c r="G89" i="46"/>
  <c r="F89" i="46"/>
  <c r="E89" i="46"/>
  <c r="D89" i="46"/>
  <c r="C89" i="46"/>
  <c r="L88" i="46"/>
  <c r="K88" i="46"/>
  <c r="J88" i="46"/>
  <c r="I88" i="46"/>
  <c r="H88" i="46"/>
  <c r="G88" i="46"/>
  <c r="F88" i="46"/>
  <c r="E88" i="46"/>
  <c r="D88" i="46"/>
  <c r="C88" i="46"/>
  <c r="L87" i="46"/>
  <c r="K87" i="46"/>
  <c r="J87" i="46"/>
  <c r="I87" i="46"/>
  <c r="H87" i="46"/>
  <c r="G87" i="46"/>
  <c r="F87" i="46"/>
  <c r="E87" i="46"/>
  <c r="D87" i="46"/>
  <c r="C87" i="46"/>
  <c r="L86" i="46"/>
  <c r="K86" i="46"/>
  <c r="J86" i="46"/>
  <c r="I86" i="46"/>
  <c r="H86" i="46"/>
  <c r="G86" i="46"/>
  <c r="F86" i="46"/>
  <c r="E86" i="46"/>
  <c r="D86" i="46"/>
  <c r="C86" i="46"/>
  <c r="L85" i="46"/>
  <c r="K85" i="46"/>
  <c r="J85" i="46"/>
  <c r="I85" i="46"/>
  <c r="H85" i="46"/>
  <c r="G85" i="46"/>
  <c r="F85" i="46"/>
  <c r="E85" i="46"/>
  <c r="D85" i="46"/>
  <c r="C85" i="46"/>
  <c r="L84" i="46"/>
  <c r="K84" i="46"/>
  <c r="J84" i="46"/>
  <c r="I84" i="46"/>
  <c r="H84" i="46"/>
  <c r="G84" i="46"/>
  <c r="F84" i="46"/>
  <c r="E84" i="46"/>
  <c r="D84" i="46"/>
  <c r="C84" i="46"/>
  <c r="L83" i="46"/>
  <c r="K83" i="46"/>
  <c r="J83" i="46"/>
  <c r="I83" i="46"/>
  <c r="H83" i="46"/>
  <c r="G83" i="46"/>
  <c r="F83" i="46"/>
  <c r="E83" i="46"/>
  <c r="D83" i="46"/>
  <c r="C83" i="46"/>
  <c r="L82" i="46"/>
  <c r="K82" i="46"/>
  <c r="J82" i="46"/>
  <c r="I82" i="46"/>
  <c r="H82" i="46"/>
  <c r="G82" i="46"/>
  <c r="F82" i="46"/>
  <c r="E82" i="46"/>
  <c r="D82" i="46"/>
  <c r="C82" i="46"/>
  <c r="L81" i="46"/>
  <c r="K81" i="46"/>
  <c r="J81" i="46"/>
  <c r="I81" i="46"/>
  <c r="H81" i="46"/>
  <c r="G81" i="46"/>
  <c r="F81" i="46"/>
  <c r="E81" i="46"/>
  <c r="D81" i="46"/>
  <c r="C81" i="46"/>
  <c r="L80" i="46"/>
  <c r="K80" i="46"/>
  <c r="J80" i="46"/>
  <c r="I80" i="46"/>
  <c r="H80" i="46"/>
  <c r="G80" i="46"/>
  <c r="F80" i="46"/>
  <c r="E80" i="46"/>
  <c r="D80" i="46"/>
  <c r="C80" i="46"/>
  <c r="L79" i="46"/>
  <c r="K79" i="46"/>
  <c r="J79" i="46"/>
  <c r="I79" i="46"/>
  <c r="H79" i="46"/>
  <c r="G79" i="46"/>
  <c r="F79" i="46"/>
  <c r="E79" i="46"/>
  <c r="D79" i="46"/>
  <c r="C79" i="46"/>
  <c r="L78" i="46"/>
  <c r="K78" i="46"/>
  <c r="J78" i="46"/>
  <c r="I78" i="46"/>
  <c r="H78" i="46"/>
  <c r="G78" i="46"/>
  <c r="F78" i="46"/>
  <c r="E78" i="46"/>
  <c r="D78" i="46"/>
  <c r="C78" i="46"/>
  <c r="L77" i="46"/>
  <c r="K77" i="46"/>
  <c r="J77" i="46"/>
  <c r="I77" i="46"/>
  <c r="H77" i="46"/>
  <c r="G77" i="46"/>
  <c r="F77" i="46"/>
  <c r="E77" i="46"/>
  <c r="D77" i="46"/>
  <c r="C77" i="46"/>
  <c r="L76" i="46"/>
  <c r="K76" i="46"/>
  <c r="J76" i="46"/>
  <c r="I76" i="46"/>
  <c r="H76" i="46"/>
  <c r="G76" i="46"/>
  <c r="F76" i="46"/>
  <c r="E76" i="46"/>
  <c r="D76" i="46"/>
  <c r="C76" i="46"/>
  <c r="L75" i="46"/>
  <c r="K75" i="46"/>
  <c r="J75" i="46"/>
  <c r="I75" i="46"/>
  <c r="H75" i="46"/>
  <c r="G75" i="46"/>
  <c r="F75" i="46"/>
  <c r="E75" i="46"/>
  <c r="D75" i="46"/>
  <c r="C75" i="46"/>
  <c r="L74" i="46"/>
  <c r="K74" i="46"/>
  <c r="J74" i="46"/>
  <c r="I74" i="46"/>
  <c r="H74" i="46"/>
  <c r="G74" i="46"/>
  <c r="F74" i="46"/>
  <c r="E74" i="46"/>
  <c r="D74" i="46"/>
  <c r="C74" i="46"/>
  <c r="L73" i="46"/>
  <c r="K73" i="46"/>
  <c r="J73" i="46"/>
  <c r="I73" i="46"/>
  <c r="H73" i="46"/>
  <c r="G73" i="46"/>
  <c r="F73" i="46"/>
  <c r="E73" i="46"/>
  <c r="D73" i="46"/>
  <c r="C73" i="46"/>
  <c r="L72" i="46"/>
  <c r="K72" i="46"/>
  <c r="J72" i="46"/>
  <c r="I72" i="46"/>
  <c r="H72" i="46"/>
  <c r="G72" i="46"/>
  <c r="F72" i="46"/>
  <c r="E72" i="46"/>
  <c r="D72" i="46"/>
  <c r="C72" i="46"/>
  <c r="L71" i="46"/>
  <c r="K71" i="46"/>
  <c r="J71" i="46"/>
  <c r="I71" i="46"/>
  <c r="H71" i="46"/>
  <c r="G71" i="46"/>
  <c r="F71" i="46"/>
  <c r="E71" i="46"/>
  <c r="D71" i="46"/>
  <c r="C71" i="46"/>
  <c r="L70" i="46"/>
  <c r="K70" i="46"/>
  <c r="J70" i="46"/>
  <c r="I70" i="46"/>
  <c r="H70" i="46"/>
  <c r="G70" i="46"/>
  <c r="F70" i="46"/>
  <c r="E70" i="46"/>
  <c r="D70" i="46"/>
  <c r="C70" i="46"/>
  <c r="O67" i="46"/>
  <c r="N67" i="46"/>
  <c r="M67" i="46"/>
  <c r="L67" i="46"/>
  <c r="J67" i="46"/>
  <c r="I67" i="46"/>
  <c r="H67" i="46"/>
  <c r="F67" i="46"/>
  <c r="E67" i="46"/>
  <c r="D67" i="46"/>
  <c r="C67" i="46"/>
  <c r="O66" i="46"/>
  <c r="N66" i="46"/>
  <c r="M66" i="46"/>
  <c r="L66" i="46"/>
  <c r="J66" i="46"/>
  <c r="I66" i="46"/>
  <c r="H66" i="46"/>
  <c r="F66" i="46"/>
  <c r="E66" i="46"/>
  <c r="D66" i="46"/>
  <c r="C66" i="46"/>
  <c r="O65" i="46"/>
  <c r="N65" i="46"/>
  <c r="M65" i="46"/>
  <c r="L65" i="46"/>
  <c r="J65" i="46"/>
  <c r="I65" i="46"/>
  <c r="H65" i="46"/>
  <c r="F65" i="46"/>
  <c r="E65" i="46"/>
  <c r="D65" i="46"/>
  <c r="C65" i="46"/>
  <c r="O64" i="46"/>
  <c r="N64" i="46"/>
  <c r="M64" i="46"/>
  <c r="L64" i="46"/>
  <c r="J64" i="46"/>
  <c r="I64" i="46"/>
  <c r="H64" i="46"/>
  <c r="F64" i="46"/>
  <c r="E64" i="46"/>
  <c r="D64" i="46"/>
  <c r="C64" i="46"/>
  <c r="O63" i="46"/>
  <c r="N63" i="46"/>
  <c r="M63" i="46"/>
  <c r="L63" i="46"/>
  <c r="K63" i="46"/>
  <c r="J63" i="46"/>
  <c r="I63" i="46"/>
  <c r="H63" i="46"/>
  <c r="G63" i="46"/>
  <c r="F63" i="46"/>
  <c r="E63" i="46"/>
  <c r="D63" i="46"/>
  <c r="C63" i="46"/>
  <c r="O62" i="46"/>
  <c r="N62" i="46"/>
  <c r="M62" i="46"/>
  <c r="L62" i="46"/>
  <c r="K62" i="46"/>
  <c r="J62" i="46"/>
  <c r="I62" i="46"/>
  <c r="H62" i="46"/>
  <c r="G62" i="46"/>
  <c r="F62" i="46"/>
  <c r="E62" i="46"/>
  <c r="D62" i="46"/>
  <c r="C62" i="46"/>
  <c r="I59" i="46"/>
  <c r="H59" i="46"/>
  <c r="G59" i="46"/>
  <c r="F59" i="46"/>
  <c r="E59" i="46"/>
  <c r="D59" i="46"/>
  <c r="C59" i="46"/>
  <c r="I58" i="46"/>
  <c r="H58" i="46"/>
  <c r="G58" i="46"/>
  <c r="F58" i="46"/>
  <c r="E58" i="46"/>
  <c r="D58" i="46"/>
  <c r="C58" i="46"/>
  <c r="I57" i="46"/>
  <c r="H57" i="46"/>
  <c r="G57" i="46"/>
  <c r="F57" i="46"/>
  <c r="E57" i="46"/>
  <c r="D57" i="46"/>
  <c r="C57" i="46"/>
  <c r="I56" i="46"/>
  <c r="H56" i="46"/>
  <c r="G56" i="46"/>
  <c r="F56" i="46"/>
  <c r="E56" i="46"/>
  <c r="D56" i="46"/>
  <c r="C56" i="46"/>
  <c r="I55" i="46"/>
  <c r="H55" i="46"/>
  <c r="G55" i="46"/>
  <c r="F55" i="46"/>
  <c r="E55" i="46"/>
  <c r="D55" i="46"/>
  <c r="C55" i="46"/>
  <c r="I54" i="46"/>
  <c r="H54" i="46"/>
  <c r="G54" i="46"/>
  <c r="F54" i="46"/>
  <c r="E54" i="46"/>
  <c r="D54" i="46"/>
  <c r="C54" i="46"/>
  <c r="I53" i="46"/>
  <c r="H53" i="46"/>
  <c r="G53" i="46"/>
  <c r="F53" i="46"/>
  <c r="E53" i="46"/>
  <c r="D53" i="46"/>
  <c r="C53" i="46"/>
  <c r="I52" i="46"/>
  <c r="H52" i="46"/>
  <c r="G52" i="46"/>
  <c r="F52" i="46"/>
  <c r="E52" i="46"/>
  <c r="D52" i="46"/>
  <c r="C52" i="46"/>
  <c r="J51" i="46"/>
  <c r="I51" i="46"/>
  <c r="H51" i="46"/>
  <c r="G51" i="46"/>
  <c r="F51" i="46"/>
  <c r="E51" i="46"/>
  <c r="D51" i="46"/>
  <c r="C51" i="46"/>
  <c r="J50" i="46"/>
  <c r="I50" i="46"/>
  <c r="H50" i="46"/>
  <c r="G50" i="46"/>
  <c r="F50" i="46"/>
  <c r="E50" i="46"/>
  <c r="D50" i="46"/>
  <c r="C50" i="46"/>
  <c r="E43" i="46"/>
  <c r="D43" i="46"/>
  <c r="C43" i="46"/>
  <c r="E42" i="46"/>
  <c r="D42" i="46"/>
  <c r="C42" i="46"/>
  <c r="E41" i="46"/>
  <c r="D41" i="46"/>
  <c r="C41" i="46"/>
  <c r="E40" i="46"/>
  <c r="D40" i="46"/>
  <c r="C40" i="46"/>
  <c r="E39" i="46"/>
  <c r="D39" i="46"/>
  <c r="C39" i="46"/>
  <c r="E38" i="46"/>
  <c r="D38" i="46"/>
  <c r="C38" i="46"/>
  <c r="E37" i="46"/>
  <c r="D37" i="46"/>
  <c r="C37" i="46"/>
  <c r="E36" i="46"/>
  <c r="D36" i="46"/>
  <c r="C36" i="46"/>
  <c r="E35" i="46"/>
  <c r="D35" i="46"/>
  <c r="C35" i="46"/>
  <c r="E34" i="46"/>
  <c r="D34" i="46"/>
  <c r="C34" i="46"/>
  <c r="E33" i="46"/>
  <c r="D33" i="46"/>
  <c r="C33" i="46"/>
  <c r="E32" i="46"/>
  <c r="D32" i="46"/>
  <c r="C32" i="46"/>
  <c r="E31" i="46"/>
  <c r="D31" i="46"/>
  <c r="C31" i="46"/>
  <c r="E30" i="46"/>
  <c r="D30" i="46"/>
  <c r="C30" i="46"/>
  <c r="E29" i="46"/>
  <c r="D29" i="46"/>
  <c r="C29" i="46"/>
  <c r="E28" i="46"/>
  <c r="D28" i="46"/>
  <c r="C28" i="46"/>
  <c r="E27" i="46"/>
  <c r="D27" i="46"/>
  <c r="C27" i="46"/>
  <c r="E26" i="46"/>
  <c r="D26" i="46"/>
  <c r="C26" i="46"/>
  <c r="E25" i="46"/>
  <c r="D25" i="46"/>
  <c r="C25" i="46"/>
  <c r="E24" i="46"/>
  <c r="D24" i="46"/>
  <c r="C24" i="46"/>
  <c r="E23" i="46"/>
  <c r="D23" i="46"/>
  <c r="C23" i="46"/>
  <c r="E22" i="46"/>
  <c r="D22" i="46"/>
  <c r="C22" i="46"/>
  <c r="E21" i="46"/>
  <c r="D21" i="46"/>
  <c r="C21" i="46"/>
  <c r="E20" i="46"/>
  <c r="D20" i="46"/>
  <c r="C20" i="46"/>
  <c r="E19" i="46"/>
  <c r="D19" i="46"/>
  <c r="C19" i="46"/>
  <c r="E18" i="46"/>
  <c r="D18" i="46"/>
  <c r="C18" i="46"/>
  <c r="E17" i="46"/>
  <c r="D17" i="46"/>
  <c r="C17" i="46"/>
  <c r="E16" i="46"/>
  <c r="D16" i="46"/>
  <c r="C16" i="46"/>
  <c r="E15" i="46"/>
  <c r="D15" i="46"/>
  <c r="C15" i="46"/>
  <c r="E14" i="46"/>
  <c r="D14" i="46"/>
  <c r="C14" i="46"/>
  <c r="E13" i="46"/>
  <c r="D13" i="46"/>
  <c r="C13" i="46"/>
  <c r="E12" i="46"/>
  <c r="D12" i="46"/>
  <c r="C12" i="46"/>
  <c r="E11" i="46"/>
  <c r="D11" i="46"/>
  <c r="C11" i="46"/>
  <c r="E10" i="46"/>
  <c r="D10" i="46"/>
  <c r="C10" i="46"/>
  <c r="E9" i="46"/>
  <c r="D9" i="46"/>
  <c r="C9" i="46"/>
  <c r="E8" i="46"/>
  <c r="D8" i="46"/>
  <c r="C8" i="46"/>
  <c r="E7" i="46"/>
  <c r="D7" i="46"/>
  <c r="C7" i="46"/>
  <c r="E6" i="46"/>
  <c r="D6" i="46"/>
  <c r="C6" i="46"/>
  <c r="E5" i="46"/>
  <c r="D5" i="46"/>
  <c r="C5" i="46"/>
  <c r="G9" i="45"/>
  <c r="G64" i="46" s="1"/>
  <c r="K12" i="45"/>
  <c r="K67" i="46" s="1"/>
  <c r="K11" i="45"/>
  <c r="K66" i="46" s="1"/>
  <c r="K10" i="45"/>
  <c r="K65" i="46" s="1"/>
  <c r="K9" i="45"/>
  <c r="K64" i="46" s="1"/>
  <c r="G12" i="45"/>
  <c r="G67" i="46" s="1"/>
  <c r="G11" i="45"/>
  <c r="G66" i="46" s="1"/>
  <c r="G10" i="45"/>
  <c r="G65" i="46" s="1"/>
  <c r="J16" i="31"/>
  <c r="J59" i="46" s="1"/>
  <c r="J15" i="31"/>
  <c r="J58" i="46" s="1"/>
  <c r="J14" i="31"/>
  <c r="J57" i="46" s="1"/>
  <c r="J13" i="31"/>
  <c r="J56" i="46" s="1"/>
  <c r="J12" i="31"/>
  <c r="J55" i="46" s="1"/>
  <c r="J11" i="31"/>
  <c r="J54" i="46" s="1"/>
  <c r="J10" i="31"/>
  <c r="J53" i="46" s="1"/>
  <c r="J9" i="31"/>
  <c r="J52" i="46" s="1"/>
  <c r="D9" i="35"/>
  <c r="D285" i="46" s="1"/>
  <c r="V17" i="34"/>
  <c r="V16" i="34"/>
  <c r="V15" i="34"/>
  <c r="AA6" i="45"/>
  <c r="Y12" i="31" s="1"/>
  <c r="H5" i="37" s="1"/>
  <c r="AE16" i="45"/>
  <c r="AE15" i="45"/>
  <c r="AE14" i="45"/>
  <c r="AE13" i="45"/>
  <c r="T27" i="31"/>
  <c r="Q27" i="31"/>
  <c r="T16" i="31"/>
  <c r="U16" i="31"/>
  <c r="S16" i="31"/>
  <c r="AC16" i="45" s="1"/>
  <c r="U15" i="31"/>
  <c r="S15" i="31"/>
  <c r="AC15" i="45" s="1"/>
  <c r="AE12" i="45"/>
  <c r="AE11" i="45"/>
  <c r="AE10" i="45"/>
  <c r="AE9" i="45"/>
  <c r="AD9" i="45"/>
  <c r="AD10" i="45" s="1"/>
  <c r="AA9" i="45"/>
  <c r="AB9" i="45" s="1"/>
  <c r="S14" i="31"/>
  <c r="AC14" i="45" s="1"/>
  <c r="S13" i="31"/>
  <c r="AC13" i="45" s="1"/>
  <c r="S12" i="31"/>
  <c r="AC12" i="45" s="1"/>
  <c r="S11" i="31"/>
  <c r="AC11" i="45" s="1"/>
  <c r="S10" i="31"/>
  <c r="AC10" i="45" s="1"/>
  <c r="S9" i="31"/>
  <c r="AC9" i="45" s="1"/>
  <c r="Q9" i="31"/>
  <c r="Q10" i="31" s="1"/>
  <c r="Q30" i="31" s="1"/>
  <c r="U14" i="31"/>
  <c r="U13" i="31"/>
  <c r="U12" i="31"/>
  <c r="U11" i="31"/>
  <c r="U10" i="31"/>
  <c r="U9" i="31"/>
  <c r="T9" i="31"/>
  <c r="T10" i="31"/>
  <c r="R51" i="44"/>
  <c r="R50" i="44"/>
  <c r="R49" i="44"/>
  <c r="R48" i="44"/>
  <c r="R47" i="44"/>
  <c r="R46" i="44"/>
  <c r="R45" i="44"/>
  <c r="R15" i="44"/>
  <c r="R14" i="44"/>
  <c r="R13" i="44"/>
  <c r="R12" i="44"/>
  <c r="R11" i="44"/>
  <c r="R10" i="44"/>
  <c r="R9" i="44"/>
  <c r="V14" i="34"/>
  <c r="V13" i="34"/>
  <c r="V12" i="34"/>
  <c r="V11" i="34"/>
  <c r="V10" i="34"/>
  <c r="V9" i="34"/>
  <c r="F14" i="43"/>
  <c r="F462" i="46" s="1"/>
  <c r="F14" i="41"/>
  <c r="F354" i="46" s="1"/>
  <c r="F23" i="41"/>
  <c r="E15" i="42" s="1"/>
  <c r="G23" i="41"/>
  <c r="G363" i="46" s="1"/>
  <c r="G26" i="41"/>
  <c r="G366" i="46" s="1"/>
  <c r="F26" i="41"/>
  <c r="F366" i="46" s="1"/>
  <c r="G33" i="41"/>
  <c r="G373" i="46" s="1"/>
  <c r="F33" i="41"/>
  <c r="F373" i="46" s="1"/>
  <c r="G40" i="41"/>
  <c r="G380" i="46" s="1"/>
  <c r="F40" i="41"/>
  <c r="E18" i="42" s="1"/>
  <c r="G49" i="41"/>
  <c r="G389" i="46" s="1"/>
  <c r="F49" i="41"/>
  <c r="F389" i="46" s="1"/>
  <c r="G107" i="41"/>
  <c r="G447" i="46" s="1"/>
  <c r="F107" i="41"/>
  <c r="F447" i="46" s="1"/>
  <c r="G100" i="41"/>
  <c r="G440" i="46" s="1"/>
  <c r="F100" i="41"/>
  <c r="F440" i="46" s="1"/>
  <c r="G107" i="43"/>
  <c r="G555" i="46" s="1"/>
  <c r="F107" i="43"/>
  <c r="F555" i="46" s="1"/>
  <c r="F36" i="42"/>
  <c r="G100" i="43"/>
  <c r="G548" i="46" s="1"/>
  <c r="F100" i="43"/>
  <c r="F548" i="46" s="1"/>
  <c r="G93" i="43"/>
  <c r="G541" i="46" s="1"/>
  <c r="F93" i="43"/>
  <c r="F541" i="46" s="1"/>
  <c r="G86" i="43"/>
  <c r="G534" i="46" s="1"/>
  <c r="F86" i="43"/>
  <c r="F534" i="46" s="1"/>
  <c r="G77" i="43"/>
  <c r="G525" i="46" s="1"/>
  <c r="F77" i="43"/>
  <c r="F525" i="46" s="1"/>
  <c r="E77" i="43"/>
  <c r="G70" i="43"/>
  <c r="G518" i="46" s="1"/>
  <c r="F70" i="43"/>
  <c r="F518" i="46" s="1"/>
  <c r="E70" i="43"/>
  <c r="E518" i="46" s="1"/>
  <c r="G64" i="43"/>
  <c r="F64" i="43"/>
  <c r="F512" i="46" s="1"/>
  <c r="E64" i="43"/>
  <c r="E512" i="46" s="1"/>
  <c r="G57" i="43"/>
  <c r="G505" i="46" s="1"/>
  <c r="F57" i="43"/>
  <c r="E57" i="43"/>
  <c r="E505" i="46" s="1"/>
  <c r="G49" i="43"/>
  <c r="G497" i="46" s="1"/>
  <c r="F49" i="43"/>
  <c r="F497" i="46" s="1"/>
  <c r="E49" i="43"/>
  <c r="E497" i="46" s="1"/>
  <c r="G40" i="43"/>
  <c r="G488" i="46" s="1"/>
  <c r="F40" i="43"/>
  <c r="F488" i="46" s="1"/>
  <c r="E40" i="43"/>
  <c r="E488" i="46" s="1"/>
  <c r="G33" i="43"/>
  <c r="G481" i="46" s="1"/>
  <c r="F33" i="43"/>
  <c r="F481" i="46" s="1"/>
  <c r="E33" i="43"/>
  <c r="E481" i="46" s="1"/>
  <c r="F23" i="43"/>
  <c r="F471" i="46" s="1"/>
  <c r="E23" i="43"/>
  <c r="E471" i="46" s="1"/>
  <c r="G23" i="43"/>
  <c r="G471" i="46" s="1"/>
  <c r="F26" i="43"/>
  <c r="E26" i="43"/>
  <c r="E474" i="46" s="1"/>
  <c r="G26" i="43"/>
  <c r="G474" i="46" s="1"/>
  <c r="F24" i="42"/>
  <c r="F23" i="42"/>
  <c r="F22" i="42"/>
  <c r="F20" i="42" s="1"/>
  <c r="F21" i="42"/>
  <c r="F33" i="42"/>
  <c r="F12" i="42"/>
  <c r="F11" i="42"/>
  <c r="F10" i="42"/>
  <c r="F9" i="42"/>
  <c r="E35" i="42"/>
  <c r="E24" i="42"/>
  <c r="E23" i="42"/>
  <c r="E20" i="42" s="1"/>
  <c r="E22" i="42"/>
  <c r="E21" i="42"/>
  <c r="E16" i="42"/>
  <c r="E12" i="42"/>
  <c r="E11" i="42"/>
  <c r="E10" i="42"/>
  <c r="E9" i="42"/>
  <c r="E8" i="42" s="1"/>
  <c r="E47" i="43"/>
  <c r="E495" i="46" s="1"/>
  <c r="AB112" i="43"/>
  <c r="AC112" i="43" s="1"/>
  <c r="AB111" i="43"/>
  <c r="AC111" i="43"/>
  <c r="AB110" i="43"/>
  <c r="AC110" i="43" s="1"/>
  <c r="AB109" i="43"/>
  <c r="AC109" i="43" s="1"/>
  <c r="AB108" i="43"/>
  <c r="AC108" i="43" s="1"/>
  <c r="AB105" i="43"/>
  <c r="AC105" i="43"/>
  <c r="AB104" i="43"/>
  <c r="AC104" i="43"/>
  <c r="AB103" i="43"/>
  <c r="AC103" i="43"/>
  <c r="AB102" i="43"/>
  <c r="AC102" i="43" s="1"/>
  <c r="AB101" i="43"/>
  <c r="AC101" i="43" s="1"/>
  <c r="AB98" i="43"/>
  <c r="AC98" i="43"/>
  <c r="AB97" i="43"/>
  <c r="AC97" i="43" s="1"/>
  <c r="AB96" i="43"/>
  <c r="AC96" i="43" s="1"/>
  <c r="AB95" i="43"/>
  <c r="AC95" i="43"/>
  <c r="AB94" i="43"/>
  <c r="AC94" i="43"/>
  <c r="AB91" i="43"/>
  <c r="AC91" i="43"/>
  <c r="AB90" i="43"/>
  <c r="AC90" i="43" s="1"/>
  <c r="AB89" i="43"/>
  <c r="AC89" i="43" s="1"/>
  <c r="AB88" i="43"/>
  <c r="AC88" i="43" s="1"/>
  <c r="AB87" i="43"/>
  <c r="AC87" i="43"/>
  <c r="AB82" i="43"/>
  <c r="AC82" i="43" s="1"/>
  <c r="AB81" i="43"/>
  <c r="AC81" i="43"/>
  <c r="AB80" i="43"/>
  <c r="AC80" i="43"/>
  <c r="AB79" i="43"/>
  <c r="AC79" i="43"/>
  <c r="AB78" i="43"/>
  <c r="AC78" i="43" s="1"/>
  <c r="AB75" i="43"/>
  <c r="AC75" i="43" s="1"/>
  <c r="AB74" i="43"/>
  <c r="AC74" i="43" s="1"/>
  <c r="AB73" i="43"/>
  <c r="AC73" i="43" s="1"/>
  <c r="AB72" i="43"/>
  <c r="AC72" i="43" s="1"/>
  <c r="AB71" i="43"/>
  <c r="AC71" i="43"/>
  <c r="AB68" i="43"/>
  <c r="AC68" i="43"/>
  <c r="AB67" i="43"/>
  <c r="AC67" i="43"/>
  <c r="AB66" i="43"/>
  <c r="AC66" i="43" s="1"/>
  <c r="AB65" i="43"/>
  <c r="AC65" i="43"/>
  <c r="AB64" i="43"/>
  <c r="AC64" i="43" s="1"/>
  <c r="AB62" i="43"/>
  <c r="AC62" i="43" s="1"/>
  <c r="AB61" i="43"/>
  <c r="AC61" i="43" s="1"/>
  <c r="AB60" i="43"/>
  <c r="AC60" i="43"/>
  <c r="AB59" i="43"/>
  <c r="AC59" i="43"/>
  <c r="AB58" i="43"/>
  <c r="AC58" i="43"/>
  <c r="AB54" i="43"/>
  <c r="AC54" i="43" s="1"/>
  <c r="AB53" i="43"/>
  <c r="AC53" i="43" s="1"/>
  <c r="AD53" i="43" s="1"/>
  <c r="AE53" i="43" s="1"/>
  <c r="AF53" i="43" s="1"/>
  <c r="AG53" i="43" s="1"/>
  <c r="AH53" i="43" s="1"/>
  <c r="AI53" i="43" s="1"/>
  <c r="AJ53" i="43" s="1"/>
  <c r="AK53" i="43" s="1"/>
  <c r="X53" i="43"/>
  <c r="V53" i="43"/>
  <c r="T53" i="43"/>
  <c r="R53" i="43"/>
  <c r="P53" i="43"/>
  <c r="AB52" i="43"/>
  <c r="AC52" i="43" s="1"/>
  <c r="AD52" i="43" s="1"/>
  <c r="AE52" i="43" s="1"/>
  <c r="AF52" i="43" s="1"/>
  <c r="AG52" i="43" s="1"/>
  <c r="AH52" i="43" s="1"/>
  <c r="AI52" i="43" s="1"/>
  <c r="AJ52" i="43" s="1"/>
  <c r="AK52" i="43" s="1"/>
  <c r="X52" i="43"/>
  <c r="V52" i="43"/>
  <c r="T52" i="43"/>
  <c r="R52" i="43"/>
  <c r="P52" i="43"/>
  <c r="AB51" i="43"/>
  <c r="AC51" i="43" s="1"/>
  <c r="AD51" i="43" s="1"/>
  <c r="AE51" i="43" s="1"/>
  <c r="AF51" i="43" s="1"/>
  <c r="AG51" i="43" s="1"/>
  <c r="AH51" i="43" s="1"/>
  <c r="AI51" i="43" s="1"/>
  <c r="AJ51" i="43" s="1"/>
  <c r="AK51" i="43" s="1"/>
  <c r="X51" i="43"/>
  <c r="V51" i="43"/>
  <c r="T51" i="43"/>
  <c r="R51" i="43"/>
  <c r="P51" i="43"/>
  <c r="AB50" i="43"/>
  <c r="AC50" i="43" s="1"/>
  <c r="AD50" i="43" s="1"/>
  <c r="AE50" i="43" s="1"/>
  <c r="AF50" i="43" s="1"/>
  <c r="AG50" i="43" s="1"/>
  <c r="AH50" i="43" s="1"/>
  <c r="AI50" i="43" s="1"/>
  <c r="AJ50" i="43" s="1"/>
  <c r="AK50" i="43" s="1"/>
  <c r="X50" i="43"/>
  <c r="V50" i="43"/>
  <c r="T50" i="43"/>
  <c r="R50" i="43"/>
  <c r="P50" i="43"/>
  <c r="G47" i="43"/>
  <c r="G495" i="46" s="1"/>
  <c r="F47" i="43"/>
  <c r="F495" i="46" s="1"/>
  <c r="AB45" i="43"/>
  <c r="AC45" i="43"/>
  <c r="AB44" i="43"/>
  <c r="AC44" i="43" s="1"/>
  <c r="AB43" i="43"/>
  <c r="AC43" i="43" s="1"/>
  <c r="AB42" i="43"/>
  <c r="AC42" i="43" s="1"/>
  <c r="AB41" i="43"/>
  <c r="AC41" i="43"/>
  <c r="AB38" i="43"/>
  <c r="AC38" i="43" s="1"/>
  <c r="AB37" i="43"/>
  <c r="AC37" i="43" s="1"/>
  <c r="AC36" i="43"/>
  <c r="AB36" i="43"/>
  <c r="AB35" i="43"/>
  <c r="AC35" i="43"/>
  <c r="AC34" i="43"/>
  <c r="AB34" i="43"/>
  <c r="AB31" i="43"/>
  <c r="AC31" i="43" s="1"/>
  <c r="AB30" i="43"/>
  <c r="AC30" i="43" s="1"/>
  <c r="AB29" i="43"/>
  <c r="AC29" i="43"/>
  <c r="AB28" i="43"/>
  <c r="AC28" i="43" s="1"/>
  <c r="AB27" i="43"/>
  <c r="AC27" i="43" s="1"/>
  <c r="AB24" i="43"/>
  <c r="AC24" i="43" s="1"/>
  <c r="AD24" i="43" s="1"/>
  <c r="AE24" i="43" s="1"/>
  <c r="AF24" i="43" s="1"/>
  <c r="AG24" i="43" s="1"/>
  <c r="AH24" i="43" s="1"/>
  <c r="AI24" i="43" s="1"/>
  <c r="AJ24" i="43" s="1"/>
  <c r="AK24" i="43" s="1"/>
  <c r="X24" i="43"/>
  <c r="V24" i="43"/>
  <c r="T24" i="43"/>
  <c r="R24" i="43"/>
  <c r="P24" i="43"/>
  <c r="AC19" i="43"/>
  <c r="AB19" i="43"/>
  <c r="AB18" i="43"/>
  <c r="AC18" i="43" s="1"/>
  <c r="AC17" i="43"/>
  <c r="AB17" i="43"/>
  <c r="AB16" i="43"/>
  <c r="AC16" i="43"/>
  <c r="AC15" i="43"/>
  <c r="AB15" i="43"/>
  <c r="AB14" i="43"/>
  <c r="AC14" i="43" s="1"/>
  <c r="AC12" i="43"/>
  <c r="AD12" i="43" s="1"/>
  <c r="AE12" i="43" s="1"/>
  <c r="AF12" i="43" s="1"/>
  <c r="AG12" i="43" s="1"/>
  <c r="AH12" i="43" s="1"/>
  <c r="AI12" i="43" s="1"/>
  <c r="AJ12" i="43" s="1"/>
  <c r="AK12" i="43" s="1"/>
  <c r="AB12" i="43"/>
  <c r="X12" i="43"/>
  <c r="V12" i="43"/>
  <c r="T12" i="43"/>
  <c r="R12" i="43"/>
  <c r="P12" i="43"/>
  <c r="AB11" i="43"/>
  <c r="AC11" i="43"/>
  <c r="AD11" i="43" s="1"/>
  <c r="AE11" i="43" s="1"/>
  <c r="AF11" i="43" s="1"/>
  <c r="AG11" i="43" s="1"/>
  <c r="AH11" i="43" s="1"/>
  <c r="AI11" i="43" s="1"/>
  <c r="AJ11" i="43" s="1"/>
  <c r="AK11" i="43" s="1"/>
  <c r="X11" i="43"/>
  <c r="V11" i="43"/>
  <c r="T11" i="43"/>
  <c r="R11" i="43"/>
  <c r="P11" i="43"/>
  <c r="AB10" i="43"/>
  <c r="AC10" i="43" s="1"/>
  <c r="AD10" i="43" s="1"/>
  <c r="AE10" i="43" s="1"/>
  <c r="AF10" i="43" s="1"/>
  <c r="AG10" i="43" s="1"/>
  <c r="AH10" i="43" s="1"/>
  <c r="AI10" i="43" s="1"/>
  <c r="AJ10" i="43" s="1"/>
  <c r="AK10" i="43" s="1"/>
  <c r="X10" i="43"/>
  <c r="V10" i="43"/>
  <c r="T10" i="43"/>
  <c r="R10" i="43"/>
  <c r="P10" i="43"/>
  <c r="M7" i="43"/>
  <c r="M8" i="43" s="1"/>
  <c r="M9" i="43" s="1"/>
  <c r="M10" i="43" s="1"/>
  <c r="M11" i="43" s="1"/>
  <c r="M12" i="43" s="1"/>
  <c r="M13" i="43" s="1"/>
  <c r="M14" i="43" s="1"/>
  <c r="M15" i="43" s="1"/>
  <c r="M16" i="43" s="1"/>
  <c r="G7" i="43"/>
  <c r="G455" i="46" s="1"/>
  <c r="F7" i="43"/>
  <c r="F455" i="46" s="1"/>
  <c r="P6" i="43"/>
  <c r="Q6" i="43" s="1"/>
  <c r="R6" i="43" s="1"/>
  <c r="S6" i="43" s="1"/>
  <c r="AB53" i="41"/>
  <c r="AC53" i="41" s="1"/>
  <c r="AD53" i="41" s="1"/>
  <c r="AE53" i="41" s="1"/>
  <c r="AF53" i="41" s="1"/>
  <c r="AG53" i="41" s="1"/>
  <c r="AH53" i="41" s="1"/>
  <c r="AI53" i="41" s="1"/>
  <c r="AJ53" i="41" s="1"/>
  <c r="AK53" i="41" s="1"/>
  <c r="X53" i="41"/>
  <c r="V53" i="41"/>
  <c r="T53" i="41"/>
  <c r="R53" i="41"/>
  <c r="P53" i="41"/>
  <c r="AB52" i="41"/>
  <c r="AC52" i="41" s="1"/>
  <c r="AD52" i="41" s="1"/>
  <c r="AE52" i="41" s="1"/>
  <c r="AF52" i="41" s="1"/>
  <c r="AG52" i="41" s="1"/>
  <c r="AH52" i="41" s="1"/>
  <c r="AI52" i="41" s="1"/>
  <c r="AJ52" i="41" s="1"/>
  <c r="AK52" i="41" s="1"/>
  <c r="X52" i="41"/>
  <c r="V52" i="41"/>
  <c r="T52" i="41"/>
  <c r="R52" i="41"/>
  <c r="P52" i="41"/>
  <c r="AB51" i="41"/>
  <c r="AC51" i="41" s="1"/>
  <c r="AD51" i="41" s="1"/>
  <c r="AE51" i="41" s="1"/>
  <c r="AF51" i="41" s="1"/>
  <c r="AG51" i="41" s="1"/>
  <c r="AH51" i="41" s="1"/>
  <c r="AI51" i="41" s="1"/>
  <c r="AJ51" i="41" s="1"/>
  <c r="AK51" i="41" s="1"/>
  <c r="X51" i="41"/>
  <c r="V51" i="41"/>
  <c r="T51" i="41"/>
  <c r="R51" i="41"/>
  <c r="P51" i="41"/>
  <c r="AB50" i="41"/>
  <c r="AC50" i="41" s="1"/>
  <c r="AD50" i="41" s="1"/>
  <c r="AE50" i="41" s="1"/>
  <c r="AF50" i="41" s="1"/>
  <c r="AG50" i="41" s="1"/>
  <c r="AH50" i="41" s="1"/>
  <c r="AI50" i="41" s="1"/>
  <c r="AJ50" i="41" s="1"/>
  <c r="AK50" i="41" s="1"/>
  <c r="X50" i="41"/>
  <c r="V50" i="41"/>
  <c r="T50" i="41"/>
  <c r="R50" i="41"/>
  <c r="P50" i="41"/>
  <c r="AB24" i="41"/>
  <c r="AC24" i="41" s="1"/>
  <c r="AD24" i="41" s="1"/>
  <c r="AE24" i="41" s="1"/>
  <c r="AF24" i="41" s="1"/>
  <c r="AG24" i="41" s="1"/>
  <c r="AH24" i="41" s="1"/>
  <c r="AI24" i="41" s="1"/>
  <c r="AJ24" i="41" s="1"/>
  <c r="AK24" i="41" s="1"/>
  <c r="X24" i="41"/>
  <c r="V24" i="41"/>
  <c r="T24" i="41"/>
  <c r="R24" i="41"/>
  <c r="P24" i="41"/>
  <c r="AB12" i="41"/>
  <c r="AC12" i="41" s="1"/>
  <c r="AD12" i="41" s="1"/>
  <c r="AE12" i="41" s="1"/>
  <c r="AF12" i="41" s="1"/>
  <c r="AG12" i="41" s="1"/>
  <c r="AH12" i="41" s="1"/>
  <c r="AI12" i="41" s="1"/>
  <c r="AJ12" i="41" s="1"/>
  <c r="AK12" i="41" s="1"/>
  <c r="X12" i="41"/>
  <c r="V12" i="41"/>
  <c r="T12" i="41"/>
  <c r="R12" i="41"/>
  <c r="P12" i="41"/>
  <c r="AB11" i="41"/>
  <c r="AC11" i="41" s="1"/>
  <c r="AD11" i="41" s="1"/>
  <c r="AE11" i="41" s="1"/>
  <c r="AF11" i="41" s="1"/>
  <c r="AG11" i="41" s="1"/>
  <c r="AH11" i="41" s="1"/>
  <c r="AI11" i="41" s="1"/>
  <c r="AJ11" i="41" s="1"/>
  <c r="AK11" i="41" s="1"/>
  <c r="X11" i="41"/>
  <c r="V11" i="41"/>
  <c r="T11" i="41"/>
  <c r="R11" i="41"/>
  <c r="P11" i="41"/>
  <c r="AB36" i="42"/>
  <c r="Z36" i="42"/>
  <c r="X36" i="42"/>
  <c r="V36" i="42"/>
  <c r="T36" i="42"/>
  <c r="AB35" i="42"/>
  <c r="Z35" i="42"/>
  <c r="X35" i="42"/>
  <c r="V35" i="42"/>
  <c r="T35" i="42"/>
  <c r="AB34" i="42"/>
  <c r="Z34" i="42"/>
  <c r="X34" i="42"/>
  <c r="V34" i="42"/>
  <c r="T34" i="42"/>
  <c r="AB33" i="42"/>
  <c r="Z33" i="42"/>
  <c r="X33" i="42"/>
  <c r="V33" i="42"/>
  <c r="T33" i="42"/>
  <c r="AB30" i="42"/>
  <c r="Z30" i="42"/>
  <c r="X30" i="42"/>
  <c r="V30" i="42"/>
  <c r="T30" i="42"/>
  <c r="AB29" i="42"/>
  <c r="Z29" i="42"/>
  <c r="X29" i="42"/>
  <c r="V29" i="42"/>
  <c r="T29" i="42"/>
  <c r="AB28" i="42"/>
  <c r="Z28" i="42"/>
  <c r="X28" i="42"/>
  <c r="V28" i="42"/>
  <c r="T28" i="42"/>
  <c r="AB27" i="42"/>
  <c r="Z27" i="42"/>
  <c r="X27" i="42"/>
  <c r="V27" i="42"/>
  <c r="T27" i="42"/>
  <c r="AB24" i="42"/>
  <c r="Z24" i="42"/>
  <c r="X24" i="42"/>
  <c r="V24" i="42"/>
  <c r="T24" i="42"/>
  <c r="AB23" i="42"/>
  <c r="Z23" i="42"/>
  <c r="X23" i="42"/>
  <c r="V23" i="42"/>
  <c r="T23" i="42"/>
  <c r="AB22" i="42"/>
  <c r="Z22" i="42"/>
  <c r="X22" i="42"/>
  <c r="V22" i="42"/>
  <c r="T22" i="42"/>
  <c r="AB21" i="42"/>
  <c r="Z21" i="42"/>
  <c r="X21" i="42"/>
  <c r="V21" i="42"/>
  <c r="T21" i="42"/>
  <c r="AB18" i="42"/>
  <c r="Z18" i="42"/>
  <c r="X18" i="42"/>
  <c r="V18" i="42"/>
  <c r="T18" i="42"/>
  <c r="AB17" i="42"/>
  <c r="Z17" i="42"/>
  <c r="X17" i="42"/>
  <c r="V17" i="42"/>
  <c r="T17" i="42"/>
  <c r="AB16" i="42"/>
  <c r="Z16" i="42"/>
  <c r="X16" i="42"/>
  <c r="V16" i="42"/>
  <c r="T16" i="42"/>
  <c r="AB15" i="42"/>
  <c r="Z15" i="42"/>
  <c r="X15" i="42"/>
  <c r="V15" i="42"/>
  <c r="T15" i="42"/>
  <c r="AB12" i="42"/>
  <c r="Z12" i="42"/>
  <c r="X12" i="42"/>
  <c r="V12" i="42"/>
  <c r="T12" i="42"/>
  <c r="AB11" i="42"/>
  <c r="Z11" i="42"/>
  <c r="X11" i="42"/>
  <c r="V11" i="42"/>
  <c r="T11" i="42"/>
  <c r="AB10" i="42"/>
  <c r="Z10" i="42"/>
  <c r="X10" i="42"/>
  <c r="V10" i="42"/>
  <c r="T10" i="42"/>
  <c r="AB9" i="42"/>
  <c r="Z9" i="42"/>
  <c r="X9" i="42"/>
  <c r="V9" i="42"/>
  <c r="T9" i="42"/>
  <c r="T7" i="42"/>
  <c r="U7" i="42" s="1"/>
  <c r="V7" i="42" s="1"/>
  <c r="W7" i="42" s="1"/>
  <c r="X7" i="42" s="1"/>
  <c r="Y7" i="42" s="1"/>
  <c r="Z7" i="42" s="1"/>
  <c r="AA7" i="42" s="1"/>
  <c r="AB7" i="42" s="1"/>
  <c r="AC7" i="42" s="1"/>
  <c r="P6" i="41"/>
  <c r="AB112" i="41"/>
  <c r="AC112" i="41" s="1"/>
  <c r="AB111" i="41"/>
  <c r="AC111" i="41" s="1"/>
  <c r="AB110" i="41"/>
  <c r="AC110" i="41" s="1"/>
  <c r="AB109" i="41"/>
  <c r="AC109" i="41"/>
  <c r="AB108" i="41"/>
  <c r="AC108" i="41"/>
  <c r="AB105" i="41"/>
  <c r="AC105" i="41"/>
  <c r="AB104" i="41"/>
  <c r="AC104" i="41" s="1"/>
  <c r="AB103" i="41"/>
  <c r="AC103" i="41"/>
  <c r="AB102" i="41"/>
  <c r="AC102" i="41" s="1"/>
  <c r="AB101" i="41"/>
  <c r="AC101" i="41" s="1"/>
  <c r="AB98" i="41"/>
  <c r="AC98" i="41" s="1"/>
  <c r="AB97" i="41"/>
  <c r="AC97" i="41"/>
  <c r="AB96" i="41"/>
  <c r="AC96" i="41" s="1"/>
  <c r="AB95" i="41"/>
  <c r="AC95" i="41" s="1"/>
  <c r="AB94" i="41"/>
  <c r="AC94" i="41" s="1"/>
  <c r="AB91" i="41"/>
  <c r="AC91" i="41"/>
  <c r="AB90" i="41"/>
  <c r="AC90" i="41"/>
  <c r="AB89" i="41"/>
  <c r="AC89" i="41"/>
  <c r="AB88" i="41"/>
  <c r="AC88" i="41" s="1"/>
  <c r="AB87" i="41"/>
  <c r="AC87" i="41" s="1"/>
  <c r="AB82" i="41"/>
  <c r="AC82" i="41" s="1"/>
  <c r="AB81" i="41"/>
  <c r="AC81" i="41"/>
  <c r="AB80" i="41"/>
  <c r="AC80" i="41" s="1"/>
  <c r="AB79" i="41"/>
  <c r="AC79" i="41"/>
  <c r="AB78" i="41"/>
  <c r="AC78" i="41"/>
  <c r="AB75" i="41"/>
  <c r="AC75" i="41"/>
  <c r="AB74" i="41"/>
  <c r="AC74" i="41" s="1"/>
  <c r="AB73" i="41"/>
  <c r="AC73" i="41" s="1"/>
  <c r="AB72" i="41"/>
  <c r="AC72" i="41" s="1"/>
  <c r="AB71" i="41"/>
  <c r="AC71" i="41" s="1"/>
  <c r="AB68" i="41"/>
  <c r="AC68" i="41" s="1"/>
  <c r="AB67" i="41"/>
  <c r="AC67" i="41"/>
  <c r="AB66" i="41"/>
  <c r="AC66" i="41"/>
  <c r="AB65" i="41"/>
  <c r="AC65" i="41"/>
  <c r="AB64" i="41"/>
  <c r="AC64" i="41" s="1"/>
  <c r="AB62" i="41"/>
  <c r="AC62" i="41"/>
  <c r="AB61" i="41"/>
  <c r="AC61" i="41" s="1"/>
  <c r="AB60" i="41"/>
  <c r="AC60" i="41" s="1"/>
  <c r="AB59" i="41"/>
  <c r="AC59" i="41" s="1"/>
  <c r="AB58" i="41"/>
  <c r="AC58" i="41"/>
  <c r="AB54" i="41"/>
  <c r="AC54" i="41"/>
  <c r="AB45" i="41"/>
  <c r="AC45" i="41"/>
  <c r="AB44" i="41"/>
  <c r="AC44" i="41" s="1"/>
  <c r="AB43" i="41"/>
  <c r="AC43" i="41" s="1"/>
  <c r="AB42" i="41"/>
  <c r="AC42" i="41"/>
  <c r="AB41" i="41"/>
  <c r="AC41" i="41" s="1"/>
  <c r="AB38" i="41"/>
  <c r="AC38" i="41" s="1"/>
  <c r="AB37" i="41"/>
  <c r="AC37" i="41"/>
  <c r="AB36" i="41"/>
  <c r="AC36" i="41"/>
  <c r="AB35" i="41"/>
  <c r="AC35" i="41"/>
  <c r="AB34" i="41"/>
  <c r="AC34" i="41" s="1"/>
  <c r="AB31" i="41"/>
  <c r="AC31" i="41" s="1"/>
  <c r="AB30" i="41"/>
  <c r="AC30" i="41" s="1"/>
  <c r="AB29" i="41"/>
  <c r="AC29" i="41"/>
  <c r="AB28" i="41"/>
  <c r="AC28" i="41" s="1"/>
  <c r="AB27" i="41"/>
  <c r="AC27" i="41"/>
  <c r="AB19" i="41"/>
  <c r="AC19" i="41"/>
  <c r="X10" i="41"/>
  <c r="V10" i="41"/>
  <c r="T10" i="41"/>
  <c r="R10" i="41"/>
  <c r="P10" i="41"/>
  <c r="AB18" i="41"/>
  <c r="AC18" i="41" s="1"/>
  <c r="AB17" i="41"/>
  <c r="AC17" i="41"/>
  <c r="AB16" i="41"/>
  <c r="AC16" i="41" s="1"/>
  <c r="AB15" i="41"/>
  <c r="AC15" i="41"/>
  <c r="AB10" i="41"/>
  <c r="AC10" i="41" s="1"/>
  <c r="AD10" i="41" s="1"/>
  <c r="AE10" i="41" s="1"/>
  <c r="AF10" i="41" s="1"/>
  <c r="AG10" i="41" s="1"/>
  <c r="AH10" i="41" s="1"/>
  <c r="AI10" i="41" s="1"/>
  <c r="AJ10" i="41" s="1"/>
  <c r="AK10" i="41" s="1"/>
  <c r="G47" i="41"/>
  <c r="G387" i="46" s="1"/>
  <c r="F47" i="41"/>
  <c r="F387" i="46" s="1"/>
  <c r="G7" i="41"/>
  <c r="G347" i="46" s="1"/>
  <c r="F7" i="41"/>
  <c r="F347" i="46" s="1"/>
  <c r="G93" i="41"/>
  <c r="G433" i="46" s="1"/>
  <c r="F93" i="41"/>
  <c r="E34" i="42" s="1"/>
  <c r="G86" i="41"/>
  <c r="G426" i="46" s="1"/>
  <c r="F86" i="41"/>
  <c r="F426" i="46" s="1"/>
  <c r="G57" i="41"/>
  <c r="G397" i="46" s="1"/>
  <c r="F57" i="41"/>
  <c r="F397" i="46" s="1"/>
  <c r="F64" i="41"/>
  <c r="E28" i="42" s="1"/>
  <c r="G64" i="41"/>
  <c r="G404" i="46" s="1"/>
  <c r="G70" i="41"/>
  <c r="G410" i="46" s="1"/>
  <c r="F70" i="41"/>
  <c r="F410" i="46" s="1"/>
  <c r="F77" i="41"/>
  <c r="E30" i="42" s="1"/>
  <c r="G77" i="41"/>
  <c r="G417" i="46" s="1"/>
  <c r="K32" i="42"/>
  <c r="K26" i="42"/>
  <c r="K20" i="42"/>
  <c r="K14" i="42"/>
  <c r="Q8" i="42"/>
  <c r="Q9" i="42"/>
  <c r="K8" i="42"/>
  <c r="Y11" i="31"/>
  <c r="G5" i="37" s="1"/>
  <c r="Y13" i="31"/>
  <c r="I5" i="37" s="1"/>
  <c r="Y15" i="31"/>
  <c r="K5" i="37" s="1"/>
  <c r="Y16" i="31"/>
  <c r="L5" i="37" s="1"/>
  <c r="Y9" i="31"/>
  <c r="E5" i="37" s="1"/>
  <c r="S31" i="31"/>
  <c r="U33" i="31"/>
  <c r="S30" i="31"/>
  <c r="U32" i="31"/>
  <c r="V33" i="31"/>
  <c r="U31" i="31"/>
  <c r="V32" i="31"/>
  <c r="U30" i="31"/>
  <c r="V31" i="31"/>
  <c r="V30" i="31"/>
  <c r="T36" i="31"/>
  <c r="S34" i="31"/>
  <c r="U36" i="31"/>
  <c r="S33" i="31"/>
  <c r="V36" i="31"/>
  <c r="S32" i="31"/>
  <c r="V35" i="31"/>
  <c r="AA10" i="45"/>
  <c r="AA11" i="45" s="1"/>
  <c r="F8" i="42"/>
  <c r="G84" i="43"/>
  <c r="G532" i="46" s="1"/>
  <c r="G21" i="43"/>
  <c r="G469" i="46" s="1"/>
  <c r="K6" i="42"/>
  <c r="M12" i="41"/>
  <c r="M13" i="41" s="1"/>
  <c r="M14" i="41" s="1"/>
  <c r="M15" i="41" s="1"/>
  <c r="M16" i="41" s="1"/>
  <c r="M17" i="41" s="1"/>
  <c r="M18" i="41" s="1"/>
  <c r="M19" i="41" s="1"/>
  <c r="M20" i="41" s="1"/>
  <c r="M21" i="41" s="1"/>
  <c r="M22" i="41" s="1"/>
  <c r="M23" i="41" s="1"/>
  <c r="M24" i="41" s="1"/>
  <c r="M25" i="41" s="1"/>
  <c r="M26" i="41" s="1"/>
  <c r="M27" i="41" s="1"/>
  <c r="M28" i="41" s="1"/>
  <c r="M29" i="41" s="1"/>
  <c r="M30" i="41" s="1"/>
  <c r="M31" i="41" s="1"/>
  <c r="M32" i="41" s="1"/>
  <c r="M33" i="41" s="1"/>
  <c r="M34" i="41" s="1"/>
  <c r="M35" i="41" s="1"/>
  <c r="M36" i="41" s="1"/>
  <c r="M37" i="41" s="1"/>
  <c r="M38" i="41" s="1"/>
  <c r="M39" i="41" s="1"/>
  <c r="M40" i="41" s="1"/>
  <c r="M41" i="41" s="1"/>
  <c r="M42" i="41" s="1"/>
  <c r="M43" i="41" s="1"/>
  <c r="M44" i="41" s="1"/>
  <c r="M45" i="41" s="1"/>
  <c r="M46" i="41" s="1"/>
  <c r="M47" i="41" s="1"/>
  <c r="M48" i="41" s="1"/>
  <c r="M49" i="41" s="1"/>
  <c r="M50" i="41" s="1"/>
  <c r="M51" i="41" s="1"/>
  <c r="M52" i="41" s="1"/>
  <c r="M53" i="41" s="1"/>
  <c r="M54" i="41" s="1"/>
  <c r="M55" i="41" s="1"/>
  <c r="M56" i="41" s="1"/>
  <c r="M57" i="41" s="1"/>
  <c r="M58" i="41" s="1"/>
  <c r="M59" i="41" s="1"/>
  <c r="M60" i="41" s="1"/>
  <c r="M61" i="41" s="1"/>
  <c r="M62" i="41" s="1"/>
  <c r="M63" i="41" s="1"/>
  <c r="M64" i="41" s="1"/>
  <c r="M65" i="41" s="1"/>
  <c r="M66" i="41" s="1"/>
  <c r="M67" i="41" s="1"/>
  <c r="M68" i="41" s="1"/>
  <c r="M69" i="41" s="1"/>
  <c r="M70" i="41" s="1"/>
  <c r="M71" i="41" s="1"/>
  <c r="M72" i="41" s="1"/>
  <c r="M73" i="41" s="1"/>
  <c r="M74" i="41" s="1"/>
  <c r="M75" i="41" s="1"/>
  <c r="M76" i="41" s="1"/>
  <c r="M77" i="41" s="1"/>
  <c r="M78" i="41" s="1"/>
  <c r="M79" i="41" s="1"/>
  <c r="M80" i="41" s="1"/>
  <c r="M81" i="41" s="1"/>
  <c r="M82" i="41" s="1"/>
  <c r="M83" i="41" s="1"/>
  <c r="M84" i="41" s="1"/>
  <c r="M85" i="41" s="1"/>
  <c r="M86" i="41" s="1"/>
  <c r="M87" i="41" s="1"/>
  <c r="M88" i="41" s="1"/>
  <c r="M89" i="41" s="1"/>
  <c r="M90" i="41" s="1"/>
  <c r="M91" i="41" s="1"/>
  <c r="M92" i="41" s="1"/>
  <c r="M93" i="41" s="1"/>
  <c r="M94" i="41" s="1"/>
  <c r="M95" i="41" s="1"/>
  <c r="M96" i="41" s="1"/>
  <c r="M97" i="41" s="1"/>
  <c r="M98" i="41" s="1"/>
  <c r="M99" i="41" s="1"/>
  <c r="M100" i="41" s="1"/>
  <c r="M101" i="41" s="1"/>
  <c r="M102" i="41" s="1"/>
  <c r="M103" i="41" s="1"/>
  <c r="M104" i="41" s="1"/>
  <c r="M105" i="41" s="1"/>
  <c r="M106" i="41" s="1"/>
  <c r="M107" i="41" s="1"/>
  <c r="M108" i="41" s="1"/>
  <c r="M109" i="41" s="1"/>
  <c r="M110" i="41" s="1"/>
  <c r="M111" i="41" s="1"/>
  <c r="M112" i="41" s="1"/>
  <c r="G84" i="41"/>
  <c r="G424" i="46" s="1"/>
  <c r="G55" i="41"/>
  <c r="G395" i="46" s="1"/>
  <c r="Q10" i="42"/>
  <c r="Q11" i="42" s="1"/>
  <c r="Q12" i="42" s="1"/>
  <c r="Q13" i="42" s="1"/>
  <c r="Q14" i="42" s="1"/>
  <c r="Q15" i="42" s="1"/>
  <c r="Q16" i="42" s="1"/>
  <c r="Q17" i="42" s="1"/>
  <c r="Q18" i="42" s="1"/>
  <c r="Q19" i="42" s="1"/>
  <c r="Q20" i="42" s="1"/>
  <c r="Q21" i="42" s="1"/>
  <c r="Q22" i="42" s="1"/>
  <c r="Q23" i="42" s="1"/>
  <c r="Q24" i="42" s="1"/>
  <c r="Q25" i="42" s="1"/>
  <c r="Q26" i="42" s="1"/>
  <c r="Q27" i="42" s="1"/>
  <c r="Q28" i="42" s="1"/>
  <c r="Q29" i="42" s="1"/>
  <c r="Q30" i="42" s="1"/>
  <c r="Q31" i="42" s="1"/>
  <c r="Q32" i="42" s="1"/>
  <c r="Q33" i="42" s="1"/>
  <c r="Q34" i="42" s="1"/>
  <c r="Q35" i="42" s="1"/>
  <c r="Q36" i="42" s="1"/>
  <c r="AB10" i="45"/>
  <c r="AD12" i="45"/>
  <c r="M7" i="41"/>
  <c r="M8" i="41" s="1"/>
  <c r="M9" i="41" s="1"/>
  <c r="M10" i="41" s="1"/>
  <c r="M11" i="41" s="1"/>
  <c r="T15" i="31"/>
  <c r="T35" i="31" s="1"/>
  <c r="AD16" i="45"/>
  <c r="W9" i="31" l="1"/>
  <c r="W29" i="31" s="1"/>
  <c r="E5" i="36" s="1"/>
  <c r="W11" i="31"/>
  <c r="W31" i="31" s="1"/>
  <c r="D12" i="35" s="1"/>
  <c r="D25" i="35" s="1"/>
  <c r="D301" i="46" s="1"/>
  <c r="I15" i="43"/>
  <c r="F29" i="42"/>
  <c r="T11" i="31"/>
  <c r="T12" i="31" s="1"/>
  <c r="T30" i="31"/>
  <c r="Q29" i="31"/>
  <c r="W10" i="31"/>
  <c r="W30" i="31" s="1"/>
  <c r="F5" i="39" s="1"/>
  <c r="F17" i="42"/>
  <c r="T31" i="31"/>
  <c r="E55" i="43"/>
  <c r="E503" i="46" s="1"/>
  <c r="U35" i="31"/>
  <c r="U29" i="31"/>
  <c r="S29" i="31"/>
  <c r="Y10" i="31"/>
  <c r="F5" i="37" s="1"/>
  <c r="E36" i="42"/>
  <c r="G55" i="43"/>
  <c r="G503" i="46" s="1"/>
  <c r="E17" i="42"/>
  <c r="S36" i="31"/>
  <c r="R9" i="31"/>
  <c r="R29" i="31" s="1"/>
  <c r="E5" i="43" s="1"/>
  <c r="F55" i="41"/>
  <c r="F395" i="46" s="1"/>
  <c r="F84" i="43"/>
  <c r="F532" i="46" s="1"/>
  <c r="F21" i="41"/>
  <c r="F361" i="46" s="1"/>
  <c r="F84" i="41"/>
  <c r="F424" i="46" s="1"/>
  <c r="E21" i="43"/>
  <c r="E469" i="46" s="1"/>
  <c r="U34" i="31"/>
  <c r="V29" i="31"/>
  <c r="T29" i="31"/>
  <c r="V34" i="31"/>
  <c r="Y14" i="31"/>
  <c r="J5" i="37" s="1"/>
  <c r="G21" i="41"/>
  <c r="G361" i="46" s="1"/>
  <c r="F27" i="42"/>
  <c r="F30" i="42"/>
  <c r="S35" i="31"/>
  <c r="F34" i="42"/>
  <c r="F16" i="42"/>
  <c r="R10" i="31"/>
  <c r="R30" i="31" s="1"/>
  <c r="Q11" i="31"/>
  <c r="E14" i="42"/>
  <c r="T6" i="43"/>
  <c r="I16" i="43"/>
  <c r="M17" i="43"/>
  <c r="I38" i="41"/>
  <c r="I78" i="41"/>
  <c r="I102" i="41"/>
  <c r="F28" i="42"/>
  <c r="F26" i="42" s="1"/>
  <c r="F505" i="46"/>
  <c r="I15" i="41"/>
  <c r="I29" i="41"/>
  <c r="I41" i="41"/>
  <c r="I91" i="41"/>
  <c r="I103" i="41"/>
  <c r="E27" i="42"/>
  <c r="F18" i="42"/>
  <c r="F21" i="43"/>
  <c r="F469" i="46" s="1"/>
  <c r="F380" i="46"/>
  <c r="F404" i="46"/>
  <c r="Q6" i="41"/>
  <c r="R6" i="41" s="1"/>
  <c r="S6" i="41" s="1"/>
  <c r="T6" i="41" s="1"/>
  <c r="U6" i="41" s="1"/>
  <c r="V6" i="41" s="1"/>
  <c r="W6" i="41" s="1"/>
  <c r="X6" i="41" s="1"/>
  <c r="Y6" i="41" s="1"/>
  <c r="I16" i="41"/>
  <c r="I30" i="41"/>
  <c r="I42" i="41"/>
  <c r="I58" i="41"/>
  <c r="I68" i="41"/>
  <c r="I80" i="41"/>
  <c r="I94" i="41"/>
  <c r="I104" i="41"/>
  <c r="F35" i="42"/>
  <c r="F32" i="42" s="1"/>
  <c r="F417" i="46"/>
  <c r="F433" i="46"/>
  <c r="I17" i="41"/>
  <c r="I31" i="41"/>
  <c r="I43" i="41"/>
  <c r="I59" i="41"/>
  <c r="I71" i="41"/>
  <c r="I81" i="41"/>
  <c r="I95" i="41"/>
  <c r="I105" i="41"/>
  <c r="E29" i="42"/>
  <c r="E525" i="46"/>
  <c r="I18" i="41"/>
  <c r="I34" i="41"/>
  <c r="I44" i="41"/>
  <c r="I60" i="41"/>
  <c r="I72" i="41"/>
  <c r="I82" i="41"/>
  <c r="I96" i="41"/>
  <c r="I108" i="41"/>
  <c r="F363" i="46"/>
  <c r="G512" i="46"/>
  <c r="I19" i="41"/>
  <c r="I35" i="41"/>
  <c r="I45" i="41"/>
  <c r="I61" i="41"/>
  <c r="I73" i="41"/>
  <c r="I87" i="41"/>
  <c r="I97" i="41"/>
  <c r="I109" i="41"/>
  <c r="E33" i="42"/>
  <c r="E32" i="42" s="1"/>
  <c r="F15" i="42"/>
  <c r="F474" i="46"/>
  <c r="I10" i="41"/>
  <c r="I24" i="41"/>
  <c r="I36" i="41"/>
  <c r="I50" i="41"/>
  <c r="I62" i="41"/>
  <c r="I74" i="41"/>
  <c r="I88" i="41"/>
  <c r="I98" i="41"/>
  <c r="I110" i="41"/>
  <c r="F55" i="43"/>
  <c r="F503" i="46" s="1"/>
  <c r="I11" i="41"/>
  <c r="I27" i="41"/>
  <c r="I37" i="41"/>
  <c r="I51" i="41"/>
  <c r="I65" i="41"/>
  <c r="I75" i="41"/>
  <c r="I89" i="41"/>
  <c r="I101" i="41"/>
  <c r="AA12" i="45"/>
  <c r="AB11" i="45"/>
  <c r="AD11" i="45"/>
  <c r="AG11" i="45"/>
  <c r="AG10" i="45"/>
  <c r="AG9" i="45"/>
  <c r="E5" i="39" l="1"/>
  <c r="E5" i="38"/>
  <c r="D10" i="35"/>
  <c r="G5" i="36"/>
  <c r="D288" i="46"/>
  <c r="G5" i="39"/>
  <c r="F5" i="36"/>
  <c r="G5" i="38"/>
  <c r="W12" i="31"/>
  <c r="W32" i="31" s="1"/>
  <c r="T13" i="31"/>
  <c r="T14" i="31" s="1"/>
  <c r="T32" i="31"/>
  <c r="F14" i="42"/>
  <c r="F5" i="38"/>
  <c r="D11" i="35"/>
  <c r="D287" i="46" s="1"/>
  <c r="I67" i="41"/>
  <c r="I66" i="41"/>
  <c r="I28" i="41"/>
  <c r="E26" i="42"/>
  <c r="I52" i="41"/>
  <c r="M18" i="43"/>
  <c r="I17" i="43"/>
  <c r="U6" i="43"/>
  <c r="I79" i="41"/>
  <c r="I112" i="41"/>
  <c r="I12" i="41"/>
  <c r="I111" i="41"/>
  <c r="R11" i="31"/>
  <c r="R31" i="31" s="1"/>
  <c r="Q31" i="31"/>
  <c r="Q12" i="31"/>
  <c r="E6" i="42"/>
  <c r="F6" i="42"/>
  <c r="I53" i="41"/>
  <c r="I90" i="41"/>
  <c r="T33" i="31"/>
  <c r="W13" i="31"/>
  <c r="W33" i="31" s="1"/>
  <c r="AB12" i="45"/>
  <c r="AA13" i="45"/>
  <c r="AD13" i="45"/>
  <c r="AG12" i="45" s="1"/>
  <c r="D23" i="35"/>
  <c r="D299" i="46" s="1"/>
  <c r="D286" i="46"/>
  <c r="D24" i="35" l="1"/>
  <c r="D300" i="46" s="1"/>
  <c r="T34" i="31"/>
  <c r="W16" i="31"/>
  <c r="W36" i="31" s="1"/>
  <c r="W14" i="31"/>
  <c r="W34" i="31" s="1"/>
  <c r="J5" i="36" s="1"/>
  <c r="W15" i="31"/>
  <c r="W35" i="31" s="1"/>
  <c r="H5" i="38"/>
  <c r="H5" i="36"/>
  <c r="H5" i="39"/>
  <c r="D13" i="35"/>
  <c r="H12" i="42"/>
  <c r="J12" i="42" s="1"/>
  <c r="H9" i="42"/>
  <c r="H28" i="42"/>
  <c r="J28" i="42" s="1"/>
  <c r="H34" i="42"/>
  <c r="J34" i="42" s="1"/>
  <c r="H21" i="42"/>
  <c r="H24" i="42"/>
  <c r="J24" i="42" s="1"/>
  <c r="H18" i="42"/>
  <c r="J18" i="42" s="1"/>
  <c r="H33" i="42"/>
  <c r="H35" i="42"/>
  <c r="J35" i="42" s="1"/>
  <c r="H22" i="42"/>
  <c r="J22" i="42" s="1"/>
  <c r="H11" i="42"/>
  <c r="J11" i="42" s="1"/>
  <c r="H27" i="42"/>
  <c r="H23" i="42"/>
  <c r="J23" i="42" s="1"/>
  <c r="H17" i="42"/>
  <c r="J17" i="42" s="1"/>
  <c r="H29" i="42"/>
  <c r="J29" i="42" s="1"/>
  <c r="H10" i="42"/>
  <c r="J10" i="42" s="1"/>
  <c r="H16" i="42"/>
  <c r="J16" i="42" s="1"/>
  <c r="H36" i="42"/>
  <c r="J36" i="42" s="1"/>
  <c r="H30" i="42"/>
  <c r="J30" i="42" s="1"/>
  <c r="H15" i="42"/>
  <c r="D14" i="35"/>
  <c r="I5" i="39"/>
  <c r="I5" i="38"/>
  <c r="I5" i="36"/>
  <c r="V6" i="43"/>
  <c r="W6" i="43" s="1"/>
  <c r="X6" i="43" s="1"/>
  <c r="Y6" i="43" s="1"/>
  <c r="I12" i="43"/>
  <c r="I11" i="43"/>
  <c r="I10" i="43"/>
  <c r="Q32" i="31"/>
  <c r="R12" i="31"/>
  <c r="R32" i="31" s="1"/>
  <c r="Q13" i="31"/>
  <c r="M19" i="43"/>
  <c r="I18" i="43"/>
  <c r="AB13" i="45"/>
  <c r="AA14" i="45"/>
  <c r="AD14" i="45"/>
  <c r="J5" i="39" l="1"/>
  <c r="D15" i="35"/>
  <c r="D291" i="46" s="1"/>
  <c r="J5" i="38"/>
  <c r="D26" i="35"/>
  <c r="D302" i="46" s="1"/>
  <c r="D289" i="46"/>
  <c r="M29" i="42"/>
  <c r="G101" i="42"/>
  <c r="D27" i="35"/>
  <c r="D303" i="46" s="1"/>
  <c r="D290" i="46"/>
  <c r="G96" i="42"/>
  <c r="M23" i="42"/>
  <c r="J21" i="42"/>
  <c r="H20" i="42"/>
  <c r="J15" i="42"/>
  <c r="H14" i="42"/>
  <c r="J27" i="42"/>
  <c r="H26" i="42"/>
  <c r="G105" i="42"/>
  <c r="M34" i="42"/>
  <c r="G91" i="42"/>
  <c r="M17" i="42"/>
  <c r="G102" i="42"/>
  <c r="M30" i="42"/>
  <c r="M22" i="42"/>
  <c r="G95" i="42"/>
  <c r="H8" i="42"/>
  <c r="J9" i="42"/>
  <c r="G86" i="42"/>
  <c r="M11" i="42"/>
  <c r="G100" i="42"/>
  <c r="M28" i="42"/>
  <c r="Q33" i="31"/>
  <c r="Q14" i="31"/>
  <c r="R13" i="31"/>
  <c r="R33" i="31" s="1"/>
  <c r="G107" i="42"/>
  <c r="M36" i="42"/>
  <c r="I19" i="43"/>
  <c r="M20" i="43"/>
  <c r="M21" i="43" s="1"/>
  <c r="M22" i="43" s="1"/>
  <c r="M23" i="43" s="1"/>
  <c r="M24" i="43" s="1"/>
  <c r="M25" i="43" s="1"/>
  <c r="M26" i="43" s="1"/>
  <c r="M27" i="43" s="1"/>
  <c r="G90" i="42"/>
  <c r="M16" i="42"/>
  <c r="G106" i="42"/>
  <c r="M35" i="42"/>
  <c r="G87" i="42"/>
  <c r="M12" i="42"/>
  <c r="M24" i="42"/>
  <c r="G97" i="42"/>
  <c r="G85" i="42"/>
  <c r="M10" i="42"/>
  <c r="H32" i="42"/>
  <c r="J33" i="42"/>
  <c r="G92" i="42"/>
  <c r="M18" i="42"/>
  <c r="AB14" i="45"/>
  <c r="AA15" i="45"/>
  <c r="AD15" i="45"/>
  <c r="AG16" i="45" s="1"/>
  <c r="AG13" i="45"/>
  <c r="D28" i="35" l="1"/>
  <c r="D304" i="46" s="1"/>
  <c r="G104" i="42"/>
  <c r="J32" i="42"/>
  <c r="M33" i="42"/>
  <c r="G94" i="42"/>
  <c r="G93" i="42" s="1"/>
  <c r="M21" i="42"/>
  <c r="J20" i="42"/>
  <c r="R14" i="31"/>
  <c r="R34" i="31" s="1"/>
  <c r="Q15" i="31"/>
  <c r="Q34" i="31"/>
  <c r="I24" i="43"/>
  <c r="J8" i="42"/>
  <c r="M9" i="42"/>
  <c r="G84" i="42"/>
  <c r="M27" i="42"/>
  <c r="J26" i="42"/>
  <c r="G99" i="42"/>
  <c r="G98" i="42"/>
  <c r="I27" i="43"/>
  <c r="M28" i="43"/>
  <c r="G103" i="42"/>
  <c r="J14" i="42"/>
  <c r="M15" i="42"/>
  <c r="G89" i="42"/>
  <c r="AA16" i="45"/>
  <c r="AB16" i="45" s="1"/>
  <c r="AB15" i="45"/>
  <c r="AG14" i="45"/>
  <c r="AG15" i="45"/>
  <c r="K84" i="42" l="1"/>
  <c r="L84" i="42" s="1"/>
  <c r="O71" i="42"/>
  <c r="O72" i="42" s="1"/>
  <c r="G71" i="42"/>
  <c r="G72" i="42" s="1"/>
  <c r="I71" i="42"/>
  <c r="I72" i="42" s="1"/>
  <c r="K71" i="42"/>
  <c r="K72" i="42" s="1"/>
  <c r="M71" i="42"/>
  <c r="M72" i="42" s="1"/>
  <c r="G83" i="42"/>
  <c r="I73" i="42"/>
  <c r="I74" i="42" s="1"/>
  <c r="K85" i="42"/>
  <c r="L85" i="42" s="1"/>
  <c r="G73" i="42"/>
  <c r="G74" i="42" s="1"/>
  <c r="O73" i="42"/>
  <c r="O74" i="42" s="1"/>
  <c r="K73" i="42"/>
  <c r="K74" i="42" s="1"/>
  <c r="M73" i="42"/>
  <c r="M74" i="42" s="1"/>
  <c r="M29" i="43"/>
  <c r="I28" i="43"/>
  <c r="G75" i="42"/>
  <c r="G76" i="42" s="1"/>
  <c r="I75" i="42"/>
  <c r="I76" i="42" s="1"/>
  <c r="M75" i="42"/>
  <c r="M76" i="42" s="1"/>
  <c r="K86" i="42"/>
  <c r="L86" i="42" s="1"/>
  <c r="K75" i="42"/>
  <c r="K76" i="42" s="1"/>
  <c r="O75" i="42"/>
  <c r="O76" i="42" s="1"/>
  <c r="J6" i="42"/>
  <c r="O77" i="42"/>
  <c r="O78" i="42" s="1"/>
  <c r="G77" i="42"/>
  <c r="G78" i="42" s="1"/>
  <c r="I77" i="42"/>
  <c r="I78" i="42" s="1"/>
  <c r="K87" i="42"/>
  <c r="L87" i="42" s="1"/>
  <c r="K77" i="42"/>
  <c r="K78" i="42" s="1"/>
  <c r="M77" i="42"/>
  <c r="M78" i="42" s="1"/>
  <c r="R15" i="31"/>
  <c r="R35" i="31" s="1"/>
  <c r="Q35" i="31"/>
  <c r="Q16" i="31"/>
  <c r="O79" i="42"/>
  <c r="O80" i="42" s="1"/>
  <c r="I79" i="42"/>
  <c r="I80" i="42" s="1"/>
  <c r="K88" i="42"/>
  <c r="L88" i="42" s="1"/>
  <c r="M79" i="42"/>
  <c r="M80" i="42" s="1"/>
  <c r="G79" i="42"/>
  <c r="G80" i="42" s="1"/>
  <c r="K79" i="42"/>
  <c r="K80" i="42" s="1"/>
  <c r="G88" i="42"/>
  <c r="M30" i="43" l="1"/>
  <c r="I29" i="43"/>
  <c r="R16" i="31"/>
  <c r="R36" i="31" s="1"/>
  <c r="Q36" i="31"/>
  <c r="M31" i="43" l="1"/>
  <c r="I30" i="43"/>
  <c r="F5" i="43"/>
  <c r="I5" i="43"/>
  <c r="M32" i="43" l="1"/>
  <c r="M33" i="43" s="1"/>
  <c r="M34" i="43" s="1"/>
  <c r="I31" i="43"/>
  <c r="M35" i="43" l="1"/>
  <c r="I34" i="43"/>
  <c r="M36" i="43" l="1"/>
  <c r="I35" i="43"/>
  <c r="M37" i="43" l="1"/>
  <c r="I36" i="43"/>
  <c r="M38" i="43" l="1"/>
  <c r="I37" i="43"/>
  <c r="M39" i="43" l="1"/>
  <c r="M40" i="43" s="1"/>
  <c r="M41" i="43" s="1"/>
  <c r="I38" i="43"/>
  <c r="M42" i="43" l="1"/>
  <c r="I41" i="43"/>
  <c r="M43" i="43" l="1"/>
  <c r="I42" i="43"/>
  <c r="M44" i="43" l="1"/>
  <c r="I43" i="43"/>
  <c r="I44" i="43" l="1"/>
  <c r="M45" i="43"/>
  <c r="M46" i="43" l="1"/>
  <c r="M47" i="43" s="1"/>
  <c r="M48" i="43" s="1"/>
  <c r="M49" i="43" s="1"/>
  <c r="M50" i="43" s="1"/>
  <c r="I45" i="43"/>
  <c r="M51" i="43" l="1"/>
  <c r="I50" i="43"/>
  <c r="M52" i="43" l="1"/>
  <c r="I51" i="43"/>
  <c r="M53" i="43" l="1"/>
  <c r="I52" i="43"/>
  <c r="M54" i="43" l="1"/>
  <c r="M55" i="43" s="1"/>
  <c r="M56" i="43" s="1"/>
  <c r="M57" i="43" s="1"/>
  <c r="M58" i="43" s="1"/>
  <c r="I53" i="43"/>
  <c r="I58" i="43" l="1"/>
  <c r="M59" i="43"/>
  <c r="M60" i="43" l="1"/>
  <c r="I59" i="43"/>
  <c r="M61" i="43" l="1"/>
  <c r="I60" i="43"/>
  <c r="M62" i="43" l="1"/>
  <c r="I61" i="43"/>
  <c r="M63" i="43" l="1"/>
  <c r="M64" i="43" s="1"/>
  <c r="M65" i="43" s="1"/>
  <c r="I62" i="43"/>
  <c r="M66" i="43" l="1"/>
  <c r="I65" i="43"/>
  <c r="M67" i="43" l="1"/>
  <c r="I66" i="43"/>
  <c r="M68" i="43" l="1"/>
  <c r="I67" i="43"/>
  <c r="I68" i="43" l="1"/>
  <c r="M69" i="43"/>
  <c r="M70" i="43" s="1"/>
  <c r="M71" i="43" s="1"/>
  <c r="M72" i="43" l="1"/>
  <c r="I71" i="43"/>
  <c r="M73" i="43" l="1"/>
  <c r="I72" i="43"/>
  <c r="I73" i="43" l="1"/>
  <c r="M74" i="43"/>
  <c r="M75" i="43" l="1"/>
  <c r="I74" i="43"/>
  <c r="I75" i="43" l="1"/>
  <c r="M76" i="43"/>
  <c r="M77" i="43" s="1"/>
  <c r="M78" i="43" s="1"/>
  <c r="M79" i="43" l="1"/>
  <c r="I78" i="43"/>
  <c r="M80" i="43" l="1"/>
  <c r="I79" i="43"/>
  <c r="I80" i="43" l="1"/>
  <c r="M81" i="43"/>
  <c r="I81" i="43" l="1"/>
  <c r="M82" i="43"/>
  <c r="M83" i="43" l="1"/>
  <c r="M84" i="43" s="1"/>
  <c r="M85" i="43" s="1"/>
  <c r="M86" i="43" s="1"/>
  <c r="M87" i="43" s="1"/>
  <c r="I82" i="43"/>
  <c r="M88" i="43" l="1"/>
  <c r="I87" i="43"/>
  <c r="M89" i="43" l="1"/>
  <c r="I88" i="43"/>
  <c r="I89" i="43" l="1"/>
  <c r="M90" i="43"/>
  <c r="M91" i="43" l="1"/>
  <c r="I90" i="43"/>
  <c r="I91" i="43" l="1"/>
  <c r="M92" i="43"/>
  <c r="M93" i="43" s="1"/>
  <c r="M94" i="43" s="1"/>
  <c r="M95" i="43" l="1"/>
  <c r="I94" i="43"/>
  <c r="M96" i="43" l="1"/>
  <c r="I95" i="43"/>
  <c r="M97" i="43" l="1"/>
  <c r="I96" i="43"/>
  <c r="I97" i="43" l="1"/>
  <c r="M98" i="43"/>
  <c r="M99" i="43" l="1"/>
  <c r="M100" i="43" s="1"/>
  <c r="M101" i="43" s="1"/>
  <c r="I98" i="43"/>
  <c r="M102" i="43" l="1"/>
  <c r="I101" i="43"/>
  <c r="M103" i="43" l="1"/>
  <c r="I102" i="43"/>
  <c r="I103" i="43" l="1"/>
  <c r="M104" i="43"/>
  <c r="I104" i="43" l="1"/>
  <c r="M105" i="43"/>
  <c r="I105" i="43" l="1"/>
  <c r="M106" i="43"/>
  <c r="M107" i="43" s="1"/>
  <c r="M108" i="43" s="1"/>
  <c r="M109" i="43" l="1"/>
  <c r="I108" i="43"/>
  <c r="M110" i="43" l="1"/>
  <c r="I109" i="43"/>
  <c r="M111" i="43" l="1"/>
  <c r="I110" i="43"/>
  <c r="M112" i="43" l="1"/>
  <c r="I112" i="43" s="1"/>
  <c r="I111" i="43"/>
</calcChain>
</file>

<file path=xl/sharedStrings.xml><?xml version="1.0" encoding="utf-8"?>
<sst xmlns="http://schemas.openxmlformats.org/spreadsheetml/2006/main" count="4024" uniqueCount="983">
  <si>
    <t>A</t>
  </si>
  <si>
    <t>A1</t>
  </si>
  <si>
    <t>C1</t>
  </si>
  <si>
    <t>C2</t>
  </si>
  <si>
    <t>C3</t>
  </si>
  <si>
    <t>C5</t>
  </si>
  <si>
    <t>Max Score</t>
  </si>
  <si>
    <t>Score</t>
  </si>
  <si>
    <t>No</t>
  </si>
  <si>
    <t>Yes</t>
  </si>
  <si>
    <t>…</t>
  </si>
  <si>
    <t>Mixed/Other</t>
  </si>
  <si>
    <t>-</t>
  </si>
  <si>
    <t>Basic Country Information</t>
  </si>
  <si>
    <t>C1.1</t>
  </si>
  <si>
    <t>C1.2</t>
  </si>
  <si>
    <t>Other</t>
  </si>
  <si>
    <t>C3.1</t>
  </si>
  <si>
    <t>Intergovernmental political structure?</t>
  </si>
  <si>
    <t>Federal</t>
  </si>
  <si>
    <t>Unitary</t>
  </si>
  <si>
    <t>C3.2</t>
  </si>
  <si>
    <t>C3.3</t>
  </si>
  <si>
    <t>C3.9</t>
  </si>
  <si>
    <t>Recent or ongoing decentralization reforms?</t>
  </si>
  <si>
    <t>D1.1</t>
  </si>
  <si>
    <t>D1.2</t>
  </si>
  <si>
    <t>D1.3</t>
  </si>
  <si>
    <t>D2.1</t>
  </si>
  <si>
    <t>D2.3</t>
  </si>
  <si>
    <t>D2.2</t>
  </si>
  <si>
    <t>D3.1</t>
  </si>
  <si>
    <t>D3.2</t>
  </si>
  <si>
    <t>D4.1</t>
  </si>
  <si>
    <t>D4.2</t>
  </si>
  <si>
    <t>D4.3</t>
  </si>
  <si>
    <t>Detailed Comments / Explanation</t>
  </si>
  <si>
    <t>Health (707)</t>
  </si>
  <si>
    <t>Public health and outpatient services (7072,7074)</t>
  </si>
  <si>
    <t>Hospital services (7073)</t>
  </si>
  <si>
    <t>Education (709)</t>
  </si>
  <si>
    <t>Secondary Education (7092)</t>
  </si>
  <si>
    <t>Vocational (postsecondary, nontertiary) Education (7093)</t>
  </si>
  <si>
    <t>Waste management (7051)</t>
  </si>
  <si>
    <t>Waste water management (7052)</t>
  </si>
  <si>
    <t>Community development (7062)</t>
  </si>
  <si>
    <t>Water supply (7063)</t>
  </si>
  <si>
    <t>Street lighting (7064)</t>
  </si>
  <si>
    <t>Updated Final Version (4/7/15)</t>
  </si>
  <si>
    <t>Number of units</t>
  </si>
  <si>
    <t>Country Name</t>
  </si>
  <si>
    <t>Information/Data for Year</t>
  </si>
  <si>
    <t>Tier</t>
  </si>
  <si>
    <t>Comments / Clarification</t>
  </si>
  <si>
    <t>Recreation, culture, and religion (708)</t>
  </si>
  <si>
    <t>Social Protection (710)</t>
  </si>
  <si>
    <t>Public Order and Safety (703)</t>
  </si>
  <si>
    <t>Police Services (7031)</t>
  </si>
  <si>
    <t>Fire protection (7032)</t>
  </si>
  <si>
    <t>Economic Affairs (704)</t>
  </si>
  <si>
    <t>Environmental Protection (705)</t>
  </si>
  <si>
    <t>Protection of biodiversity and landscape (7054)</t>
  </si>
  <si>
    <t>Housing and Community Amenities (706)</t>
  </si>
  <si>
    <t>Housing development (7061)</t>
  </si>
  <si>
    <t>Recreation and sporting services (7081) – includes parks</t>
  </si>
  <si>
    <t>Own-Source Revenue</t>
  </si>
  <si>
    <t xml:space="preserve">Unconditional </t>
  </si>
  <si>
    <t>Intergovernmental Fiscal Transfers</t>
  </si>
  <si>
    <t>Conditional</t>
  </si>
  <si>
    <t>None</t>
  </si>
  <si>
    <t>Very Low</t>
  </si>
  <si>
    <t>Low</t>
  </si>
  <si>
    <t xml:space="preserve">Moderate </t>
  </si>
  <si>
    <t xml:space="preserve">High </t>
  </si>
  <si>
    <t>&lt; 5 %</t>
  </si>
  <si>
    <t>&lt; 10 %</t>
  </si>
  <si>
    <t>10-20%</t>
  </si>
  <si>
    <t>20-30%</t>
  </si>
  <si>
    <t>&gt; 30%</t>
  </si>
  <si>
    <t>Substantial</t>
  </si>
  <si>
    <t>0-1 %</t>
  </si>
  <si>
    <t>Primary responsibility</t>
  </si>
  <si>
    <t>Secondary responsibility</t>
  </si>
  <si>
    <t>Overall territorial-administrative structure</t>
  </si>
  <si>
    <t>Does Finance Ministry have dedicated subnational division/department?</t>
  </si>
  <si>
    <t>C.5.1</t>
  </si>
  <si>
    <t>C.5.2</t>
  </si>
  <si>
    <t>C.5.3</t>
  </si>
  <si>
    <t>C.5.4</t>
  </si>
  <si>
    <t>C.5.5</t>
  </si>
  <si>
    <t>Civil society stakeholders involved in decentralization discussions?</t>
  </si>
  <si>
    <t>Vertical share</t>
  </si>
  <si>
    <t>of public expenditures</t>
  </si>
  <si>
    <t>Shared revenues</t>
  </si>
  <si>
    <t>Debt / Other</t>
  </si>
  <si>
    <t>National level</t>
  </si>
  <si>
    <t>Complete territorial coverage?</t>
  </si>
  <si>
    <t>De jure = de facto ?</t>
  </si>
  <si>
    <t>LOCAL GOVERNANCE INSTITUTIONS COMPARATIVE ASSESSMENT (LoGICA) SCORE CARD</t>
  </si>
  <si>
    <t>Percent Urban Population</t>
  </si>
  <si>
    <t>Central Public Sector Information</t>
  </si>
  <si>
    <t>C2.1</t>
  </si>
  <si>
    <t>Administrative tradition</t>
  </si>
  <si>
    <t>C2.2</t>
  </si>
  <si>
    <t>System of government</t>
  </si>
  <si>
    <t>C2.3</t>
  </si>
  <si>
    <t>Competitive elections at national level?</t>
  </si>
  <si>
    <t>C2.4</t>
  </si>
  <si>
    <t>Parliament structure</t>
  </si>
  <si>
    <t>C2.5</t>
  </si>
  <si>
    <t>Election of parliament (general assembly / lower house)</t>
  </si>
  <si>
    <t>C2.6</t>
  </si>
  <si>
    <t>Election of parliament (upper house), if any</t>
  </si>
  <si>
    <t>Presidential</t>
  </si>
  <si>
    <t>Parliamentary</t>
  </si>
  <si>
    <t>Unicameral</t>
  </si>
  <si>
    <t>Bi-cameral</t>
  </si>
  <si>
    <t>Proportional (Party List)</t>
  </si>
  <si>
    <t>Single-Member Constituency (FPTP)</t>
  </si>
  <si>
    <t>Other Direct Election</t>
  </si>
  <si>
    <t>No Direct Election</t>
  </si>
  <si>
    <t>Mixed System</t>
  </si>
  <si>
    <t>C3.4</t>
  </si>
  <si>
    <t xml:space="preserve">Recognition of principles of autonomy and subsidiarity? </t>
  </si>
  <si>
    <t>C3.5</t>
  </si>
  <si>
    <t>Clear and consistent assignment of the powers?</t>
  </si>
  <si>
    <t>C3.6</t>
  </si>
  <si>
    <t>Formal mechanism for intergovernmental coordination?</t>
  </si>
  <si>
    <t>C3.7</t>
  </si>
  <si>
    <t>Experience with regular local elections?</t>
  </si>
  <si>
    <t>C3.8</t>
  </si>
  <si>
    <t>Timing of central and local elections coincide?</t>
  </si>
  <si>
    <t>Key stakeholders in multi-level governance policy</t>
  </si>
  <si>
    <t>C.5.6</t>
  </si>
  <si>
    <t>C.4</t>
  </si>
  <si>
    <t>C4.1</t>
  </si>
  <si>
    <t>C4.2</t>
  </si>
  <si>
    <t>C4.3</t>
  </si>
  <si>
    <t>Main decentralization / subnational / intergovernmental legislation</t>
  </si>
  <si>
    <t>Year enacted</t>
  </si>
  <si>
    <t>Level / tier / type</t>
  </si>
  <si>
    <t>First level / tier / type</t>
  </si>
  <si>
    <t>Second level / tier  / type</t>
  </si>
  <si>
    <t>Third level / tier / type</t>
  </si>
  <si>
    <t>Fourth level / tier /type</t>
  </si>
  <si>
    <t>Fifth level / tier / type</t>
  </si>
  <si>
    <t>Sixth level / tier / type</t>
  </si>
  <si>
    <t>Uniform structure ?</t>
  </si>
  <si>
    <t>[National government]</t>
  </si>
  <si>
    <t>...</t>
  </si>
  <si>
    <t>Territorial Level:          Central / Regional / Local</t>
  </si>
  <si>
    <t>Nature of Level / Tier / Type</t>
  </si>
  <si>
    <t>National civil service</t>
  </si>
  <si>
    <t>Local civil service</t>
  </si>
  <si>
    <t>General employment</t>
  </si>
  <si>
    <t>Government level / tier / type</t>
  </si>
  <si>
    <t>G1</t>
  </si>
  <si>
    <t>G1.2</t>
  </si>
  <si>
    <t>G1.3</t>
  </si>
  <si>
    <t>G1.4</t>
  </si>
  <si>
    <t>G1.5</t>
  </si>
  <si>
    <t>G1.6</t>
  </si>
  <si>
    <t>G1.7</t>
  </si>
  <si>
    <t>G1.8</t>
  </si>
  <si>
    <t>G1.9</t>
  </si>
  <si>
    <t>G2</t>
  </si>
  <si>
    <t>G2.1</t>
  </si>
  <si>
    <t>G2.2</t>
  </si>
  <si>
    <t>G2.3</t>
  </si>
  <si>
    <t>G2.4</t>
  </si>
  <si>
    <t>Main institutional features of subnational entities</t>
  </si>
  <si>
    <t>Sectoral</t>
  </si>
  <si>
    <t>Territorial</t>
  </si>
  <si>
    <t>Subnational funding structure (for each level / tier / type)</t>
  </si>
  <si>
    <t>General Country Information</t>
  </si>
  <si>
    <t>General public services (701)</t>
  </si>
  <si>
    <t>Pre-primary Education (70911)</t>
  </si>
  <si>
    <t>Primary Education (70912)</t>
  </si>
  <si>
    <t>S1</t>
  </si>
  <si>
    <t>S2</t>
  </si>
  <si>
    <t>S3</t>
  </si>
  <si>
    <t>S4</t>
  </si>
  <si>
    <t>S5</t>
  </si>
  <si>
    <t>S6</t>
  </si>
  <si>
    <t>Cultural, religious and other community services (7082, 7084)</t>
  </si>
  <si>
    <t xml:space="preserve">Land use planning and zoning </t>
  </si>
  <si>
    <t>Land assignment, acquisition and transfer</t>
  </si>
  <si>
    <t>Land conservancy; environmental protection</t>
  </si>
  <si>
    <t>Building and construction regulation; building permits</t>
  </si>
  <si>
    <t xml:space="preserve">Traffic and parking </t>
  </si>
  <si>
    <t>Local tourism promotion; regulation of hotels and guest houses</t>
  </si>
  <si>
    <t xml:space="preserve">Billboards and the display of advertisements in public places </t>
  </si>
  <si>
    <t xml:space="preserve">Cemeteries, funeral parlors and crematoria </t>
  </si>
  <si>
    <t xml:space="preserve">Regulation of local markets and street vendors </t>
  </si>
  <si>
    <t>Regulation of local businesses</t>
  </si>
  <si>
    <t>P1</t>
  </si>
  <si>
    <t>P1.1</t>
  </si>
  <si>
    <t>Strong executive</t>
  </si>
  <si>
    <t>Strong council</t>
  </si>
  <si>
    <t>Council-manager</t>
  </si>
  <si>
    <t>Commissioner system</t>
  </si>
  <si>
    <t>P1.2</t>
  </si>
  <si>
    <t>P1.3</t>
  </si>
  <si>
    <t>P2</t>
  </si>
  <si>
    <t>Structure and quality of local electoral systems</t>
  </si>
  <si>
    <t>P2.1</t>
  </si>
  <si>
    <t>Direct/FPP (majority)</t>
  </si>
  <si>
    <t>Direct/FPP (plurality)</t>
  </si>
  <si>
    <t>Direct/PR</t>
  </si>
  <si>
    <t>Indirect election</t>
  </si>
  <si>
    <t>Appointed council</t>
  </si>
  <si>
    <t>Mixed or Other</t>
  </si>
  <si>
    <t>No council</t>
  </si>
  <si>
    <t>P2.2</t>
  </si>
  <si>
    <t>P2.3</t>
  </si>
  <si>
    <t>Low (&lt;35%)</t>
  </si>
  <si>
    <t>Average (35-60%)</t>
  </si>
  <si>
    <t>High (&gt;60%)</t>
  </si>
  <si>
    <t>P2.4</t>
  </si>
  <si>
    <t>Direct election (other)</t>
  </si>
  <si>
    <t>Elected by council</t>
  </si>
  <si>
    <t>Centrally appointed</t>
  </si>
  <si>
    <t>Council-Manager</t>
  </si>
  <si>
    <t>Other appointed</t>
  </si>
  <si>
    <t>P2.5</t>
  </si>
  <si>
    <t>P2.6</t>
  </si>
  <si>
    <t>Are there electoral quotas for women and/or minority candidates?</t>
  </si>
  <si>
    <t>P3</t>
  </si>
  <si>
    <t>Nature of political party systems</t>
  </si>
  <si>
    <t>P3.1</t>
  </si>
  <si>
    <t>Can multiple parties run in elections?</t>
  </si>
  <si>
    <t>No (single party system)</t>
  </si>
  <si>
    <t>No (non-partisan elections)</t>
  </si>
  <si>
    <t>Mixed / other</t>
  </si>
  <si>
    <t>P3.2</t>
  </si>
  <si>
    <t>Yes, national parties only</t>
  </si>
  <si>
    <t>No, registered local political parties can run</t>
  </si>
  <si>
    <t>No, only local parties or non-partisan elections</t>
  </si>
  <si>
    <t>P3.3</t>
  </si>
  <si>
    <t>Primary election</t>
  </si>
  <si>
    <t>Selected by party</t>
  </si>
  <si>
    <t>P3.4</t>
  </si>
  <si>
    <t>P3.5</t>
  </si>
  <si>
    <t>P4</t>
  </si>
  <si>
    <t>P4.1</t>
  </si>
  <si>
    <t>Are all executive or council meetings (required to be) open to the public?</t>
  </si>
  <si>
    <t>P4.2</t>
  </si>
  <si>
    <t>P4.3</t>
  </si>
  <si>
    <t>Is the jurisdiction (required to) engage in a participatory planning process?</t>
  </si>
  <si>
    <t>P4.4</t>
  </si>
  <si>
    <t>Are alternative participatory mechanisms used, such as referendums?</t>
  </si>
  <si>
    <t>Nature of revenue assignment and subnational revenue administration</t>
  </si>
  <si>
    <t>F2.1</t>
  </si>
  <si>
    <t>F2.2</t>
  </si>
  <si>
    <t>F2.3</t>
  </si>
  <si>
    <t>Revenue assignment is 'closed-list'</t>
  </si>
  <si>
    <t>Taxes on income (111)</t>
  </si>
  <si>
    <t>Taxes on property (113)</t>
  </si>
  <si>
    <t>Taxes on goods and services (114)</t>
  </si>
  <si>
    <t>F3.1</t>
  </si>
  <si>
    <t>Intergovernmental fiscal transfers: ruled-based vertical allocation of resources?</t>
  </si>
  <si>
    <t>Conditional wage grants</t>
  </si>
  <si>
    <t>Conditional non-wage recurrent grants</t>
  </si>
  <si>
    <t>Other conditional recurrent grants</t>
  </si>
  <si>
    <t>Conditional capital grants</t>
  </si>
  <si>
    <t>Cross-sectoral capital grants</t>
  </si>
  <si>
    <t>F3.2</t>
  </si>
  <si>
    <t>Intergovernmental fiscal transfers: formula-based horizontal allocation of resources?</t>
  </si>
  <si>
    <t>F3.3</t>
  </si>
  <si>
    <t>Transfers are provided in a complete, timely and consistent manner</t>
  </si>
  <si>
    <t>F4</t>
  </si>
  <si>
    <t>Subnational borrowing and debt</t>
  </si>
  <si>
    <t>F4.1</t>
  </si>
  <si>
    <t>Authority to borrow without higher-level approval?</t>
  </si>
  <si>
    <t>F4.2</t>
  </si>
  <si>
    <t>If F4.2 no, authority to borrow with higher-level approval?</t>
  </si>
  <si>
    <t>F4.3</t>
  </si>
  <si>
    <t>Local borrowing takes place extensively (more than one-third of LGs)?</t>
  </si>
  <si>
    <t>F4.4</t>
  </si>
  <si>
    <t>Subnational government bond issuance allowed/practiced?</t>
  </si>
  <si>
    <t>Allowed and practiced</t>
  </si>
  <si>
    <t>Allowed, but not practiced</t>
  </si>
  <si>
    <t>Not allowed</t>
  </si>
  <si>
    <t>F4.5</t>
  </si>
  <si>
    <t>Higher-level constraints on borrowing (limits on size or use of resources)?</t>
  </si>
  <si>
    <t>F4.6</t>
  </si>
  <si>
    <t xml:space="preserve">Specific electoral or local accountability constraints on borrowing? </t>
  </si>
  <si>
    <t>Local borrowing institution exists?</t>
  </si>
  <si>
    <t>Vertical coordination on borrowing / fiscal rules?</t>
  </si>
  <si>
    <t>A2.2</t>
  </si>
  <si>
    <t>A2.2a</t>
  </si>
  <si>
    <t>Authority to procure capital infrastructure / supplies?</t>
  </si>
  <si>
    <t>A2.2b</t>
  </si>
  <si>
    <t>Authority to engage in lease / concessions / mgmt contracts?</t>
  </si>
  <si>
    <t>A2.2c</t>
  </si>
  <si>
    <t>Is there a local procurement threshold / ceiling ?</t>
  </si>
  <si>
    <t>A2.2d</t>
  </si>
  <si>
    <t>Follows international competitive bidding standards?</t>
  </si>
  <si>
    <t>A2.2e</t>
  </si>
  <si>
    <t>Legal requirement to make procurement information public?</t>
  </si>
  <si>
    <t>Z1</t>
  </si>
  <si>
    <t>Z1.1</t>
  </si>
  <si>
    <t>Z1.2a</t>
  </si>
  <si>
    <t>Name of peer reviewer(s) / country expert(s)</t>
  </si>
  <si>
    <t>Z1.2b</t>
  </si>
  <si>
    <t>Z1.2c</t>
  </si>
  <si>
    <t>Z1.3</t>
  </si>
  <si>
    <t>Z1.4</t>
  </si>
  <si>
    <t>Z3</t>
  </si>
  <si>
    <t>Z3.1</t>
  </si>
  <si>
    <t>Subnational political participation and accountability</t>
  </si>
  <si>
    <t>Subnational human resource administration</t>
  </si>
  <si>
    <t>Subnational procurement</t>
  </si>
  <si>
    <t>Authority to regulate; authority to plan physical space</t>
  </si>
  <si>
    <t>Subsidiarity?</t>
  </si>
  <si>
    <t>Total National Population</t>
  </si>
  <si>
    <t>C4.4</t>
  </si>
  <si>
    <t>Framework guiding subnational public sector and intergovernmental relations</t>
  </si>
  <si>
    <t>C1.3</t>
  </si>
  <si>
    <t>C1.4</t>
  </si>
  <si>
    <t>C3.10</t>
  </si>
  <si>
    <t>Do vertical sectoral coordination mechanisms exits?</t>
  </si>
  <si>
    <t>Intergovernmental coordinating bodies/commissions?</t>
  </si>
  <si>
    <t>Local government association(s) ?</t>
  </si>
  <si>
    <t>Central ministry responsible for subnational governance/administration?</t>
  </si>
  <si>
    <t>Institutional level/tier/type (name)</t>
  </si>
  <si>
    <t>G1.1</t>
  </si>
  <si>
    <t>Governance of non-devolved subnational entities</t>
  </si>
  <si>
    <t>G3</t>
  </si>
  <si>
    <t>Are subnational entities at this level/type institutional units?</t>
  </si>
  <si>
    <t>Do subnational entities at this level/type engage in governance functions?</t>
  </si>
  <si>
    <t>Do subnational entities at this level/type have their own political leadership?</t>
  </si>
  <si>
    <t>Do subnational entities at this level/type prepare/adopt/manage their own budgets?</t>
  </si>
  <si>
    <t>Are subnational entities  entitled to own assets and raise funds in own name?</t>
  </si>
  <si>
    <t>Are subnational entities able to incur liabilities by borrowing on their own account?</t>
  </si>
  <si>
    <t>Are subnational entities able to appoint their own officers?</t>
  </si>
  <si>
    <t>Are subnational entities able to employ, hire/fire/promote their own staff?</t>
  </si>
  <si>
    <t>If (G1.4) yes, is the subnational political leadership (at least in part) subnationally elected?</t>
  </si>
  <si>
    <t>Does the subnational political leadership include elected subnational councils ?</t>
  </si>
  <si>
    <t>Does the subnational governance structure include (in)directly elected executive ?</t>
  </si>
  <si>
    <t>Are subnational entities budgetary units or sub-units of the higher-level government?</t>
  </si>
  <si>
    <t>G3.1</t>
  </si>
  <si>
    <t>G3.2</t>
  </si>
  <si>
    <t>G3.3</t>
  </si>
  <si>
    <t>G3.4</t>
  </si>
  <si>
    <t>If (G3.1) is no, are subnational entities non-budgetary sub-units of the higher level?</t>
  </si>
  <si>
    <t>Is there a subnational advisory / supervisory council?</t>
  </si>
  <si>
    <t>Public transit (70456)</t>
  </si>
  <si>
    <t>Irrigation (70421*)</t>
  </si>
  <si>
    <t>Roads transportation (70451)</t>
  </si>
  <si>
    <t>Civil administration (registration of births/marriages/deaths)*</t>
  </si>
  <si>
    <t>A1.1</t>
  </si>
  <si>
    <t>A1.2</t>
  </si>
  <si>
    <t>A1.3</t>
  </si>
  <si>
    <t>A1.4</t>
  </si>
  <si>
    <t>A1.5</t>
  </si>
  <si>
    <t>A1.6</t>
  </si>
  <si>
    <t>A1.7</t>
  </si>
  <si>
    <t>A1.8</t>
  </si>
  <si>
    <t>A1.9</t>
  </si>
  <si>
    <t>R1.1</t>
  </si>
  <si>
    <t>R1.2</t>
  </si>
  <si>
    <t>R1.3</t>
  </si>
  <si>
    <t>R1.4</t>
  </si>
  <si>
    <t>R1.5</t>
  </si>
  <si>
    <t>R1.7</t>
  </si>
  <si>
    <t>R1.8</t>
  </si>
  <si>
    <t>R1.9</t>
  </si>
  <si>
    <t>R1.11</t>
  </si>
  <si>
    <t>R1.12</t>
  </si>
  <si>
    <t>R1.13</t>
  </si>
  <si>
    <t>R1.14</t>
  </si>
  <si>
    <t>R1.15</t>
  </si>
  <si>
    <t>R1.16</t>
  </si>
  <si>
    <t>R1.17</t>
  </si>
  <si>
    <t>R1.18</t>
  </si>
  <si>
    <t>R1.19</t>
  </si>
  <si>
    <t>R1.20</t>
  </si>
  <si>
    <t>R1.21</t>
  </si>
  <si>
    <t>R1.22</t>
  </si>
  <si>
    <t>R1.23</t>
  </si>
  <si>
    <t>R1.24</t>
  </si>
  <si>
    <t>R1.25</t>
  </si>
  <si>
    <t>R1.27</t>
  </si>
  <si>
    <t>R2</t>
  </si>
  <si>
    <t>R2.1</t>
  </si>
  <si>
    <t>R2.2</t>
  </si>
  <si>
    <t>R2.3</t>
  </si>
  <si>
    <t>R2.4</t>
  </si>
  <si>
    <t>R2.5</t>
  </si>
  <si>
    <t>R2.6</t>
  </si>
  <si>
    <t>R2.7</t>
  </si>
  <si>
    <t>R2.8</t>
  </si>
  <si>
    <t>R2.9</t>
  </si>
  <si>
    <t>R2.10</t>
  </si>
  <si>
    <t>R1</t>
  </si>
  <si>
    <t>F1</t>
  </si>
  <si>
    <t>F1.1</t>
  </si>
  <si>
    <t>F1.2</t>
  </si>
  <si>
    <t>F1.3</t>
  </si>
  <si>
    <t>F1.4</t>
  </si>
  <si>
    <t>F1.5</t>
  </si>
  <si>
    <t>F1.6</t>
  </si>
  <si>
    <t>F1.6a</t>
  </si>
  <si>
    <t>F1.6b</t>
  </si>
  <si>
    <t>F1.6c</t>
  </si>
  <si>
    <t>F1.6d</t>
  </si>
  <si>
    <t>F1.7</t>
  </si>
  <si>
    <t>F1.7a</t>
  </si>
  <si>
    <t>F1.7b</t>
  </si>
  <si>
    <t>F1.7c</t>
  </si>
  <si>
    <t>F1.7d</t>
  </si>
  <si>
    <t>Subnational control over tax rate</t>
  </si>
  <si>
    <t>Subnational control over tax base</t>
  </si>
  <si>
    <t>F2.1a</t>
  </si>
  <si>
    <t>F2.1b</t>
  </si>
  <si>
    <t>F2.1c</t>
  </si>
  <si>
    <t>F2.2a</t>
  </si>
  <si>
    <t>F2.2b</t>
  </si>
  <si>
    <t>F2.2c</t>
  </si>
  <si>
    <t>F2.2d</t>
  </si>
  <si>
    <t>F2.2e</t>
  </si>
  <si>
    <t>F2.2f</t>
  </si>
  <si>
    <t>F2.3a</t>
  </si>
  <si>
    <t>F3</t>
  </si>
  <si>
    <t>F3.4</t>
  </si>
  <si>
    <t>F3.5</t>
  </si>
  <si>
    <t>F3.6</t>
  </si>
  <si>
    <t>F3.7</t>
  </si>
  <si>
    <t>F3.8</t>
  </si>
  <si>
    <t>Subnational revenues retained in own accounts?</t>
  </si>
  <si>
    <t>Subnational entity has authority to establish own tax instruments</t>
  </si>
  <si>
    <t>Subnational entity has authority to establish own non-tax instruments</t>
  </si>
  <si>
    <t>Non-tax revenues / administrative fees (1422)</t>
  </si>
  <si>
    <t>F5</t>
  </si>
  <si>
    <t>F5.1</t>
  </si>
  <si>
    <t>F5.2</t>
  </si>
  <si>
    <t>F5.3</t>
  </si>
  <si>
    <t>F5.4</t>
  </si>
  <si>
    <t>F5.5</t>
  </si>
  <si>
    <t>F5.6</t>
  </si>
  <si>
    <t>F4.0</t>
  </si>
  <si>
    <t>Respons. match power?</t>
  </si>
  <si>
    <t>F2.3b</t>
  </si>
  <si>
    <t>F2.3c</t>
  </si>
  <si>
    <t>F2.3d</t>
  </si>
  <si>
    <t>F2.3e</t>
  </si>
  <si>
    <t>F2.3f</t>
  </si>
  <si>
    <t>Nature, composition and management of intergovernmental fiscal transfer system</t>
  </si>
  <si>
    <t>Subnational entity collects (any) own revenues?</t>
  </si>
  <si>
    <t>Does the transfer system provide an appropriate mix of transfers?</t>
  </si>
  <si>
    <t>Does the transfer system empower RLGs to plan with a clear hard budget constraint?</t>
  </si>
  <si>
    <t>General Revenue Sharing</t>
  </si>
  <si>
    <t>Unconditional / General Purpose Grants</t>
  </si>
  <si>
    <t>F2.3g</t>
  </si>
  <si>
    <t>F2.2g</t>
  </si>
  <si>
    <t>of public revenues</t>
  </si>
  <si>
    <t>Subnational funding structure: vertical share of public expenditures and revenues</t>
  </si>
  <si>
    <t>Primary    education</t>
  </si>
  <si>
    <t>Basic health services</t>
  </si>
  <si>
    <t>Water and sanitation</t>
  </si>
  <si>
    <t>D1.</t>
  </si>
  <si>
    <t>D2.</t>
  </si>
  <si>
    <t>Inclusive and responsive subnational public administration</t>
  </si>
  <si>
    <t>Do facilities/providers have a degree of administrative or managerial discretion?</t>
  </si>
  <si>
    <t>Do facilities/providers prepare service delivery / O&amp;M plans?</t>
  </si>
  <si>
    <t>Local roads &amp; infrastructure</t>
  </si>
  <si>
    <t>D1.4</t>
  </si>
  <si>
    <t>D1.5</t>
  </si>
  <si>
    <t>D1.6</t>
  </si>
  <si>
    <t>Is there an effective admin. mechanism to receive and resolve service complaints?</t>
  </si>
  <si>
    <t>D1.7</t>
  </si>
  <si>
    <t>D3.</t>
  </si>
  <si>
    <t>D4.</t>
  </si>
  <si>
    <t>D5.1</t>
  </si>
  <si>
    <t>D5.2</t>
  </si>
  <si>
    <t>D5.3</t>
  </si>
  <si>
    <t>D5.4</t>
  </si>
  <si>
    <t>D5.</t>
  </si>
  <si>
    <t>Subnational data availability</t>
  </si>
  <si>
    <t>Information about service delivery performance publicly available?</t>
  </si>
  <si>
    <t>Information about number of clients served publicly available?</t>
  </si>
  <si>
    <t>Is there a subnational (sub)committee that provides guidance and oversight?</t>
  </si>
  <si>
    <t>Is subnational spending on this function identifiable in the subnational budget?</t>
  </si>
  <si>
    <t>Is subnational spending on this function budgeted in a performance-based manner?</t>
  </si>
  <si>
    <t>Information about the location of each service delivery facility publicly available?</t>
  </si>
  <si>
    <t>Do facilities/providers have their own budget?</t>
  </si>
  <si>
    <t>Information about by number of service delivery staff by facility publicly available?</t>
  </si>
  <si>
    <t>Information about number of clients served by facility publicly available?</t>
  </si>
  <si>
    <t>Information about service delivery performance by facility publicly available?</t>
  </si>
  <si>
    <t>D6.</t>
  </si>
  <si>
    <t>D6.1</t>
  </si>
  <si>
    <t>D6.2</t>
  </si>
  <si>
    <t>D6.3</t>
  </si>
  <si>
    <t>D6.4</t>
  </si>
  <si>
    <t>Is the recurrent service provision the responsibility of a regional/local department?</t>
  </si>
  <si>
    <t>Does the department/unit prepare infrastructure plan?</t>
  </si>
  <si>
    <t>Facility-level / provider data availability</t>
  </si>
  <si>
    <t>Inclusive and responsive facility-level / provider administration</t>
  </si>
  <si>
    <t>D4.4</t>
  </si>
  <si>
    <t>D4.5</t>
  </si>
  <si>
    <t>Do clear and affordable sectoral service delivery standards exist?</t>
  </si>
  <si>
    <t>Does the department/unit prepare a service delivery / operation &amp; maintenance plan?</t>
  </si>
  <si>
    <t>Is there a local performance framework in place (being applied) for the service?</t>
  </si>
  <si>
    <t>Does the department/unit monitor service delivery performance metrics?</t>
  </si>
  <si>
    <t>Is there an inclusive pol. mechanism to receive and resolve public complaints?</t>
  </si>
  <si>
    <t>D4.6</t>
  </si>
  <si>
    <t>Inclusive and responsive subnational fiscal systems and processes</t>
  </si>
  <si>
    <t>Inclusive and responsive subnational governance systems and processes</t>
  </si>
  <si>
    <t>D3.3</t>
  </si>
  <si>
    <t>Are budgets / expenditures managed in a participatory and transparent manner?</t>
  </si>
  <si>
    <t>Do facilities/providers have their own oversight body / committee?</t>
  </si>
  <si>
    <t>Do facilities/providers have their own participatory planning process?</t>
  </si>
  <si>
    <t>Do facilities/providers have their own public performance/accountability process?</t>
  </si>
  <si>
    <t>Do elected subnational officials systematically monitor service delivery performance?</t>
  </si>
  <si>
    <t>LOCAL GOVERNANCE INSTITUTIONS COMPARATIVE ASSESSMENT (LoGICA) PROFILE: PROFILE COMPLETION INFORMATION</t>
  </si>
  <si>
    <t>Z1.2d</t>
  </si>
  <si>
    <t>Z1.1a</t>
  </si>
  <si>
    <t>Z1.1b</t>
  </si>
  <si>
    <t>Z1.1c</t>
  </si>
  <si>
    <t>Z1.1d</t>
  </si>
  <si>
    <t>Z1.2</t>
  </si>
  <si>
    <t>Z1.3a</t>
  </si>
  <si>
    <t>Z1.3b</t>
  </si>
  <si>
    <t>Yes / No</t>
  </si>
  <si>
    <t>Name of LPSA Reviewer</t>
  </si>
  <si>
    <t>General Country Information Segment complete?</t>
  </si>
  <si>
    <t>Organizational Structure Segment complete?</t>
  </si>
  <si>
    <t>Functional Segment complete?</t>
  </si>
  <si>
    <t>Political Segment complete?</t>
  </si>
  <si>
    <t>Administrative Segment complete?</t>
  </si>
  <si>
    <t>Fiscal Segment complete?</t>
  </si>
  <si>
    <t>Inclusive Services and Development Segment complete?</t>
  </si>
  <si>
    <t>Z2</t>
  </si>
  <si>
    <t>Z2.1</t>
  </si>
  <si>
    <t>Z2.2</t>
  </si>
  <si>
    <t>Z2.3</t>
  </si>
  <si>
    <t>Z2.4</t>
  </si>
  <si>
    <t>Z2.5</t>
  </si>
  <si>
    <t>Z2.6</t>
  </si>
  <si>
    <t>Z2.7</t>
  </si>
  <si>
    <t>Z2.8</t>
  </si>
  <si>
    <t>Extensive</t>
  </si>
  <si>
    <t>Moderate</t>
  </si>
  <si>
    <t>Limited</t>
  </si>
  <si>
    <t>Extremely limited</t>
  </si>
  <si>
    <t>Inclusive and responsive facilities /providers</t>
  </si>
  <si>
    <t>Inclusive and responsive local service delivery governance</t>
  </si>
  <si>
    <t>Inclusive service delivery and development</t>
  </si>
  <si>
    <t>Effectiveness of subnational borrowing and debt framework</t>
  </si>
  <si>
    <t>F.4</t>
  </si>
  <si>
    <t>Effectiveness of IGFT system in funding inclusive services</t>
  </si>
  <si>
    <t>F.3</t>
  </si>
  <si>
    <t>Extent of subnational autonomy over revenue raising</t>
  </si>
  <si>
    <t>F.2</t>
  </si>
  <si>
    <t>Extent of subnational autonomy over expenditure responsibilities</t>
  </si>
  <si>
    <t>F.1</t>
  </si>
  <si>
    <t>Fiscal aspects of subnational governance</t>
  </si>
  <si>
    <t>F</t>
  </si>
  <si>
    <t>Full</t>
  </si>
  <si>
    <t>Not</t>
  </si>
  <si>
    <t>Subnational administrations have control over subnational procurement</t>
  </si>
  <si>
    <t>A.4</t>
  </si>
  <si>
    <t>Subnational administrations have control over HRM of frontline staff</t>
  </si>
  <si>
    <t>A.3</t>
  </si>
  <si>
    <t>Subnational administrations are led by subnationally appointed officers</t>
  </si>
  <si>
    <t>A.2</t>
  </si>
  <si>
    <t>Subnational administrations are integrated institutions and prepare own plans</t>
  </si>
  <si>
    <t>A.1</t>
  </si>
  <si>
    <t>Administrative aspects of subnational governance</t>
  </si>
  <si>
    <t>P.4</t>
  </si>
  <si>
    <t>Extent of subnational authoritative (political) decision-making power</t>
  </si>
  <si>
    <t>P.3</t>
  </si>
  <si>
    <t xml:space="preserve">Subnational leadership elections are free and fair </t>
  </si>
  <si>
    <t>P.2</t>
  </si>
  <si>
    <t>Subnational institutions have own (elected) leadership</t>
  </si>
  <si>
    <t>P.1</t>
  </si>
  <si>
    <t>Political aspects of subnational governance</t>
  </si>
  <si>
    <t>P</t>
  </si>
  <si>
    <t>Degree to which functional assignment adheres to principles and good practices</t>
  </si>
  <si>
    <t>R.4</t>
  </si>
  <si>
    <t>Extent of regulatory functions assigned to subnational governance institutions</t>
  </si>
  <si>
    <t>R.3</t>
  </si>
  <si>
    <t>Extent of capital functions assigned to subnational governance institutions</t>
  </si>
  <si>
    <t>R.2</t>
  </si>
  <si>
    <t>Extent of recurrent functions assigned to subnational governance institutions</t>
  </si>
  <si>
    <t>R.1</t>
  </si>
  <si>
    <t>Assignment of responsibilities / functions to the subnational level</t>
  </si>
  <si>
    <t>R</t>
  </si>
  <si>
    <t>Primary Response</t>
  </si>
  <si>
    <t>Scorecard indicator</t>
  </si>
  <si>
    <t>SCI</t>
  </si>
  <si>
    <t>I False</t>
  </si>
  <si>
    <t>I True</t>
  </si>
  <si>
    <t>F False</t>
  </si>
  <si>
    <t>F True</t>
  </si>
  <si>
    <t>A False</t>
  </si>
  <si>
    <t>A True</t>
  </si>
  <si>
    <t>P False</t>
  </si>
  <si>
    <t>P True</t>
  </si>
  <si>
    <t>R False</t>
  </si>
  <si>
    <t>R True</t>
  </si>
  <si>
    <t>five</t>
  </si>
  <si>
    <t xml:space="preserve">four </t>
  </si>
  <si>
    <t>three</t>
  </si>
  <si>
    <t xml:space="preserve">two </t>
  </si>
  <si>
    <t>one</t>
  </si>
  <si>
    <t>https://peltiertech.com/polar-plot-excel/</t>
  </si>
  <si>
    <t>Nature of subnational governance institutions (level/tier/type)</t>
  </si>
  <si>
    <t>G4</t>
  </si>
  <si>
    <t>Assessment</t>
  </si>
  <si>
    <t>RLGIs have statutory and de facto authority to borrow from public (or private) financial institutions</t>
  </si>
  <si>
    <t>RLGIs have statutory and de facto authority to borrow from public (or private) financial institutions without specific higher-level approval</t>
  </si>
  <si>
    <t>Subnational borrowing takes place extensively (more than one-third of RLGs)</t>
  </si>
  <si>
    <t>Appropriate fiscal rules exists and vertical coordination on borrowing takes place</t>
  </si>
  <si>
    <t>RLGIs have legal and actual authoritative decision-making power over their budgets</t>
  </si>
  <si>
    <t>RLGIs have the power to set their own organizational structure and staffing levels, without requiring higher-level approval</t>
  </si>
  <si>
    <t>RLGIs wage bills are not funded from earmarked/specific wage grants</t>
  </si>
  <si>
    <t>RLGIs determine their own development budget, without requiring higher-level approval</t>
  </si>
  <si>
    <t>RLGIs development schemes are not funded from earmarked/specific capital grants</t>
  </si>
  <si>
    <t>Subnational governance institutions have meaningful control over the tax rate and base of at least two major own general revenue sources</t>
  </si>
  <si>
    <t>Subnational governance institutions are empowered to collect own general purpose revenues</t>
  </si>
  <si>
    <t>RLGIs have the authority to establish their own tax and non-tax instruments</t>
  </si>
  <si>
    <t>On average, own source revenues account for 20 percent or more of total revenues</t>
  </si>
  <si>
    <t>The transfer system provides an appropriate mix of transfers</t>
  </si>
  <si>
    <t>The transfer system empowers RLGIs to plan with a clear hard budget constraint</t>
  </si>
  <si>
    <t>The IGFT system provides an adequate, stable vertical allocation of resources</t>
  </si>
  <si>
    <t>The IGFT system provides a formula-based horizontal allocation of resources</t>
  </si>
  <si>
    <t>Transfers are provided in a complete, timely and consistent manner, without unnecessary administrative impediments</t>
  </si>
  <si>
    <t>Extent of functions assigned to subnational governance institutions</t>
  </si>
  <si>
    <t>Effectiveness of subnational borrowing and capital finance framework</t>
  </si>
  <si>
    <t xml:space="preserve">Subnational leadership elections are competitive, free and fair </t>
  </si>
  <si>
    <t>Subnational elections are meaningfully competitive, with constituents regularly having more than two political choices</t>
  </si>
  <si>
    <t>There is no central party dominance over the selection of subnational political candidates</t>
  </si>
  <si>
    <t>There is no ruling party dominance across RLGs</t>
  </si>
  <si>
    <t>At least 60% of the total registered voting population participated in the last subnational elections</t>
  </si>
  <si>
    <t>Subnational elections been regularly held over the past 20 years</t>
  </si>
  <si>
    <t>Subnational institutions have their own elected leadership</t>
  </si>
  <si>
    <t>Extent of subnational administrative power over subnational administration</t>
  </si>
  <si>
    <t>True</t>
  </si>
  <si>
    <t>Not true</t>
  </si>
  <si>
    <t>R.4(i)</t>
  </si>
  <si>
    <t>P.2(i)</t>
  </si>
  <si>
    <t>P.3(i)</t>
  </si>
  <si>
    <t>P.4(i)</t>
  </si>
  <si>
    <t>F.1(i)</t>
  </si>
  <si>
    <t>F.2(i)</t>
  </si>
  <si>
    <t>F.3(i)</t>
  </si>
  <si>
    <t>F.4(i)</t>
  </si>
  <si>
    <t>R.4(ii)</t>
  </si>
  <si>
    <t>P.2(ii)</t>
  </si>
  <si>
    <t>P.3(ii)</t>
  </si>
  <si>
    <t>P.4(ii)</t>
  </si>
  <si>
    <t>F.1(ii)</t>
  </si>
  <si>
    <t>F.2(ii)</t>
  </si>
  <si>
    <t>F.3(ii)</t>
  </si>
  <si>
    <t>F.4(ii)</t>
  </si>
  <si>
    <t>R.4(iii)</t>
  </si>
  <si>
    <t>P.2(iii)</t>
  </si>
  <si>
    <t>P.3(iii)</t>
  </si>
  <si>
    <t>P.4(iii)</t>
  </si>
  <si>
    <t>F.1(iii)</t>
  </si>
  <si>
    <t>F.2(iii)</t>
  </si>
  <si>
    <t>F.3(iii)</t>
  </si>
  <si>
    <t>F.4(iii)</t>
  </si>
  <si>
    <t>R.4(iv)</t>
  </si>
  <si>
    <t>P.2(iv)</t>
  </si>
  <si>
    <t>P.3(iv)</t>
  </si>
  <si>
    <t>P.4(iv)</t>
  </si>
  <si>
    <t>F.1(iv)</t>
  </si>
  <si>
    <t>F.2(iv)</t>
  </si>
  <si>
    <t>F.3(iv)</t>
  </si>
  <si>
    <t>F.4(iv)</t>
  </si>
  <si>
    <t>R.4(v)</t>
  </si>
  <si>
    <t>P.2(v)</t>
  </si>
  <si>
    <t>P.3(v)</t>
  </si>
  <si>
    <t>P.4(v)</t>
  </si>
  <si>
    <t>F.1(v)</t>
  </si>
  <si>
    <t>F.3(v)</t>
  </si>
  <si>
    <t>F.4(v)</t>
  </si>
  <si>
    <t>Subnational governance institutions have their own elected leadership and meet the key definitional characteristics</t>
  </si>
  <si>
    <t>Subnational governments have an extensive fiscal role in the public sector</t>
  </si>
  <si>
    <t>Subnational governments have extensive functional responsibilities</t>
  </si>
  <si>
    <t>Subnational governments have extensive administrative control over their functions</t>
  </si>
  <si>
    <t>Subnational governments have extensive fiscal powers</t>
  </si>
  <si>
    <t>Frontline facilities/providers have an appropriate degree of institutional autonomy</t>
  </si>
  <si>
    <t>Frontline facilities/providers have their own public oversight body / committee</t>
  </si>
  <si>
    <t>Frontline facilities/providers have a degree of administrative or managerial discretion</t>
  </si>
  <si>
    <t>Frontline facilities/providers prepare their own service delivery / O&amp;M plans</t>
  </si>
  <si>
    <t>Frontline facilities/providers have their own budgets</t>
  </si>
  <si>
    <t>Elected subnational officials systematically monitor service delivery performance</t>
  </si>
  <si>
    <t>RLGI's departments/units prepare their own service delivery / operation &amp; maintenance plans</t>
  </si>
  <si>
    <t>RLGI budgets are prepared in a participatory, transparent, and performance-based manner</t>
  </si>
  <si>
    <t>Effective political and/or administrative mechanisms are in place to receive and resolve service complaints</t>
  </si>
  <si>
    <t>Extent of subnational data availability</t>
  </si>
  <si>
    <t>Extent of facility-level data availability</t>
  </si>
  <si>
    <t>Extent of facility-level / provider data availability</t>
  </si>
  <si>
    <t>RLGIs have primary responsibility and authority over key public services</t>
  </si>
  <si>
    <t>Information about the number of service delivery facilities publicly available?</t>
  </si>
  <si>
    <t>Information about the number of service delivery staff publicly available?</t>
  </si>
  <si>
    <t>Information about the number of service delivery facilities per local jurisdiction is publicly available</t>
  </si>
  <si>
    <t>Information about the number of service delivery staff per local jurisdiction is publicly available</t>
  </si>
  <si>
    <t>Information about number of clients served per local jurisdiction is publicly available</t>
  </si>
  <si>
    <t>Information about service delivery performance per local jurisdiction is publicly available</t>
  </si>
  <si>
    <t>Information about service delivery expenditures per local jurisdiction is publicly available</t>
  </si>
  <si>
    <t>Extent of local-level data availability</t>
  </si>
  <si>
    <t>R.1 Recurrent functions</t>
  </si>
  <si>
    <t>R.2 Development functions</t>
  </si>
  <si>
    <t>R.3 Regulatory functions</t>
  </si>
  <si>
    <t>R.4 Principles and practices</t>
  </si>
  <si>
    <t>P.1 Elected leadership</t>
  </si>
  <si>
    <t>P.2 Competitive, free and fair</t>
  </si>
  <si>
    <t>P.4 Responsive and accountable</t>
  </si>
  <si>
    <t>P.3 Decision-making power</t>
  </si>
  <si>
    <t>A.1 Integrated orgs and plans</t>
  </si>
  <si>
    <t>A.2 Subnational officers</t>
  </si>
  <si>
    <t>Score Card</t>
  </si>
  <si>
    <t>Final Score</t>
  </si>
  <si>
    <t>Manual entry</t>
  </si>
  <si>
    <t>Information about the number of service delivery staff per facility / provider is publicly available</t>
  </si>
  <si>
    <t>The location and contact information of local service delivery facilities / provider is publicly available</t>
  </si>
  <si>
    <t>Information about number of clients served per facility / provider is publicly available</t>
  </si>
  <si>
    <t>Information about service delivery performance per facility / provider is publicly available</t>
  </si>
  <si>
    <t>Information about service delivery expenditures per facility / provider is publicly available</t>
  </si>
  <si>
    <t>LOCAL GOVERNANCE INSTITUTIONS COMPARATIVE ASSESSMENT (LoGICA) SCORE CARD OUTPUT</t>
  </si>
  <si>
    <t>Frontline staff  A.3</t>
  </si>
  <si>
    <t>Procurement A.4</t>
  </si>
  <si>
    <t xml:space="preserve">Expenditures F.1 </t>
  </si>
  <si>
    <t>D.1</t>
  </si>
  <si>
    <t>D.1(i)</t>
  </si>
  <si>
    <t>D.1(ii)</t>
  </si>
  <si>
    <t>D.1(iii)</t>
  </si>
  <si>
    <t>D.1(iv)</t>
  </si>
  <si>
    <t>D.1(v)</t>
  </si>
  <si>
    <t>D.2</t>
  </si>
  <si>
    <t>D.2(i)</t>
  </si>
  <si>
    <t>D.2(ii)</t>
  </si>
  <si>
    <t>D.2(iii)</t>
  </si>
  <si>
    <t>D.2(iv)</t>
  </si>
  <si>
    <t>D.2(v)</t>
  </si>
  <si>
    <t>D.3</t>
  </si>
  <si>
    <t>D.3(i)</t>
  </si>
  <si>
    <t>D.3(ii)</t>
  </si>
  <si>
    <t>D.3(iii)</t>
  </si>
  <si>
    <t>D.3(iv)</t>
  </si>
  <si>
    <t>D.3(v)</t>
  </si>
  <si>
    <t>D.4</t>
  </si>
  <si>
    <t>D.4(i)</t>
  </si>
  <si>
    <t>D.4(ii)</t>
  </si>
  <si>
    <t>D.4(iii)</t>
  </si>
  <si>
    <t>D.4(iv)</t>
  </si>
  <si>
    <t>D.4(v)</t>
  </si>
  <si>
    <t>D</t>
  </si>
  <si>
    <t xml:space="preserve">Inclusive service governance D.1 </t>
  </si>
  <si>
    <t>Inclusive facility governance D.2</t>
  </si>
  <si>
    <t>Partially true</t>
  </si>
  <si>
    <t>Inclusive services</t>
  </si>
  <si>
    <t>Z2.9</t>
  </si>
  <si>
    <t>Z3.2</t>
  </si>
  <si>
    <t>LOCAL GOVERNANCE INSTITUTIONS COMPARATIVE ASSESSMENT (LoGICA) SCORE CARD - MULTILEVEL VERSION</t>
  </si>
  <si>
    <t>SC1</t>
  </si>
  <si>
    <t>SC2</t>
  </si>
  <si>
    <t xml:space="preserve">Local-level transparency D.3 </t>
  </si>
  <si>
    <t xml:space="preserve">Facility-level transparency D.4 </t>
  </si>
  <si>
    <t>Functional assignment</t>
  </si>
  <si>
    <t>Political aspects</t>
  </si>
  <si>
    <t>Administrative aspects</t>
  </si>
  <si>
    <t>Fiscal aspects</t>
  </si>
  <si>
    <t>Intergov. Fiscal Transfers F.3</t>
  </si>
  <si>
    <t>Own source revenues F.2</t>
  </si>
  <si>
    <t>Subnational borrowing F.4</t>
  </si>
  <si>
    <t>Political structures results in inclusive, responsive, and accountable governance</t>
  </si>
  <si>
    <t>All subnational records and documents are required to be—and are—available to the public</t>
  </si>
  <si>
    <t>All subnational jurisdictions are required to engage in—and engaging in—a participatory planning process</t>
  </si>
  <si>
    <t>Alternative participatory mechanisms (such as referendums) are available and used</t>
  </si>
  <si>
    <t>Recall provisions exist for subnational elected officials</t>
  </si>
  <si>
    <t>All subnational council and committee meetings are required to be—and are—open to the public</t>
  </si>
  <si>
    <t>LOCAL GOVERNANCE INSTITUTIONS COMPARATIVE ASSESSMENT (LoGICA) INTERGOVERNMENTAL CONTEXT: GENERAL COUNTRY INFORMATION</t>
  </si>
  <si>
    <t>LOCAL GOVERNANCE INSTITUTIONS COMPARATIVE ASSESSMENT (LoGICA)  INTERGOVERNMENTAL CONTEXT: TERRITORIAL ORGANIZATION AND ADMINISTRATION STRUCTURE</t>
  </si>
  <si>
    <t>LOCAL GOVERNANCE INSTITUTIONS COMPARATIVE ASSESSMENT (LoGICA)  INTERGOVERNMENTAL CONTEXT: SUBNATIONAL GOVERNANCE</t>
  </si>
  <si>
    <t>LOCAL GOVERNANCE INSTITUTIONS COMPARATIVE ASSESSMENT (LoGICA)  INTERGOVERNMENTAL CONTEXT: POWERS, SERVICE DELIVERY FUNCTIONS AND REGULATORY RESPONSIBILITIES</t>
  </si>
  <si>
    <t>LOCAL GOVERNANCE INSTITUTIONS COMPARATIVE ASSESSMENT (LoGICA) COUNTRY PROFILE: POLITICAL ASPECTS OF THE SUBNATIONAL PUBLIC SECTOR</t>
  </si>
  <si>
    <t>LOCAL GOVERNANCE INSTITUTIONS COMPARATIVE ASSESSMENT (LoGICA) COUNTRY PROFILE: ADMINISTRATIVE ASPECTS OF THE SUBNATIONAL PUBLIC SECTOR</t>
  </si>
  <si>
    <t>LOCAL GOVERNANCE INSTITUTIONS COMPARATIVE ASSESSMENT (LoGICA) COUNTRY PROFILE: FISCAL ASPECTS OF THE SUBNATIONAL PUBLIC SECTOR</t>
  </si>
  <si>
    <t>LOCAL GOVERNANCE INSTITUTIONS COMPARATIVE ASSESSMENT (LoGICA) COUNTRY PROFILE: FISCAL COMPOSITION OF THE SUBNATIONAL PUBLIC SECTOR</t>
  </si>
  <si>
    <t>LOCAL GOVERNANCE INSTITUTIONS COMPARATIVE ASSESSMENT (LoGICA) COUNTRY PROFILE: INCLUSIVE, RESPONSIVE, EFFICIENT AND ACCOUNTABLE SERVICES AND DEVELOPMENT</t>
  </si>
  <si>
    <t>C</t>
  </si>
  <si>
    <t>Capital</t>
  </si>
  <si>
    <t>Supplies</t>
  </si>
  <si>
    <t>HR</t>
  </si>
  <si>
    <t>O&amp;M</t>
  </si>
  <si>
    <t>Mgmt.</t>
  </si>
  <si>
    <t>Primary Respons.</t>
  </si>
  <si>
    <t>P5</t>
  </si>
  <si>
    <t>Do subnational governments have constitutional or legal mechanisms to assert their autonomy?</t>
  </si>
  <si>
    <t>P5.1</t>
  </si>
  <si>
    <t>P5.2</t>
  </si>
  <si>
    <t>P5.3</t>
  </si>
  <si>
    <t>P5.4</t>
  </si>
  <si>
    <t>Intergov. Financing ?</t>
  </si>
  <si>
    <t>Policy goals and standards ?</t>
  </si>
  <si>
    <t>P4.5</t>
  </si>
  <si>
    <t>P3.6</t>
  </si>
  <si>
    <t>P3.7</t>
  </si>
  <si>
    <t>P3.8</t>
  </si>
  <si>
    <t>P3.9</t>
  </si>
  <si>
    <t>Are subnational governments free to decide their own political organization and electoral system?</t>
  </si>
  <si>
    <t>Assessment of responsibility for provision of frontline public services</t>
  </si>
  <si>
    <t>Identifying the de facto responsibility for provision of frontline public services</t>
  </si>
  <si>
    <t>Subnational political power structure</t>
  </si>
  <si>
    <t>Vertical and intergovernmental political power structure</t>
  </si>
  <si>
    <t>Do subnational governance institutions have autonomy over their functional mandates?</t>
  </si>
  <si>
    <t>Are decisions made by subnational governance institutions subject to administrative supervision?</t>
  </si>
  <si>
    <t>Second. Respons.</t>
  </si>
  <si>
    <t>Comment / Clarification / Source</t>
  </si>
  <si>
    <t>Are subnational entities at this level/tier/type corporate bodies?</t>
  </si>
  <si>
    <t>What is the subnational power structure?</t>
  </si>
  <si>
    <t>Does the subnational executive have veto power over council decisions?</t>
  </si>
  <si>
    <t>Can council remove subnational executive by no-confidence vote?</t>
  </si>
  <si>
    <t>Can subnational jurisdictions use legal system against higher-level government?</t>
  </si>
  <si>
    <t>Can higher-level remove subnational officials without judicial intervention?</t>
  </si>
  <si>
    <t xml:space="preserve">How are subnational councilors elected?  </t>
  </si>
  <si>
    <t>For what term are subnational councils elected (years)?</t>
  </si>
  <si>
    <t>What is the level of citizen participation in subnational elections?</t>
  </si>
  <si>
    <t>How are subnational (political) executives elected?</t>
  </si>
  <si>
    <t>For what term are subnational (political) executives elected (years)?</t>
  </si>
  <si>
    <t>Are subnational council elections party-based?</t>
  </si>
  <si>
    <t>Do recall provisions exist for subnational elected officials?</t>
  </si>
  <si>
    <t>Are there term limits for subnationally elected officials?</t>
  </si>
  <si>
    <t>Can only national parties run in subnational elections?</t>
  </si>
  <si>
    <t>How are party candidates for subnational council elections selected?</t>
  </si>
  <si>
    <t>Are there established rules for subnational party financing?</t>
  </si>
  <si>
    <t>Does the ruling national party have a dominant position in subnational elections?</t>
  </si>
  <si>
    <t>Are subnational records and documents (required to be) available to the public?</t>
  </si>
  <si>
    <t>Role of PCEBIs?</t>
  </si>
  <si>
    <t xml:space="preserve">Role of PCEBIs?	</t>
  </si>
  <si>
    <t>Agricultural extension / livestock services (70421*)</t>
  </si>
  <si>
    <t>R1.26</t>
  </si>
  <si>
    <t>Tertiary Education (7094)</t>
  </si>
  <si>
    <t>Local markets, LED and labor development (70471*)</t>
  </si>
  <si>
    <t>Include in LoGICA Score Card? (max. 2)</t>
  </si>
  <si>
    <t>LoGICA</t>
  </si>
  <si>
    <t>Country Profile</t>
  </si>
  <si>
    <t>Is the subnational structure uniform across urban and rural areas?</t>
  </si>
  <si>
    <t>Are there (other) asymmetries in the structure of the subnational public sector?</t>
  </si>
  <si>
    <t>Partially/Mixed/Other</t>
  </si>
  <si>
    <t>De jure =             de facto ?</t>
  </si>
  <si>
    <t>Nature of the legal framework for frontline sector staff?</t>
  </si>
  <si>
    <t>Does subnational executive (/council) appoint CAO and department heads?</t>
  </si>
  <si>
    <t>Are wages paid/disbursed by subnational officials / from subnational treasury?</t>
  </si>
  <si>
    <t>Do RLGIs determine staff numbers/type by department (establishment control)?</t>
  </si>
  <si>
    <t>Do RLGIs have binding authority to set wage rates?</t>
  </si>
  <si>
    <t>Do RLGIs have binding authority to dismiss staff (underperforming / surplus staff)?</t>
  </si>
  <si>
    <t>Do RLGIs have binding authority to recruit/hire?</t>
  </si>
  <si>
    <t>Do RLGIs have binding authority to set local incentives, bonuses, top-ups?</t>
  </si>
  <si>
    <t>Can higher levels recruit/hire/transfer on jurisdiction behalf?</t>
  </si>
  <si>
    <t>S1 / S5</t>
  </si>
  <si>
    <t>S2 / S6</t>
  </si>
  <si>
    <t>S3 / S7</t>
  </si>
  <si>
    <t>S4 / S8</t>
  </si>
  <si>
    <t>Include in LoGICA Country Profile? (max. 6)</t>
  </si>
  <si>
    <t>S7</t>
  </si>
  <si>
    <t>S8</t>
  </si>
  <si>
    <t>Eighth level / tier / type</t>
  </si>
  <si>
    <t>Seventh level / tier / type</t>
  </si>
  <si>
    <t>[First main level / tier / type]</t>
  </si>
  <si>
    <t>[Second main level / tier  / type]</t>
  </si>
  <si>
    <t>[Third main level / tier / type]</t>
  </si>
  <si>
    <t>[Fourth main level / tier /type]</t>
  </si>
  <si>
    <t>[First alt. level / tier / type]</t>
  </si>
  <si>
    <t>[Second alt. level / tier  / type]</t>
  </si>
  <si>
    <t>[Third alt. level / tier / type]</t>
  </si>
  <si>
    <t>[Fourth alt. level / tier /type]</t>
  </si>
  <si>
    <t>Main institutional level/tier/type (name)</t>
  </si>
  <si>
    <t>Alternative institutional level/tier/type (name)</t>
  </si>
  <si>
    <t>LOCAL GOVERNANCE INSTITUTIONS COMPARATIVE ASSESSMENT (LoGICA)  INTERGOVERNMENTAL CONTEXT: TERRITORIAL ORGANIZATION AND ADMINISTRATION STRUCTURE (ALT. VERSION)</t>
  </si>
  <si>
    <t>Include in LoGICA Country Profile?     (Max. 6)</t>
  </si>
  <si>
    <t>0 - None</t>
  </si>
  <si>
    <t>1 - Other institution</t>
  </si>
  <si>
    <t>2 - Vertical deconcentration</t>
  </si>
  <si>
    <t>3 - Horizontal deconcentration</t>
  </si>
  <si>
    <t>4 - Hybrid institution</t>
  </si>
  <si>
    <t>5 - Limited devolution</t>
  </si>
  <si>
    <t>6 - Extensive devolution</t>
  </si>
  <si>
    <t>Do subnational government budgets require approval by the central government?</t>
  </si>
  <si>
    <t>Do subnational institutions/units have dual subordination?</t>
  </si>
  <si>
    <t>G2.5</t>
  </si>
  <si>
    <t>G2.6</t>
  </si>
  <si>
    <t>G2.7</t>
  </si>
  <si>
    <t>Governance of devolved and hybrid subnational entities</t>
  </si>
  <si>
    <t xml:space="preserve">Do subnational institutions have limited functional responsibilities? </t>
  </si>
  <si>
    <t>G3.5</t>
  </si>
  <si>
    <t>If (G3.1) is yes, are subnational department budgets organized sectorally or territorially?</t>
  </si>
  <si>
    <t>Are subnational entities planned and managed as integrated administrative units?</t>
  </si>
  <si>
    <t>Are subnational institutions limited in the exercise of their powers and functions?</t>
  </si>
  <si>
    <t>Mixed</t>
  </si>
  <si>
    <t>Horizontal / territorial deconcentration</t>
  </si>
  <si>
    <t>Other institutions</t>
  </si>
  <si>
    <t>Hybrid institutions</t>
  </si>
  <si>
    <t>Devolved institutions</t>
  </si>
  <si>
    <t>Vertical / sectoral / other deconcentration</t>
  </si>
  <si>
    <t>Z4.1</t>
  </si>
  <si>
    <t>Z4.2</t>
  </si>
  <si>
    <r>
      <t>Territorial-administrative structure</t>
    </r>
    <r>
      <rPr>
        <sz val="11"/>
        <color theme="1"/>
        <rFont val="Calibri"/>
        <family val="2"/>
        <scheme val="minor"/>
      </rPr>
      <t xml:space="preserve"> - One paragraph</t>
    </r>
  </si>
  <si>
    <t>Z4.3</t>
  </si>
  <si>
    <t>Z4.4</t>
  </si>
  <si>
    <t>Z4.5</t>
  </si>
  <si>
    <r>
      <t>General Country Information (and General Intergovernment Context)</t>
    </r>
    <r>
      <rPr>
        <sz val="11"/>
        <color theme="1"/>
        <rFont val="Calibri"/>
        <family val="2"/>
        <scheme val="minor"/>
      </rPr>
      <t xml:space="preserve"> - One paragraph</t>
    </r>
  </si>
  <si>
    <r>
      <t>Assignment of functions and responsibilities</t>
    </r>
    <r>
      <rPr>
        <sz val="11"/>
        <color theme="1"/>
        <rFont val="Calibri"/>
        <family val="2"/>
        <scheme val="minor"/>
      </rPr>
      <t xml:space="preserve"> - One paragraph</t>
    </r>
  </si>
  <si>
    <r>
      <t>Nature of subnational governance institutions</t>
    </r>
    <r>
      <rPr>
        <sz val="11"/>
        <color theme="1"/>
        <rFont val="Calibri"/>
        <family val="2"/>
        <scheme val="minor"/>
      </rPr>
      <t xml:space="preserve"> - One paragraph</t>
    </r>
  </si>
  <si>
    <t>LoGICA Assessment complete?</t>
  </si>
  <si>
    <t>Z4</t>
  </si>
  <si>
    <t>LoGICA Assessment Abstract</t>
  </si>
  <si>
    <t>LOCAL GOVERNANCE INSTITUTIONS COMPARATIVE ASSESSMENT (LoGICA): EXTRACT</t>
  </si>
  <si>
    <t>Subnational Governance Segment complete?</t>
  </si>
  <si>
    <t>LoGICA Score Card complete?</t>
  </si>
  <si>
    <t>Include in Global / Regional Overview? (max. 3)</t>
  </si>
  <si>
    <r>
      <t>Political Aspects of the Subnational Public Sector</t>
    </r>
    <r>
      <rPr>
        <sz val="11"/>
        <color theme="1"/>
        <rFont val="Calibri"/>
        <family val="2"/>
        <scheme val="minor"/>
      </rPr>
      <t xml:space="preserve"> - One paragraph</t>
    </r>
  </si>
  <si>
    <t>Z4.6</t>
  </si>
  <si>
    <r>
      <t>Administrative Aspects of the Subnational Public Sector</t>
    </r>
    <r>
      <rPr>
        <sz val="11"/>
        <color theme="1"/>
        <rFont val="Calibri"/>
        <family val="2"/>
        <scheme val="minor"/>
      </rPr>
      <t xml:space="preserve"> - One paragraph</t>
    </r>
  </si>
  <si>
    <t>Z4.7</t>
  </si>
  <si>
    <r>
      <t>Fiscal Aspects of the Subnational Public Sector</t>
    </r>
    <r>
      <rPr>
        <sz val="11"/>
        <color theme="1"/>
        <rFont val="Calibri"/>
        <family val="2"/>
        <scheme val="minor"/>
      </rPr>
      <t xml:space="preserve"> - One paragraph</t>
    </r>
  </si>
  <si>
    <t>Z4.8</t>
  </si>
  <si>
    <r>
      <t>Inclusive Frontline Service Delivery and Development</t>
    </r>
    <r>
      <rPr>
        <sz val="11"/>
        <color theme="1"/>
        <rFont val="Calibri"/>
        <family val="2"/>
        <scheme val="minor"/>
      </rPr>
      <t xml:space="preserve"> - One paragraph</t>
    </r>
  </si>
  <si>
    <t>Z4.9</t>
  </si>
  <si>
    <r>
      <t>LoGICA Score Card / Assessment of the Multilevel Governance System</t>
    </r>
    <r>
      <rPr>
        <sz val="11"/>
        <color theme="1"/>
        <rFont val="Calibri"/>
        <family val="2"/>
        <scheme val="minor"/>
      </rPr>
      <t xml:space="preserve"> - One paragraph</t>
    </r>
  </si>
  <si>
    <t>LoGICA Country Brief / Country Profile prepared?</t>
  </si>
  <si>
    <t>LoGICA Country Brief prepared?</t>
  </si>
  <si>
    <t>LoGICA Country Profile prepared?</t>
  </si>
  <si>
    <t>Completion of LoGICA Assessment and Profile</t>
  </si>
  <si>
    <t>Name(s) of researcher(s) / research team completing Country Assessment</t>
  </si>
  <si>
    <t>LoGICA Assessment submitted to LPSA Secretariat for review?</t>
  </si>
  <si>
    <t>Date LoGICA Assessment completed</t>
  </si>
  <si>
    <t>Involvement in HRM or SD?</t>
  </si>
  <si>
    <t xml:space="preserve">Version 2022.11.19 - Basic Intergovernmental Profile </t>
  </si>
  <si>
    <t>South Africa</t>
  </si>
  <si>
    <t>World Bank, 2021 - https://data.worldbank.org/indicator/SP.URB.TOTL.IN.ZS?locations=ZA</t>
  </si>
  <si>
    <t>Stats SA, mid 2022 estimate - https://www.statssa.gov.za/publications/P0302/P03022022.pdf</t>
  </si>
  <si>
    <t>Municipal Structures Act</t>
  </si>
  <si>
    <t>Municipal Systems Act</t>
  </si>
  <si>
    <t>Municipal Finance Management Act</t>
  </si>
  <si>
    <t>Regional</t>
  </si>
  <si>
    <t>Local</t>
  </si>
  <si>
    <t>1-Main Regional</t>
  </si>
  <si>
    <t>2-Main Local</t>
  </si>
  <si>
    <t>The leadership is elected from amongst members of the elected body</t>
  </si>
  <si>
    <t>Public transport is shared competence of the central and provincial governments. Municipalities also have competence over local public transport</t>
  </si>
  <si>
    <t>Some municipalities contract non-state actors to deliver waste management related tasks</t>
  </si>
  <si>
    <t>Water Boards, which are central government agencies, provide bulk water to municipalities which they in turn supply to communities and businesses</t>
  </si>
  <si>
    <t>Health services is a concurrent central and provincial function but in practice provinces run hospitals</t>
  </si>
  <si>
    <t>Municipalities have competence over child care facilities. Private actors and non-profit organisations also provides pre-primary school education under the supervision of provinces</t>
  </si>
  <si>
    <t>There are non-state actors that provide primary education under the supervision of provinces and the national department of basic education</t>
  </si>
  <si>
    <t>comment above also applies here</t>
  </si>
  <si>
    <t>Provinces also have competence over agriculture and vertinary services exclusing regulation of the profession</t>
  </si>
  <si>
    <t>Provinces also have competence over agriculture, which may include irrigation</t>
  </si>
  <si>
    <t>The road transportation function is shared between the central, provincial and local governments. The central government has established a parastatal (SANRAIL) for national roads while provinces and municipalities manage provincial and local roads, respectively.</t>
  </si>
  <si>
    <t>Environmental related functions, excluding national parks, national botanical gardens and marine resources, are a concurrent competence of the central and provincial governments. The central government has created agencies such as the  South African National Parks which manages national parks. Municipalities also have competence over air pollution, storm water management and noise pollution</t>
  </si>
  <si>
    <t>60.6 million</t>
  </si>
  <si>
    <t>Quasi-federal</t>
  </si>
  <si>
    <t>Constitution</t>
  </si>
  <si>
    <t>Housing is a concurrent function of the central and provincial governments. But some municipalities, especially cities,  do provide housing on a delegation/assignment basis</t>
  </si>
  <si>
    <t>Some municipalities do however run clinics and parademics services on a assignment/delegation basis from provinces</t>
  </si>
  <si>
    <t>Municipalities only manage municipal parks. Functions such as gambling and racing are concurrent competence of the central and provincial governments</t>
  </si>
  <si>
    <t>Non-state actors also provides vocational education under the supervision of the national department responsible for tertiary education</t>
  </si>
  <si>
    <t>Provinces are part of the single public service with the national government but they are still able to make decisions regarding human resources such as employment of staff.</t>
  </si>
  <si>
    <t>However, local governments are subordinate both to provinces and national government as defined in the Constitution and legislation</t>
  </si>
  <si>
    <t>They are limited by national  and provincial laws but these laws can only limit subnational discretion only to the extent permitted by the Constitution</t>
  </si>
  <si>
    <t>Certain municipalities (bigger local governments) have delegated power to establish a municipal police force. But all municipalities  can establish law and traffic enforcement departments charging with enforcing municipal by-laws. Municipalities employee and remunerate their municipal police, law and traffic enforcement officers. Provinces also have competence over policing although it is limited by national law to oversight over policing matters in their provinces.</t>
  </si>
  <si>
    <t>Non-state actors also provides tertiary education under the supervision of the national department responsible for tertiary education</t>
  </si>
  <si>
    <t>Social welfare is a concurrent competence of the central and provincial governments. Provinces used to administer social grants but the function has since been recentralised. The South African Social Security Agency, a central government agency, is now administering social grants under the supervision of the national department of social development. However, provinces still play a significant role in providing social welfare services</t>
  </si>
  <si>
    <t>The Constitution makes provision for borrowing by provinces and municipalities. In practice provinces, undertake limited borrowing, if at all, as they lack significant resource raising powers and therefore, unable to service loans of large amounts. Lastly, all borrowings  must be approved by the National Treasury</t>
  </si>
  <si>
    <t>National government</t>
  </si>
  <si>
    <t>Provincial government</t>
  </si>
  <si>
    <t>Municipal (local) government</t>
  </si>
  <si>
    <t>--</t>
  </si>
  <si>
    <t>Jaap de Visser</t>
  </si>
  <si>
    <t xml:space="preserve">Jamie Boex </t>
  </si>
  <si>
    <t>Feb 25, 2023</t>
  </si>
  <si>
    <t>Tinashe Chigwata</t>
  </si>
  <si>
    <t>The assignment of functions and responsibilities in South Africa is based on the principle of cooperative governance. The 1996 Constitution of South Africa provides that the central, provincial and local spheres of government are distinctive, interdependent and interrelated. This means that while the spheres of government are independent governments in their own right they rely on each other and must work together to ensure effective delivery of public services to the citizens. The assignment of functional responsibilities to these spheres follows a collaborative rather than individual approach. For instance, the central and provincial governments have concurrent competence over a number of public service functions. Both the central and provincial governments can regulate the exercise of local government functions.  Thus, in practice more than one tier of government is often involved in the delivery of a functional responsibility either as a policy setter, funder or actual provider of the public service. However, there are exceptions in areas such as defense, customs, and security- which are reserve for the central government.</t>
  </si>
  <si>
    <t>Provinces and municipalities in South African meet the criteria of devolved subnational governments with extensive powers and functional responsibilities. Their existence is constitutionally defined and not dependent on the goodwill of higher tiers of government, nor do provincial or local governments require the approval of higher-level governments before implementing laws and policies. However, higher tiers of government are equipped with supervisory powers over lower tiers of government. In addition, in both law and practice, provinces are less autonomous compared to municipalities.</t>
  </si>
  <si>
    <t>South Africa is a quasi-federal country as its multilevel system of government has both federal and unitary elements. The 1996 Constitution of South Africa provides the overarching framework for central-provincial-local relations. Provinces are the primary or first territorial-administrative subdivision of South Africa. Local government, comprised of municipalities, is the secondary territorial-administrative subdivision.  Municipalities are classified into metropolitan, local and district municipalities.</t>
  </si>
  <si>
    <t>South Africa is a country at the southernmost tip of the African continent. It has a multilevel system of government organized at the national, provincial, or regional and local levels. The country's current system of cooperative multilevel governance is anchored by the progressive Constitution adopted in 1996. The provincial layer of government is constituted by nine provincial governments, which provide major social services such as health, education and social welfare.  The local layer of government consists of 257 municipalities of different sizes. Municipalities, which are charged with the delivery of basic municipal services (local roads, solid waste management, water, electricity, sanitation, etc.), are the sphere or tier of government closest to the people. As a result, they tend to have most contact with citizens relative to the central and provincial governments. Provincial and municipal governments in South Africa are both autonomous, highly devolved subnational government entities, with local governments having a somewhat greater degree of autonomy compared to the provincial governments.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</si>
</sst>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0.00_-;\-* #,##0.00_-;_-* &quot;-&quot;??_-;_-@_-"/>
    <numFmt numFmtId="165" formatCode="_(* #,##0_);_(* \(#,##0\);_(* &quot;-&quot;??_);_(@_)"/>
    <numFmt numFmtId="166" formatCode="&quot;£&quot;#,##0;\-&quot;£&quot;#,##0"/>
    <numFmt numFmtId="167" formatCode="_-* #,##0_-;\-* #,##0_-;_-* &quot;-&quot;??_-;_-@_-"/>
    <numFmt numFmtId="168" formatCode="_(* #,##0.00_);_(* \(#,##0.00\);_(* \-??_);_(@_)"/>
    <numFmt numFmtId="169" formatCode="_([$€-2]* #,##0.00_);_([$€-2]* \(#,##0.00\);_([$€-2]* &quot;-&quot;??_)"/>
    <numFmt numFmtId="170" formatCode="[$-409]d/mmm/yy;@"/>
  </numFmts>
  <fonts count="57">
    <font>
      <sz val="11"/>
      <color theme="1"/>
      <name val="Calibri"/>
      <family val="2"/>
      <scheme val="minor"/>
    </font>
    <font>
      <b/>
      <sz val="10"/>
      <color rgb="FFFFFFFF"/>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b/>
      <sz val="11"/>
      <color theme="1"/>
      <name val="Calibri"/>
      <family val="2"/>
      <scheme val="minor"/>
    </font>
    <font>
      <b/>
      <sz val="14"/>
      <color theme="1"/>
      <name val="Calibri"/>
      <family val="2"/>
      <scheme val="minor"/>
    </font>
    <font>
      <sz val="10"/>
      <name val="Arial"/>
      <family val="2"/>
    </font>
    <font>
      <b/>
      <sz val="8"/>
      <color theme="0"/>
      <name val="Calibri"/>
      <family val="2"/>
      <scheme val="minor"/>
    </font>
    <font>
      <b/>
      <sz val="11"/>
      <color rgb="FFFFFFFF"/>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font>
    <font>
      <sz val="12"/>
      <color theme="1"/>
      <name val="Calibri"/>
      <family val="2"/>
      <scheme val="minor"/>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CG Omega"/>
    </font>
    <font>
      <sz val="12"/>
      <color indexed="8"/>
      <name val="Calibri"/>
      <family val="2"/>
    </font>
    <font>
      <sz val="10"/>
      <name val="Verdana"/>
      <family val="2"/>
    </font>
    <font>
      <b/>
      <sz val="18"/>
      <color theme="3"/>
      <name val="Cambria"/>
      <family val="2"/>
    </font>
    <font>
      <sz val="10"/>
      <name val="Arial"/>
      <family val="2"/>
    </font>
    <font>
      <b/>
      <sz val="18"/>
      <color indexed="56"/>
      <name val="Cambria"/>
      <family val="1"/>
    </font>
    <font>
      <u/>
      <sz val="18.7"/>
      <color theme="10"/>
      <name val="Calibri"/>
      <family val="2"/>
    </font>
    <font>
      <u/>
      <sz val="10"/>
      <color theme="10"/>
      <name val="Arial"/>
      <family val="2"/>
    </font>
    <font>
      <sz val="11"/>
      <color rgb="FF000000"/>
      <name val="Calibri"/>
      <family val="2"/>
      <charset val="1"/>
    </font>
    <font>
      <b/>
      <i/>
      <sz val="11"/>
      <color theme="1"/>
      <name val="Calibri"/>
      <family val="2"/>
      <scheme val="minor"/>
    </font>
    <font>
      <b/>
      <sz val="9"/>
      <color rgb="FFFFFFFF"/>
      <name val="Calibri"/>
      <family val="2"/>
      <scheme val="minor"/>
    </font>
    <font>
      <sz val="11"/>
      <name val="Calibri"/>
      <family val="2"/>
      <scheme val="minor"/>
    </font>
    <font>
      <i/>
      <sz val="11"/>
      <color theme="0" tint="-0.499984740745262"/>
      <name val="Calibri"/>
      <family val="2"/>
      <scheme val="minor"/>
    </font>
  </fonts>
  <fills count="84">
    <fill>
      <patternFill patternType="none"/>
    </fill>
    <fill>
      <patternFill patternType="gray125"/>
    </fill>
    <fill>
      <patternFill patternType="solid">
        <fgColor rgb="FF1F497D"/>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theme="0" tint="-0.499984740745262"/>
        <bgColor indexed="64"/>
      </patternFill>
    </fill>
    <fill>
      <patternFill patternType="solid">
        <fgColor theme="0" tint="-0.34998626667073579"/>
        <bgColor indexed="64"/>
      </patternFill>
    </fill>
  </fills>
  <borders count="8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1412">
    <xf numFmtId="0" fontId="0" fillId="0" borderId="0"/>
    <xf numFmtId="0" fontId="7"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0" applyNumberFormat="0" applyBorder="0" applyAlignment="0" applyProtection="0"/>
    <xf numFmtId="0" fontId="18" fillId="8" borderId="8" applyNumberFormat="0" applyAlignment="0" applyProtection="0"/>
    <xf numFmtId="0" fontId="19" fillId="9" borderId="9" applyNumberFormat="0" applyAlignment="0" applyProtection="0"/>
    <xf numFmtId="0" fontId="20" fillId="9" borderId="8" applyNumberFormat="0" applyAlignment="0" applyProtection="0"/>
    <xf numFmtId="0" fontId="21" fillId="0" borderId="10" applyNumberFormat="0" applyFill="0" applyAlignment="0" applyProtection="0"/>
    <xf numFmtId="0" fontId="22" fillId="10" borderId="11"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5" fillId="0" borderId="13" applyNumberFormat="0" applyFill="0" applyAlignment="0" applyProtection="0"/>
    <xf numFmtId="0" fontId="25"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25" fillId="35" borderId="0" applyNumberFormat="0" applyBorder="0" applyAlignment="0" applyProtection="0"/>
    <xf numFmtId="43" fontId="26" fillId="0" borderId="0" applyFont="0" applyFill="0" applyBorder="0" applyAlignment="0" applyProtection="0"/>
    <xf numFmtId="0" fontId="7" fillId="0" borderId="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7" fillId="54" borderId="14" applyNumberFormat="0" applyAlignment="0" applyProtection="0"/>
    <xf numFmtId="0" fontId="37" fillId="54" borderId="14" applyNumberFormat="0" applyAlignment="0" applyProtection="0"/>
    <xf numFmtId="0" fontId="37" fillId="54" borderId="14" applyNumberFormat="0" applyAlignment="0" applyProtection="0"/>
    <xf numFmtId="0" fontId="39" fillId="55" borderId="15" applyNumberFormat="0" applyAlignment="0" applyProtection="0"/>
    <xf numFmtId="0" fontId="39" fillId="55" borderId="15" applyNumberFormat="0" applyAlignment="0" applyProtection="0"/>
    <xf numFmtId="0" fontId="39" fillId="55" borderId="15" applyNumberFormat="0" applyAlignment="0" applyProtection="0"/>
    <xf numFmtId="43"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4" fontId="7" fillId="0" borderId="0" applyFont="0" applyFill="0" applyBorder="0" applyAlignment="0" applyProtection="0"/>
    <xf numFmtId="0"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4" fontId="7" fillId="0" borderId="0" applyFont="0" applyFill="0" applyBorder="0" applyAlignment="0" applyProtection="0"/>
    <xf numFmtId="43" fontId="26" fillId="0" borderId="0" applyFont="0" applyFill="0" applyBorder="0" applyAlignment="0" applyProtection="0"/>
    <xf numFmtId="0"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0"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7" fillId="0" borderId="0" applyFont="0" applyFill="0" applyBorder="0" applyAlignment="0" applyProtection="0"/>
    <xf numFmtId="43" fontId="26" fillId="0" borderId="0" applyFont="0" applyFill="0" applyBorder="0" applyAlignment="0" applyProtection="0"/>
    <xf numFmtId="0"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4"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3" fontId="26" fillId="0" borderId="0" applyFont="0" applyFill="0" applyBorder="0" applyAlignment="0" applyProtection="0"/>
    <xf numFmtId="167" fontId="4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4" fontId="10"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167" fontId="4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7" fontId="45" fillId="0" borderId="0" applyFont="0" applyFill="0" applyBorder="0" applyAlignment="0" applyProtection="0"/>
    <xf numFmtId="168" fontId="7" fillId="0" borderId="0" applyFill="0" applyBorder="0" applyAlignment="0" applyProtection="0"/>
    <xf numFmtId="164" fontId="7" fillId="0" borderId="0" applyFont="0" applyFill="0" applyAlignment="0" applyProtection="0"/>
    <xf numFmtId="168" fontId="7" fillId="0" borderId="0" applyFill="0" applyBorder="0" applyAlignment="0" applyProtection="0"/>
    <xf numFmtId="43" fontId="7" fillId="0" borderId="0" applyFont="0" applyFill="0" applyBorder="0" applyAlignment="0" applyProtection="0"/>
    <xf numFmtId="0" fontId="7" fillId="0" borderId="0" applyFont="0" applyFill="0" applyAlignment="0" applyProtection="0"/>
    <xf numFmtId="0" fontId="7" fillId="0" borderId="0" applyFont="0" applyFill="0" applyAlignment="0" applyProtection="0"/>
    <xf numFmtId="43"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7"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169" fontId="44"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29" fillId="0" borderId="16" applyNumberFormat="0" applyFill="0" applyAlignment="0" applyProtection="0"/>
    <xf numFmtId="0" fontId="29" fillId="0" borderId="16" applyNumberFormat="0" applyFill="0" applyAlignment="0" applyProtection="0"/>
    <xf numFmtId="0" fontId="29" fillId="0" borderId="16"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5" fillId="41" borderId="14" applyNumberFormat="0" applyAlignment="0" applyProtection="0"/>
    <xf numFmtId="0" fontId="35" fillId="41" borderId="14" applyNumberFormat="0" applyAlignment="0" applyProtection="0"/>
    <xf numFmtId="0" fontId="35" fillId="41" borderId="14" applyNumberFormat="0" applyAlignment="0" applyProtection="0"/>
    <xf numFmtId="0" fontId="38" fillId="0" borderId="19"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27" fillId="0" borderId="0"/>
    <xf numFmtId="0" fontId="27" fillId="0" borderId="0"/>
    <xf numFmtId="0" fontId="7" fillId="0" borderId="0"/>
    <xf numFmtId="0" fontId="7" fillId="0" borderId="0"/>
    <xf numFmtId="0" fontId="7" fillId="0" borderId="0"/>
    <xf numFmtId="0" fontId="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6" fillId="0" borderId="0"/>
    <xf numFmtId="0" fontId="46" fillId="0" borderId="0"/>
    <xf numFmtId="0" fontId="26" fillId="0" borderId="0"/>
    <xf numFmtId="0" fontId="26" fillId="0" borderId="0"/>
    <xf numFmtId="0" fontId="26" fillId="0" borderId="0"/>
    <xf numFmtId="0" fontId="7" fillId="0" borderId="0"/>
    <xf numFmtId="0" fontId="7" fillId="0" borderId="0"/>
    <xf numFmtId="0" fontId="7" fillId="0" borderId="0"/>
    <xf numFmtId="0" fontId="7" fillId="0" borderId="0"/>
    <xf numFmtId="0" fontId="46" fillId="0" borderId="0"/>
    <xf numFmtId="0" fontId="7"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7" fillId="0" borderId="0"/>
    <xf numFmtId="0" fontId="7" fillId="0" borderId="0"/>
    <xf numFmtId="0" fontId="7" fillId="0" borderId="0"/>
    <xf numFmtId="0" fontId="7" fillId="0" borderId="0"/>
    <xf numFmtId="0" fontId="7" fillId="0" borderId="0"/>
    <xf numFmtId="0" fontId="7"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7" fillId="0" borderId="0"/>
    <xf numFmtId="0" fontId="7" fillId="0" borderId="0"/>
    <xf numFmtId="0" fontId="7" fillId="0" borderId="0"/>
    <xf numFmtId="0" fontId="7" fillId="0" borderId="0"/>
    <xf numFmtId="0" fontId="7" fillId="0" borderId="0"/>
    <xf numFmtId="0" fontId="7" fillId="0" borderId="0"/>
    <xf numFmtId="0" fontId="46" fillId="0" borderId="0"/>
    <xf numFmtId="0" fontId="7" fillId="0" borderId="0"/>
    <xf numFmtId="0" fontId="7" fillId="0" borderId="0"/>
    <xf numFmtId="0" fontId="7" fillId="0" borderId="0"/>
    <xf numFmtId="0" fontId="27" fillId="0" borderId="0"/>
    <xf numFmtId="0" fontId="46" fillId="0" borderId="0"/>
    <xf numFmtId="0" fontId="46" fillId="0" borderId="0"/>
    <xf numFmtId="0" fontId="46" fillId="0" borderId="0"/>
    <xf numFmtId="0" fontId="46" fillId="0" borderId="0"/>
    <xf numFmtId="0" fontId="46" fillId="0" borderId="0"/>
    <xf numFmtId="0" fontId="10" fillId="0" borderId="0"/>
    <xf numFmtId="0" fontId="10" fillId="0" borderId="0"/>
    <xf numFmtId="0" fontId="7" fillId="0" borderId="0"/>
    <xf numFmtId="0" fontId="26" fillId="0" borderId="0"/>
    <xf numFmtId="0" fontId="7" fillId="0" borderId="0"/>
    <xf numFmtId="0" fontId="10" fillId="0" borderId="0"/>
    <xf numFmtId="0" fontId="26"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7" fillId="0" borderId="0"/>
    <xf numFmtId="0" fontId="7" fillId="0" borderId="0"/>
    <xf numFmtId="0" fontId="7" fillId="0" borderId="0"/>
    <xf numFmtId="0" fontId="7" fillId="0" borderId="0"/>
    <xf numFmtId="0" fontId="27" fillId="0" borderId="0"/>
    <xf numFmtId="0" fontId="27" fillId="0" borderId="0"/>
    <xf numFmtId="0" fontId="27" fillId="0" borderId="0"/>
    <xf numFmtId="0" fontId="26" fillId="57" borderId="20" applyNumberFormat="0" applyFont="0" applyAlignment="0" applyProtection="0"/>
    <xf numFmtId="0" fontId="26" fillId="57" borderId="20" applyNumberFormat="0" applyFont="0" applyAlignment="0" applyProtection="0"/>
    <xf numFmtId="0" fontId="26" fillId="57" borderId="20" applyNumberFormat="0" applyFont="0" applyAlignment="0" applyProtection="0"/>
    <xf numFmtId="0" fontId="26" fillId="57" borderId="20" applyNumberFormat="0" applyFont="0" applyAlignment="0" applyProtection="0"/>
    <xf numFmtId="0" fontId="26" fillId="57" borderId="20" applyNumberFormat="0" applyFont="0" applyAlignment="0" applyProtection="0"/>
    <xf numFmtId="0" fontId="26" fillId="57" borderId="20" applyNumberFormat="0" applyFont="0" applyAlignment="0" applyProtection="0"/>
    <xf numFmtId="0" fontId="26" fillId="57" borderId="20" applyNumberFormat="0" applyFont="0" applyAlignment="0" applyProtection="0"/>
    <xf numFmtId="0" fontId="26" fillId="57" borderId="20" applyNumberFormat="0" applyFont="0" applyAlignment="0" applyProtection="0"/>
    <xf numFmtId="0" fontId="26" fillId="57" borderId="20" applyNumberFormat="0" applyFont="0" applyAlignment="0" applyProtection="0"/>
    <xf numFmtId="0" fontId="36" fillId="54" borderId="21" applyNumberFormat="0" applyAlignment="0" applyProtection="0"/>
    <xf numFmtId="0" fontId="36" fillId="54" borderId="21" applyNumberFormat="0" applyAlignment="0" applyProtection="0"/>
    <xf numFmtId="0" fontId="36" fillId="54" borderId="21" applyNumberFormat="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2" fillId="0" borderId="22" applyNumberFormat="0" applyFill="0" applyAlignment="0" applyProtection="0"/>
    <xf numFmtId="0" fontId="42" fillId="0" borderId="22" applyNumberFormat="0" applyFill="0" applyAlignment="0" applyProtection="0"/>
    <xf numFmtId="0" fontId="42" fillId="0" borderId="22"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7" fillId="0" borderId="0" applyNumberFormat="0" applyFill="0" applyBorder="0" applyAlignment="0" applyProtection="0"/>
    <xf numFmtId="0" fontId="26" fillId="11" borderId="12" applyNumberFormat="0" applyFont="0" applyAlignment="0" applyProtection="0"/>
    <xf numFmtId="0" fontId="25" fillId="49" borderId="0" applyNumberFormat="0" applyBorder="0" applyAlignment="0" applyProtection="0"/>
    <xf numFmtId="0" fontId="25" fillId="47" borderId="0" applyNumberFormat="0" applyBorder="0" applyAlignment="0" applyProtection="0"/>
    <xf numFmtId="0" fontId="25" fillId="44" borderId="0" applyNumberFormat="0" applyBorder="0" applyAlignment="0" applyProtection="0"/>
    <xf numFmtId="0" fontId="10" fillId="44" borderId="0" applyNumberFormat="0" applyBorder="0" applyAlignment="0" applyProtection="0"/>
    <xf numFmtId="0" fontId="10" fillId="39" borderId="0" applyNumberFormat="0" applyBorder="0" applyAlignment="0" applyProtection="0"/>
    <xf numFmtId="0" fontId="10" fillId="38" borderId="0" applyNumberFormat="0" applyBorder="0" applyAlignment="0" applyProtection="0"/>
    <xf numFmtId="0" fontId="10" fillId="37" borderId="0" applyNumberFormat="0" applyBorder="0" applyAlignment="0" applyProtection="0"/>
    <xf numFmtId="0" fontId="10" fillId="36" borderId="0" applyNumberFormat="0" applyBorder="0" applyAlignment="0" applyProtection="0"/>
    <xf numFmtId="0" fontId="48" fillId="0" borderId="0"/>
    <xf numFmtId="43" fontId="48" fillId="0" borderId="0" applyFont="0" applyFill="0" applyBorder="0" applyAlignment="0" applyProtection="0"/>
    <xf numFmtId="9" fontId="48" fillId="0" borderId="0" applyFont="0" applyFill="0" applyBorder="0" applyAlignment="0" applyProtection="0"/>
    <xf numFmtId="0" fontId="48" fillId="0" borderId="0"/>
    <xf numFmtId="43" fontId="48" fillId="0" borderId="0" applyFont="0" applyFill="0" applyBorder="0" applyAlignment="0" applyProtection="0"/>
    <xf numFmtId="43" fontId="26" fillId="0" borderId="0" applyFont="0" applyFill="0" applyBorder="0" applyAlignment="0" applyProtection="0"/>
    <xf numFmtId="0" fontId="48" fillId="0" borderId="0"/>
    <xf numFmtId="43" fontId="48" fillId="0" borderId="0" applyFont="0" applyFill="0" applyBorder="0" applyAlignment="0" applyProtection="0"/>
    <xf numFmtId="43" fontId="10"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0" fontId="10" fillId="0" borderId="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36"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36" borderId="0" applyNumberFormat="0" applyBorder="0" applyAlignment="0" applyProtection="0"/>
    <xf numFmtId="0" fontId="26" fillId="58" borderId="0" applyNumberFormat="0" applyBorder="0" applyAlignment="0" applyProtection="0"/>
    <xf numFmtId="0" fontId="26" fillId="36"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36" borderId="0" applyNumberFormat="0" applyBorder="0" applyAlignment="0" applyProtection="0"/>
    <xf numFmtId="0" fontId="26" fillId="58"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37"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37" borderId="0" applyNumberFormat="0" applyBorder="0" applyAlignment="0" applyProtection="0"/>
    <xf numFmtId="0" fontId="26" fillId="59" borderId="0" applyNumberFormat="0" applyBorder="0" applyAlignment="0" applyProtection="0"/>
    <xf numFmtId="0" fontId="26" fillId="37"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37" borderId="0" applyNumberFormat="0" applyBorder="0" applyAlignment="0" applyProtection="0"/>
    <xf numFmtId="0" fontId="26" fillId="59"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38"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38" borderId="0" applyNumberFormat="0" applyBorder="0" applyAlignment="0" applyProtection="0"/>
    <xf numFmtId="0" fontId="26" fillId="60" borderId="0" applyNumberFormat="0" applyBorder="0" applyAlignment="0" applyProtection="0"/>
    <xf numFmtId="0" fontId="26" fillId="38"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38" borderId="0" applyNumberFormat="0" applyBorder="0" applyAlignment="0" applyProtection="0"/>
    <xf numFmtId="0" fontId="26" fillId="60"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39"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39" borderId="0" applyNumberFormat="0" applyBorder="0" applyAlignment="0" applyProtection="0"/>
    <xf numFmtId="0" fontId="26" fillId="61" borderId="0" applyNumberFormat="0" applyBorder="0" applyAlignment="0" applyProtection="0"/>
    <xf numFmtId="0" fontId="26" fillId="39"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39" borderId="0" applyNumberFormat="0" applyBorder="0" applyAlignment="0" applyProtection="0"/>
    <xf numFmtId="0" fontId="26" fillId="61"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40"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40" borderId="0" applyNumberFormat="0" applyBorder="0" applyAlignment="0" applyProtection="0"/>
    <xf numFmtId="0" fontId="26" fillId="62" borderId="0" applyNumberFormat="0" applyBorder="0" applyAlignment="0" applyProtection="0"/>
    <xf numFmtId="0" fontId="26" fillId="40"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40" borderId="0" applyNumberFormat="0" applyBorder="0" applyAlignment="0" applyProtection="0"/>
    <xf numFmtId="0" fontId="26" fillId="62"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41"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41" borderId="0" applyNumberFormat="0" applyBorder="0" applyAlignment="0" applyProtection="0"/>
    <xf numFmtId="0" fontId="26" fillId="63" borderId="0" applyNumberFormat="0" applyBorder="0" applyAlignment="0" applyProtection="0"/>
    <xf numFmtId="0" fontId="26" fillId="41"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41" borderId="0" applyNumberFormat="0" applyBorder="0" applyAlignment="0" applyProtection="0"/>
    <xf numFmtId="0" fontId="26" fillId="63"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42"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42" borderId="0" applyNumberFormat="0" applyBorder="0" applyAlignment="0" applyProtection="0"/>
    <xf numFmtId="0" fontId="26" fillId="64" borderId="0" applyNumberFormat="0" applyBorder="0" applyAlignment="0" applyProtection="0"/>
    <xf numFmtId="0" fontId="26" fillId="42"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42" borderId="0" applyNumberFormat="0" applyBorder="0" applyAlignment="0" applyProtection="0"/>
    <xf numFmtId="0" fontId="26" fillId="64"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65" borderId="0" applyNumberFormat="0" applyBorder="0" applyAlignment="0" applyProtection="0"/>
    <xf numFmtId="0" fontId="26" fillId="65" borderId="0" applyNumberFormat="0" applyBorder="0" applyAlignment="0" applyProtection="0"/>
    <xf numFmtId="0" fontId="26" fillId="65" borderId="0" applyNumberFormat="0" applyBorder="0" applyAlignment="0" applyProtection="0"/>
    <xf numFmtId="0" fontId="26" fillId="43" borderId="0" applyNumberFormat="0" applyBorder="0" applyAlignment="0" applyProtection="0"/>
    <xf numFmtId="0" fontId="26" fillId="65" borderId="0" applyNumberFormat="0" applyBorder="0" applyAlignment="0" applyProtection="0"/>
    <xf numFmtId="0" fontId="26" fillId="65" borderId="0" applyNumberFormat="0" applyBorder="0" applyAlignment="0" applyProtection="0"/>
    <xf numFmtId="0" fontId="26" fillId="43" borderId="0" applyNumberFormat="0" applyBorder="0" applyAlignment="0" applyProtection="0"/>
    <xf numFmtId="0" fontId="26" fillId="65" borderId="0" applyNumberFormat="0" applyBorder="0" applyAlignment="0" applyProtection="0"/>
    <xf numFmtId="0" fontId="26" fillId="43" borderId="0" applyNumberFormat="0" applyBorder="0" applyAlignment="0" applyProtection="0"/>
    <xf numFmtId="0" fontId="26" fillId="65" borderId="0" applyNumberFormat="0" applyBorder="0" applyAlignment="0" applyProtection="0"/>
    <xf numFmtId="0" fontId="26" fillId="65" borderId="0" applyNumberFormat="0" applyBorder="0" applyAlignment="0" applyProtection="0"/>
    <xf numFmtId="0" fontId="26" fillId="65" borderId="0" applyNumberFormat="0" applyBorder="0" applyAlignment="0" applyProtection="0"/>
    <xf numFmtId="0" fontId="26" fillId="43" borderId="0" applyNumberFormat="0" applyBorder="0" applyAlignment="0" applyProtection="0"/>
    <xf numFmtId="0" fontId="26" fillId="65"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66" borderId="0" applyNumberFormat="0" applyBorder="0" applyAlignment="0" applyProtection="0"/>
    <xf numFmtId="0" fontId="26" fillId="66" borderId="0" applyNumberFormat="0" applyBorder="0" applyAlignment="0" applyProtection="0"/>
    <xf numFmtId="0" fontId="26" fillId="66" borderId="0" applyNumberFormat="0" applyBorder="0" applyAlignment="0" applyProtection="0"/>
    <xf numFmtId="0" fontId="26" fillId="44" borderId="0" applyNumberFormat="0" applyBorder="0" applyAlignment="0" applyProtection="0"/>
    <xf numFmtId="0" fontId="26" fillId="66" borderId="0" applyNumberFormat="0" applyBorder="0" applyAlignment="0" applyProtection="0"/>
    <xf numFmtId="0" fontId="26" fillId="66" borderId="0" applyNumberFormat="0" applyBorder="0" applyAlignment="0" applyProtection="0"/>
    <xf numFmtId="0" fontId="26" fillId="44" borderId="0" applyNumberFormat="0" applyBorder="0" applyAlignment="0" applyProtection="0"/>
    <xf numFmtId="0" fontId="26" fillId="66" borderId="0" applyNumberFormat="0" applyBorder="0" applyAlignment="0" applyProtection="0"/>
    <xf numFmtId="0" fontId="26" fillId="44" borderId="0" applyNumberFormat="0" applyBorder="0" applyAlignment="0" applyProtection="0"/>
    <xf numFmtId="0" fontId="26" fillId="66" borderId="0" applyNumberFormat="0" applyBorder="0" applyAlignment="0" applyProtection="0"/>
    <xf numFmtId="0" fontId="26" fillId="66" borderId="0" applyNumberFormat="0" applyBorder="0" applyAlignment="0" applyProtection="0"/>
    <xf numFmtId="0" fontId="26" fillId="66" borderId="0" applyNumberFormat="0" applyBorder="0" applyAlignment="0" applyProtection="0"/>
    <xf numFmtId="0" fontId="26" fillId="44" borderId="0" applyNumberFormat="0" applyBorder="0" applyAlignment="0" applyProtection="0"/>
    <xf numFmtId="0" fontId="26" fillId="66"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39"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39" borderId="0" applyNumberFormat="0" applyBorder="0" applyAlignment="0" applyProtection="0"/>
    <xf numFmtId="0" fontId="26" fillId="61" borderId="0" applyNumberFormat="0" applyBorder="0" applyAlignment="0" applyProtection="0"/>
    <xf numFmtId="0" fontId="26" fillId="39"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39" borderId="0" applyNumberFormat="0" applyBorder="0" applyAlignment="0" applyProtection="0"/>
    <xf numFmtId="0" fontId="26" fillId="61"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42"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42" borderId="0" applyNumberFormat="0" applyBorder="0" applyAlignment="0" applyProtection="0"/>
    <xf numFmtId="0" fontId="26" fillId="64" borderId="0" applyNumberFormat="0" applyBorder="0" applyAlignment="0" applyProtection="0"/>
    <xf numFmtId="0" fontId="26" fillId="42"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42" borderId="0" applyNumberFormat="0" applyBorder="0" applyAlignment="0" applyProtection="0"/>
    <xf numFmtId="0" fontId="26" fillId="64"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67" borderId="0" applyNumberFormat="0" applyBorder="0" applyAlignment="0" applyProtection="0"/>
    <xf numFmtId="0" fontId="26" fillId="67" borderId="0" applyNumberFormat="0" applyBorder="0" applyAlignment="0" applyProtection="0"/>
    <xf numFmtId="0" fontId="26" fillId="67" borderId="0" applyNumberFormat="0" applyBorder="0" applyAlignment="0" applyProtection="0"/>
    <xf numFmtId="0" fontId="26" fillId="45" borderId="0" applyNumberFormat="0" applyBorder="0" applyAlignment="0" applyProtection="0"/>
    <xf numFmtId="0" fontId="26" fillId="67" borderId="0" applyNumberFormat="0" applyBorder="0" applyAlignment="0" applyProtection="0"/>
    <xf numFmtId="0" fontId="26" fillId="67" borderId="0" applyNumberFormat="0" applyBorder="0" applyAlignment="0" applyProtection="0"/>
    <xf numFmtId="0" fontId="26" fillId="45" borderId="0" applyNumberFormat="0" applyBorder="0" applyAlignment="0" applyProtection="0"/>
    <xf numFmtId="0" fontId="26" fillId="67" borderId="0" applyNumberFormat="0" applyBorder="0" applyAlignment="0" applyProtection="0"/>
    <xf numFmtId="0" fontId="26" fillId="45" borderId="0" applyNumberFormat="0" applyBorder="0" applyAlignment="0" applyProtection="0"/>
    <xf numFmtId="0" fontId="26" fillId="67" borderId="0" applyNumberFormat="0" applyBorder="0" applyAlignment="0" applyProtection="0"/>
    <xf numFmtId="0" fontId="26" fillId="67" borderId="0" applyNumberFormat="0" applyBorder="0" applyAlignment="0" applyProtection="0"/>
    <xf numFmtId="0" fontId="26" fillId="67" borderId="0" applyNumberFormat="0" applyBorder="0" applyAlignment="0" applyProtection="0"/>
    <xf numFmtId="0" fontId="26" fillId="45" borderId="0" applyNumberFormat="0" applyBorder="0" applyAlignment="0" applyProtection="0"/>
    <xf numFmtId="0" fontId="26" fillId="67"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43" fillId="68" borderId="0" applyNumberFormat="0" applyBorder="0" applyAlignment="0" applyProtection="0"/>
    <xf numFmtId="0" fontId="43" fillId="68" borderId="0" applyNumberFormat="0" applyBorder="0" applyAlignment="0" applyProtection="0"/>
    <xf numFmtId="0" fontId="43" fillId="68" borderId="0" applyNumberFormat="0" applyBorder="0" applyAlignment="0" applyProtection="0"/>
    <xf numFmtId="0" fontId="43" fillId="46" borderId="0" applyNumberFormat="0" applyBorder="0" applyAlignment="0" applyProtection="0"/>
    <xf numFmtId="0" fontId="43" fillId="68" borderId="0" applyNumberFormat="0" applyBorder="0" applyAlignment="0" applyProtection="0"/>
    <xf numFmtId="0" fontId="43" fillId="68" borderId="0" applyNumberFormat="0" applyBorder="0" applyAlignment="0" applyProtection="0"/>
    <xf numFmtId="0" fontId="43" fillId="46" borderId="0" applyNumberFormat="0" applyBorder="0" applyAlignment="0" applyProtection="0"/>
    <xf numFmtId="0" fontId="43" fillId="65" borderId="0" applyNumberFormat="0" applyBorder="0" applyAlignment="0" applyProtection="0"/>
    <xf numFmtId="0" fontId="43" fillId="65" borderId="0" applyNumberFormat="0" applyBorder="0" applyAlignment="0" applyProtection="0"/>
    <xf numFmtId="0" fontId="43" fillId="65" borderId="0" applyNumberFormat="0" applyBorder="0" applyAlignment="0" applyProtection="0"/>
    <xf numFmtId="0" fontId="43" fillId="43" borderId="0" applyNumberFormat="0" applyBorder="0" applyAlignment="0" applyProtection="0"/>
    <xf numFmtId="0" fontId="43" fillId="65" borderId="0" applyNumberFormat="0" applyBorder="0" applyAlignment="0" applyProtection="0"/>
    <xf numFmtId="0" fontId="43" fillId="65" borderId="0" applyNumberFormat="0" applyBorder="0" applyAlignment="0" applyProtection="0"/>
    <xf numFmtId="0" fontId="43" fillId="43"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44"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44" borderId="0" applyNumberFormat="0" applyBorder="0" applyAlignment="0" applyProtection="0"/>
    <xf numFmtId="0" fontId="43" fillId="69" borderId="0" applyNumberFormat="0" applyBorder="0" applyAlignment="0" applyProtection="0"/>
    <xf numFmtId="0" fontId="43" fillId="69" borderId="0" applyNumberFormat="0" applyBorder="0" applyAlignment="0" applyProtection="0"/>
    <xf numFmtId="0" fontId="43" fillId="69" borderId="0" applyNumberFormat="0" applyBorder="0" applyAlignment="0" applyProtection="0"/>
    <xf numFmtId="0" fontId="43" fillId="47" borderId="0" applyNumberFormat="0" applyBorder="0" applyAlignment="0" applyProtection="0"/>
    <xf numFmtId="0" fontId="43" fillId="69" borderId="0" applyNumberFormat="0" applyBorder="0" applyAlignment="0" applyProtection="0"/>
    <xf numFmtId="0" fontId="43" fillId="69" borderId="0" applyNumberFormat="0" applyBorder="0" applyAlignment="0" applyProtection="0"/>
    <xf numFmtId="0" fontId="43" fillId="47" borderId="0" applyNumberFormat="0" applyBorder="0" applyAlignment="0" applyProtection="0"/>
    <xf numFmtId="0" fontId="43" fillId="70" borderId="0" applyNumberFormat="0" applyBorder="0" applyAlignment="0" applyProtection="0"/>
    <xf numFmtId="0" fontId="43" fillId="70" borderId="0" applyNumberFormat="0" applyBorder="0" applyAlignment="0" applyProtection="0"/>
    <xf numFmtId="0" fontId="43" fillId="70" borderId="0" applyNumberFormat="0" applyBorder="0" applyAlignment="0" applyProtection="0"/>
    <xf numFmtId="0" fontId="43" fillId="48" borderId="0" applyNumberFormat="0" applyBorder="0" applyAlignment="0" applyProtection="0"/>
    <xf numFmtId="0" fontId="43" fillId="70" borderId="0" applyNumberFormat="0" applyBorder="0" applyAlignment="0" applyProtection="0"/>
    <xf numFmtId="0" fontId="43" fillId="70" borderId="0" applyNumberFormat="0" applyBorder="0" applyAlignment="0" applyProtection="0"/>
    <xf numFmtId="0" fontId="43" fillId="48"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49"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49" borderId="0" applyNumberFormat="0" applyBorder="0" applyAlignment="0" applyProtection="0"/>
    <xf numFmtId="0" fontId="43" fillId="72" borderId="0" applyNumberFormat="0" applyBorder="0" applyAlignment="0" applyProtection="0"/>
    <xf numFmtId="0" fontId="43" fillId="72" borderId="0" applyNumberFormat="0" applyBorder="0" applyAlignment="0" applyProtection="0"/>
    <xf numFmtId="0" fontId="43" fillId="72" borderId="0" applyNumberFormat="0" applyBorder="0" applyAlignment="0" applyProtection="0"/>
    <xf numFmtId="0" fontId="43" fillId="50" borderId="0" applyNumberFormat="0" applyBorder="0" applyAlignment="0" applyProtection="0"/>
    <xf numFmtId="0" fontId="43" fillId="72" borderId="0" applyNumberFormat="0" applyBorder="0" applyAlignment="0" applyProtection="0"/>
    <xf numFmtId="0" fontId="43" fillId="72" borderId="0" applyNumberFormat="0" applyBorder="0" applyAlignment="0" applyProtection="0"/>
    <xf numFmtId="0" fontId="43" fillId="50" borderId="0" applyNumberFormat="0" applyBorder="0" applyAlignment="0" applyProtection="0"/>
    <xf numFmtId="0" fontId="43" fillId="73" borderId="0" applyNumberFormat="0" applyBorder="0" applyAlignment="0" applyProtection="0"/>
    <xf numFmtId="0" fontId="43" fillId="73" borderId="0" applyNumberFormat="0" applyBorder="0" applyAlignment="0" applyProtection="0"/>
    <xf numFmtId="0" fontId="43" fillId="73" borderId="0" applyNumberFormat="0" applyBorder="0" applyAlignment="0" applyProtection="0"/>
    <xf numFmtId="0" fontId="43" fillId="51" borderId="0" applyNumberFormat="0" applyBorder="0" applyAlignment="0" applyProtection="0"/>
    <xf numFmtId="0" fontId="43" fillId="73" borderId="0" applyNumberFormat="0" applyBorder="0" applyAlignment="0" applyProtection="0"/>
    <xf numFmtId="0" fontId="43" fillId="73" borderId="0" applyNumberFormat="0" applyBorder="0" applyAlignment="0" applyProtection="0"/>
    <xf numFmtId="0" fontId="43" fillId="51" borderId="0" applyNumberFormat="0" applyBorder="0" applyAlignment="0" applyProtection="0"/>
    <xf numFmtId="0" fontId="43" fillId="74" borderId="0" applyNumberFormat="0" applyBorder="0" applyAlignment="0" applyProtection="0"/>
    <xf numFmtId="0" fontId="43" fillId="74" borderId="0" applyNumberFormat="0" applyBorder="0" applyAlignment="0" applyProtection="0"/>
    <xf numFmtId="0" fontId="43" fillId="74" borderId="0" applyNumberFormat="0" applyBorder="0" applyAlignment="0" applyProtection="0"/>
    <xf numFmtId="0" fontId="43" fillId="52" borderId="0" applyNumberFormat="0" applyBorder="0" applyAlignment="0" applyProtection="0"/>
    <xf numFmtId="0" fontId="43" fillId="74" borderId="0" applyNumberFormat="0" applyBorder="0" applyAlignment="0" applyProtection="0"/>
    <xf numFmtId="0" fontId="43" fillId="74" borderId="0" applyNumberFormat="0" applyBorder="0" applyAlignment="0" applyProtection="0"/>
    <xf numFmtId="0" fontId="43" fillId="52" borderId="0" applyNumberFormat="0" applyBorder="0" applyAlignment="0" applyProtection="0"/>
    <xf numFmtId="0" fontId="43" fillId="69" borderId="0" applyNumberFormat="0" applyBorder="0" applyAlignment="0" applyProtection="0"/>
    <xf numFmtId="0" fontId="43" fillId="69" borderId="0" applyNumberFormat="0" applyBorder="0" applyAlignment="0" applyProtection="0"/>
    <xf numFmtId="0" fontId="43" fillId="69" borderId="0" applyNumberFormat="0" applyBorder="0" applyAlignment="0" applyProtection="0"/>
    <xf numFmtId="0" fontId="43" fillId="47" borderId="0" applyNumberFormat="0" applyBorder="0" applyAlignment="0" applyProtection="0"/>
    <xf numFmtId="0" fontId="43" fillId="69" borderId="0" applyNumberFormat="0" applyBorder="0" applyAlignment="0" applyProtection="0"/>
    <xf numFmtId="0" fontId="43" fillId="69" borderId="0" applyNumberFormat="0" applyBorder="0" applyAlignment="0" applyProtection="0"/>
    <xf numFmtId="0" fontId="43" fillId="47" borderId="0" applyNumberFormat="0" applyBorder="0" applyAlignment="0" applyProtection="0"/>
    <xf numFmtId="0" fontId="43" fillId="70" borderId="0" applyNumberFormat="0" applyBorder="0" applyAlignment="0" applyProtection="0"/>
    <xf numFmtId="0" fontId="43" fillId="70" borderId="0" applyNumberFormat="0" applyBorder="0" applyAlignment="0" applyProtection="0"/>
    <xf numFmtId="0" fontId="43" fillId="70" borderId="0" applyNumberFormat="0" applyBorder="0" applyAlignment="0" applyProtection="0"/>
    <xf numFmtId="0" fontId="43" fillId="48" borderId="0" applyNumberFormat="0" applyBorder="0" applyAlignment="0" applyProtection="0"/>
    <xf numFmtId="0" fontId="43" fillId="70" borderId="0" applyNumberFormat="0" applyBorder="0" applyAlignment="0" applyProtection="0"/>
    <xf numFmtId="0" fontId="43" fillId="70" borderId="0" applyNumberFormat="0" applyBorder="0" applyAlignment="0" applyProtection="0"/>
    <xf numFmtId="0" fontId="43" fillId="48"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43" fillId="53"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43" fillId="53"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37"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37" borderId="0" applyNumberFormat="0" applyBorder="0" applyAlignment="0" applyProtection="0"/>
    <xf numFmtId="0" fontId="37" fillId="76" borderId="14" applyNumberFormat="0" applyAlignment="0" applyProtection="0"/>
    <xf numFmtId="0" fontId="37" fillId="76" borderId="14" applyNumberFormat="0" applyAlignment="0" applyProtection="0"/>
    <xf numFmtId="0" fontId="37" fillId="76" borderId="14" applyNumberFormat="0" applyAlignment="0" applyProtection="0"/>
    <xf numFmtId="0" fontId="37" fillId="54" borderId="14" applyNumberFormat="0" applyAlignment="0" applyProtection="0"/>
    <xf numFmtId="0" fontId="37" fillId="76" borderId="14" applyNumberFormat="0" applyAlignment="0" applyProtection="0"/>
    <xf numFmtId="0" fontId="37" fillId="76" borderId="14" applyNumberFormat="0" applyAlignment="0" applyProtection="0"/>
    <xf numFmtId="0" fontId="37" fillId="54" borderId="14" applyNumberFormat="0" applyAlignment="0" applyProtection="0"/>
    <xf numFmtId="0" fontId="39" fillId="77" borderId="15" applyNumberFormat="0" applyAlignment="0" applyProtection="0"/>
    <xf numFmtId="0" fontId="39" fillId="77" borderId="15" applyNumberFormat="0" applyAlignment="0" applyProtection="0"/>
    <xf numFmtId="0" fontId="39" fillId="77" borderId="15" applyNumberFormat="0" applyAlignment="0" applyProtection="0"/>
    <xf numFmtId="0" fontId="39" fillId="55" borderId="15" applyNumberFormat="0" applyAlignment="0" applyProtection="0"/>
    <xf numFmtId="0" fontId="39" fillId="77" borderId="15" applyNumberFormat="0" applyAlignment="0" applyProtection="0"/>
    <xf numFmtId="0" fontId="39" fillId="77" borderId="15" applyNumberFormat="0" applyAlignment="0" applyProtection="0"/>
    <xf numFmtId="0" fontId="39" fillId="55" borderId="15" applyNumberFormat="0" applyAlignment="0" applyProtection="0"/>
    <xf numFmtId="43" fontId="10"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168" fontId="7" fillId="0" borderId="0" applyFill="0" applyBorder="0" applyAlignment="0" applyProtection="0"/>
    <xf numFmtId="43" fontId="7" fillId="0" borderId="0" applyFont="0" applyFill="0" applyBorder="0" applyAlignment="0" applyProtection="0"/>
    <xf numFmtId="164" fontId="7" fillId="0" borderId="0" applyFont="0" applyFill="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38"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38" borderId="0" applyNumberFormat="0" applyBorder="0" applyAlignment="0" applyProtection="0"/>
    <xf numFmtId="0" fontId="29" fillId="0" borderId="16" applyNumberFormat="0" applyFill="0" applyAlignment="0" applyProtection="0"/>
    <xf numFmtId="0" fontId="29" fillId="0" borderId="16" applyNumberFormat="0" applyFill="0" applyAlignment="0" applyProtection="0"/>
    <xf numFmtId="0" fontId="29" fillId="0" borderId="16"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0"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35" fillId="63" borderId="14" applyNumberFormat="0" applyAlignment="0" applyProtection="0"/>
    <xf numFmtId="0" fontId="35" fillId="63" borderId="14" applyNumberFormat="0" applyAlignment="0" applyProtection="0"/>
    <xf numFmtId="0" fontId="35" fillId="63" borderId="14" applyNumberFormat="0" applyAlignment="0" applyProtection="0"/>
    <xf numFmtId="0" fontId="35" fillId="41" borderId="14" applyNumberFormat="0" applyAlignment="0" applyProtection="0"/>
    <xf numFmtId="0" fontId="35" fillId="63" borderId="14" applyNumberFormat="0" applyAlignment="0" applyProtection="0"/>
    <xf numFmtId="0" fontId="35" fillId="63" borderId="14" applyNumberFormat="0" applyAlignment="0" applyProtection="0"/>
    <xf numFmtId="0" fontId="35" fillId="41" borderId="14" applyNumberFormat="0" applyAlignment="0" applyProtection="0"/>
    <xf numFmtId="0" fontId="38" fillId="0" borderId="19"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34" fillId="78" borderId="0" applyNumberFormat="0" applyBorder="0" applyAlignment="0" applyProtection="0"/>
    <xf numFmtId="0" fontId="34" fillId="78" borderId="0" applyNumberFormat="0" applyBorder="0" applyAlignment="0" applyProtection="0"/>
    <xf numFmtId="0" fontId="34" fillId="78" borderId="0" applyNumberFormat="0" applyBorder="0" applyAlignment="0" applyProtection="0"/>
    <xf numFmtId="0" fontId="34" fillId="56" borderId="0" applyNumberFormat="0" applyBorder="0" applyAlignment="0" applyProtection="0"/>
    <xf numFmtId="0" fontId="34" fillId="78" borderId="0" applyNumberFormat="0" applyBorder="0" applyAlignment="0" applyProtection="0"/>
    <xf numFmtId="0" fontId="34" fillId="78" borderId="0" applyNumberFormat="0" applyBorder="0" applyAlignment="0" applyProtection="0"/>
    <xf numFmtId="0" fontId="34" fillId="56" borderId="0" applyNumberFormat="0" applyBorder="0" applyAlignment="0" applyProtection="0"/>
    <xf numFmtId="0" fontId="7" fillId="0" borderId="0"/>
    <xf numFmtId="0" fontId="27" fillId="0" borderId="0"/>
    <xf numFmtId="0" fontId="7" fillId="0" borderId="0"/>
    <xf numFmtId="0" fontId="27" fillId="0" borderId="0"/>
    <xf numFmtId="0" fontId="7" fillId="0" borderId="0"/>
    <xf numFmtId="0" fontId="7" fillId="0" borderId="0"/>
    <xf numFmtId="0" fontId="48" fillId="0" borderId="0"/>
    <xf numFmtId="0" fontId="7" fillId="0" borderId="0"/>
    <xf numFmtId="0" fontId="48" fillId="0" borderId="0"/>
    <xf numFmtId="0" fontId="7" fillId="0" borderId="0"/>
    <xf numFmtId="0" fontId="7" fillId="0" borderId="0"/>
    <xf numFmtId="0" fontId="7" fillId="0" borderId="0"/>
    <xf numFmtId="0" fontId="7" fillId="0" borderId="0"/>
    <xf numFmtId="0" fontId="7" fillId="0" borderId="0"/>
    <xf numFmtId="0" fontId="26" fillId="0" borderId="0"/>
    <xf numFmtId="0" fontId="10" fillId="0" borderId="0"/>
    <xf numFmtId="0" fontId="26" fillId="0" borderId="0"/>
    <xf numFmtId="0" fontId="26" fillId="0" borderId="0"/>
    <xf numFmtId="0" fontId="26" fillId="0" borderId="0"/>
    <xf numFmtId="0" fontId="26" fillId="0" borderId="0"/>
    <xf numFmtId="0" fontId="26" fillId="0" borderId="0"/>
    <xf numFmtId="0" fontId="7" fillId="0" borderId="0"/>
    <xf numFmtId="0" fontId="7" fillId="0" borderId="0"/>
    <xf numFmtId="0" fontId="7" fillId="0" borderId="0"/>
    <xf numFmtId="0" fontId="7" fillId="0" borderId="0"/>
    <xf numFmtId="0" fontId="7"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26" fillId="0" borderId="0"/>
    <xf numFmtId="0" fontId="26"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2" fillId="0" borderId="0"/>
    <xf numFmtId="0" fontId="7" fillId="0" borderId="0"/>
    <xf numFmtId="0" fontId="7" fillId="0" borderId="0"/>
    <xf numFmtId="0" fontId="7" fillId="0" borderId="0"/>
    <xf numFmtId="0" fontId="7" fillId="0" borderId="0"/>
    <xf numFmtId="0" fontId="27" fillId="0" borderId="0"/>
    <xf numFmtId="0" fontId="7" fillId="0" borderId="0"/>
    <xf numFmtId="0" fontId="27" fillId="0" borderId="0"/>
    <xf numFmtId="0" fontId="7" fillId="0" borderId="0"/>
    <xf numFmtId="0" fontId="27" fillId="0" borderId="0"/>
    <xf numFmtId="0" fontId="26" fillId="11" borderId="12" applyNumberFormat="0" applyFont="0" applyAlignment="0" applyProtection="0"/>
    <xf numFmtId="0" fontId="26" fillId="11" borderId="12" applyNumberFormat="0" applyFont="0" applyAlignment="0" applyProtection="0"/>
    <xf numFmtId="0" fontId="26" fillId="11" borderId="12" applyNumberFormat="0" applyFont="0" applyAlignment="0" applyProtection="0"/>
    <xf numFmtId="0" fontId="26" fillId="11" borderId="12" applyNumberFormat="0" applyFont="0" applyAlignment="0" applyProtection="0"/>
    <xf numFmtId="0" fontId="26" fillId="11" borderId="12" applyNumberFormat="0" applyFont="0" applyAlignment="0" applyProtection="0"/>
    <xf numFmtId="0" fontId="26" fillId="11" borderId="12" applyNumberFormat="0" applyFont="0" applyAlignment="0" applyProtection="0"/>
    <xf numFmtId="0" fontId="26" fillId="11" borderId="12" applyNumberFormat="0" applyFont="0" applyAlignment="0" applyProtection="0"/>
    <xf numFmtId="0" fontId="26" fillId="11" borderId="12" applyNumberFormat="0" applyFont="0" applyAlignment="0" applyProtection="0"/>
    <xf numFmtId="0" fontId="26" fillId="11" borderId="12" applyNumberFormat="0" applyFont="0" applyAlignment="0" applyProtection="0"/>
    <xf numFmtId="0" fontId="26" fillId="11" borderId="12" applyNumberFormat="0" applyFont="0" applyAlignment="0" applyProtection="0"/>
    <xf numFmtId="0" fontId="26" fillId="11" borderId="12" applyNumberFormat="0" applyFont="0" applyAlignment="0" applyProtection="0"/>
    <xf numFmtId="0" fontId="26" fillId="79" borderId="20" applyNumberFormat="0" applyFont="0" applyAlignment="0" applyProtection="0"/>
    <xf numFmtId="0" fontId="26" fillId="79" borderId="20" applyNumberFormat="0" applyFont="0" applyAlignment="0" applyProtection="0"/>
    <xf numFmtId="0" fontId="26" fillId="79" borderId="20" applyNumberFormat="0" applyFont="0" applyAlignment="0" applyProtection="0"/>
    <xf numFmtId="0" fontId="26" fillId="79" borderId="20" applyNumberFormat="0" applyFont="0" applyAlignment="0" applyProtection="0"/>
    <xf numFmtId="0" fontId="26" fillId="79" borderId="20" applyNumberFormat="0" applyFont="0" applyAlignment="0" applyProtection="0"/>
    <xf numFmtId="0" fontId="26" fillId="79" borderId="20" applyNumberFormat="0" applyFont="0" applyAlignment="0" applyProtection="0"/>
    <xf numFmtId="0" fontId="26" fillId="79" borderId="20" applyNumberFormat="0" applyFont="0" applyAlignment="0" applyProtection="0"/>
    <xf numFmtId="0" fontId="26" fillId="79" borderId="20" applyNumberFormat="0" applyFont="0" applyAlignment="0" applyProtection="0"/>
    <xf numFmtId="0" fontId="26" fillId="79" borderId="20" applyNumberFormat="0" applyFont="0" applyAlignment="0" applyProtection="0"/>
    <xf numFmtId="0" fontId="26" fillId="79" borderId="20" applyNumberFormat="0" applyFont="0" applyAlignment="0" applyProtection="0"/>
    <xf numFmtId="0" fontId="26" fillId="11" borderId="12" applyNumberFormat="0" applyFont="0" applyAlignment="0" applyProtection="0"/>
    <xf numFmtId="0" fontId="26" fillId="57" borderId="20" applyNumberFormat="0" applyFont="0" applyAlignment="0" applyProtection="0"/>
    <xf numFmtId="0" fontId="26" fillId="79" borderId="20" applyNumberFormat="0" applyFont="0" applyAlignment="0" applyProtection="0"/>
    <xf numFmtId="0" fontId="26" fillId="79" borderId="20" applyNumberFormat="0" applyFont="0" applyAlignment="0" applyProtection="0"/>
    <xf numFmtId="0" fontId="26" fillId="57" borderId="20" applyNumberFormat="0" applyFont="0" applyAlignment="0" applyProtection="0"/>
    <xf numFmtId="0" fontId="26" fillId="79" borderId="20" applyNumberFormat="0" applyFont="0" applyAlignment="0" applyProtection="0"/>
    <xf numFmtId="0" fontId="26" fillId="79" borderId="20" applyNumberFormat="0" applyFont="0" applyAlignment="0" applyProtection="0"/>
    <xf numFmtId="0" fontId="26" fillId="57" borderId="20" applyNumberFormat="0" applyFont="0" applyAlignment="0" applyProtection="0"/>
    <xf numFmtId="0" fontId="26" fillId="79" borderId="20" applyNumberFormat="0" applyFont="0" applyAlignment="0" applyProtection="0"/>
    <xf numFmtId="0" fontId="26" fillId="79" borderId="20" applyNumberFormat="0" applyFont="0" applyAlignment="0" applyProtection="0"/>
    <xf numFmtId="0" fontId="26" fillId="79" borderId="20" applyNumberFormat="0" applyFont="0" applyAlignment="0" applyProtection="0"/>
    <xf numFmtId="0" fontId="26" fillId="79" borderId="20" applyNumberFormat="0" applyFont="0" applyAlignment="0" applyProtection="0"/>
    <xf numFmtId="0" fontId="26" fillId="79" borderId="20" applyNumberFormat="0" applyFont="0" applyAlignment="0" applyProtection="0"/>
    <xf numFmtId="0" fontId="26" fillId="79" borderId="20" applyNumberFormat="0" applyFont="0" applyAlignment="0" applyProtection="0"/>
    <xf numFmtId="0" fontId="26" fillId="79" borderId="20" applyNumberFormat="0" applyFont="0" applyAlignment="0" applyProtection="0"/>
    <xf numFmtId="0" fontId="26" fillId="79" borderId="20" applyNumberFormat="0" applyFont="0" applyAlignment="0" applyProtection="0"/>
    <xf numFmtId="0" fontId="26" fillId="79" borderId="20" applyNumberFormat="0" applyFont="0" applyAlignment="0" applyProtection="0"/>
    <xf numFmtId="0" fontId="26" fillId="79" borderId="20" applyNumberFormat="0" applyFont="0" applyAlignment="0" applyProtection="0"/>
    <xf numFmtId="0" fontId="26" fillId="79" borderId="20" applyNumberFormat="0" applyFont="0" applyAlignment="0" applyProtection="0"/>
    <xf numFmtId="0" fontId="26" fillId="79" borderId="20" applyNumberFormat="0" applyFont="0" applyAlignment="0" applyProtection="0"/>
    <xf numFmtId="0" fontId="26" fillId="79" borderId="20" applyNumberFormat="0" applyFont="0" applyAlignment="0" applyProtection="0"/>
    <xf numFmtId="0" fontId="26" fillId="79" borderId="20" applyNumberFormat="0" applyFont="0" applyAlignment="0" applyProtection="0"/>
    <xf numFmtId="0" fontId="26" fillId="79" borderId="20" applyNumberFormat="0" applyFont="0" applyAlignment="0" applyProtection="0"/>
    <xf numFmtId="0" fontId="26" fillId="57" borderId="20" applyNumberFormat="0" applyFont="0" applyAlignment="0" applyProtection="0"/>
    <xf numFmtId="0" fontId="26" fillId="79" borderId="20" applyNumberFormat="0" applyFont="0" applyAlignment="0" applyProtection="0"/>
    <xf numFmtId="0" fontId="26" fillId="57" borderId="20" applyNumberFormat="0" applyFont="0" applyAlignment="0" applyProtection="0"/>
    <xf numFmtId="0" fontId="26" fillId="57" borderId="20" applyNumberFormat="0" applyFont="0" applyAlignment="0" applyProtection="0"/>
    <xf numFmtId="0" fontId="26" fillId="11" borderId="12" applyNumberFormat="0" applyFont="0" applyAlignment="0" applyProtection="0"/>
    <xf numFmtId="0" fontId="26" fillId="11" borderId="12" applyNumberFormat="0" applyFont="0" applyAlignment="0" applyProtection="0"/>
    <xf numFmtId="0" fontId="26" fillId="57" borderId="20" applyNumberFormat="0" applyFont="0" applyAlignment="0" applyProtection="0"/>
    <xf numFmtId="0" fontId="26" fillId="57" borderId="20" applyNumberFormat="0" applyFont="0" applyAlignment="0" applyProtection="0"/>
    <xf numFmtId="0" fontId="26" fillId="11" borderId="12" applyNumberFormat="0" applyFont="0" applyAlignment="0" applyProtection="0"/>
    <xf numFmtId="0" fontId="26" fillId="11" borderId="12" applyNumberFormat="0" applyFont="0" applyAlignment="0" applyProtection="0"/>
    <xf numFmtId="0" fontId="26" fillId="11" borderId="12" applyNumberFormat="0" applyFont="0" applyAlignment="0" applyProtection="0"/>
    <xf numFmtId="0" fontId="26" fillId="11" borderId="12" applyNumberFormat="0" applyFont="0" applyAlignment="0" applyProtection="0"/>
    <xf numFmtId="0" fontId="26" fillId="11" borderId="12" applyNumberFormat="0" applyFont="0" applyAlignment="0" applyProtection="0"/>
    <xf numFmtId="0" fontId="26" fillId="11" borderId="12" applyNumberFormat="0" applyFont="0" applyAlignment="0" applyProtection="0"/>
    <xf numFmtId="0" fontId="26" fillId="11" borderId="12" applyNumberFormat="0" applyFont="0" applyAlignment="0" applyProtection="0"/>
    <xf numFmtId="0" fontId="26" fillId="11" borderId="12" applyNumberFormat="0" applyFont="0" applyAlignment="0" applyProtection="0"/>
    <xf numFmtId="0" fontId="26" fillId="11" borderId="12" applyNumberFormat="0" applyFont="0" applyAlignment="0" applyProtection="0"/>
    <xf numFmtId="0" fontId="36" fillId="76" borderId="21" applyNumberFormat="0" applyAlignment="0" applyProtection="0"/>
    <xf numFmtId="0" fontId="36" fillId="76" borderId="21" applyNumberFormat="0" applyAlignment="0" applyProtection="0"/>
    <xf numFmtId="0" fontId="36" fillId="76" borderId="21" applyNumberFormat="0" applyAlignment="0" applyProtection="0"/>
    <xf numFmtId="0" fontId="36" fillId="54" borderId="21" applyNumberFormat="0" applyAlignment="0" applyProtection="0"/>
    <xf numFmtId="0" fontId="36" fillId="76" borderId="21" applyNumberFormat="0" applyAlignment="0" applyProtection="0"/>
    <xf numFmtId="0" fontId="36" fillId="76" borderId="21" applyNumberFormat="0" applyAlignment="0" applyProtection="0"/>
    <xf numFmtId="0" fontId="36" fillId="54" borderId="21" applyNumberFormat="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2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28" fillId="0" borderId="0" applyNumberFormat="0" applyFill="0" applyBorder="0" applyAlignment="0" applyProtection="0"/>
    <xf numFmtId="0" fontId="42" fillId="0" borderId="22" applyNumberFormat="0" applyFill="0" applyAlignment="0" applyProtection="0"/>
    <xf numFmtId="0" fontId="42" fillId="0" borderId="22" applyNumberFormat="0" applyFill="0" applyAlignment="0" applyProtection="0"/>
    <xf numFmtId="0" fontId="42" fillId="0" borderId="22"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cellStyleXfs>
  <cellXfs count="322">
    <xf numFmtId="0" fontId="0" fillId="0" borderId="0" xfId="0"/>
    <xf numFmtId="0" fontId="5" fillId="0" borderId="0" xfId="0" applyFont="1"/>
    <xf numFmtId="0" fontId="0" fillId="4" borderId="0" xfId="0" applyFill="1"/>
    <xf numFmtId="0" fontId="0" fillId="0" borderId="4" xfId="0" applyBorder="1"/>
    <xf numFmtId="0" fontId="0" fillId="0" borderId="0" xfId="0" applyAlignment="1">
      <alignment horizontal="center"/>
    </xf>
    <xf numFmtId="0" fontId="5" fillId="0" borderId="0" xfId="0" applyFont="1" applyAlignment="1">
      <alignment horizontal="center"/>
    </xf>
    <xf numFmtId="0" fontId="0" fillId="0" borderId="24" xfId="0" applyBorder="1"/>
    <xf numFmtId="0" fontId="0" fillId="0" borderId="0" xfId="0" applyAlignment="1">
      <alignment horizontal="right"/>
    </xf>
    <xf numFmtId="0" fontId="0" fillId="0" borderId="23" xfId="0" applyBorder="1"/>
    <xf numFmtId="0" fontId="1" fillId="80" borderId="1" xfId="0" applyFont="1" applyFill="1" applyBorder="1" applyAlignment="1">
      <alignment wrapText="1"/>
    </xf>
    <xf numFmtId="0" fontId="54" fillId="80" borderId="2" xfId="0" applyFont="1" applyFill="1" applyBorder="1" applyAlignment="1">
      <alignment horizontal="center" textRotation="90" wrapText="1"/>
    </xf>
    <xf numFmtId="0" fontId="0" fillId="0" borderId="23" xfId="0" applyBorder="1" applyAlignment="1">
      <alignment horizontal="right"/>
    </xf>
    <xf numFmtId="0" fontId="22" fillId="80" borderId="24" xfId="0" applyFont="1" applyFill="1" applyBorder="1" applyAlignment="1">
      <alignment horizontal="center"/>
    </xf>
    <xf numFmtId="0" fontId="0" fillId="0" borderId="23" xfId="0" applyBorder="1" applyAlignment="1">
      <alignment horizontal="center"/>
    </xf>
    <xf numFmtId="0" fontId="22" fillId="80" borderId="38" xfId="0" applyFont="1" applyFill="1" applyBorder="1" applyAlignment="1">
      <alignment horizontal="center" wrapText="1"/>
    </xf>
    <xf numFmtId="0" fontId="0" fillId="0" borderId="42" xfId="0" applyBorder="1" applyAlignment="1">
      <alignment vertical="center"/>
    </xf>
    <xf numFmtId="0" fontId="0" fillId="0" borderId="44" xfId="0" applyBorder="1" applyAlignment="1">
      <alignment vertical="center"/>
    </xf>
    <xf numFmtId="0" fontId="0" fillId="4" borderId="51" xfId="0" applyFill="1" applyBorder="1"/>
    <xf numFmtId="0" fontId="0" fillId="4" borderId="53" xfId="0" applyFill="1" applyBorder="1"/>
    <xf numFmtId="0" fontId="0" fillId="4" borderId="55" xfId="0" applyFill="1" applyBorder="1"/>
    <xf numFmtId="0" fontId="0" fillId="4" borderId="52" xfId="0" applyFill="1" applyBorder="1" applyAlignment="1">
      <alignment horizontal="center"/>
    </xf>
    <xf numFmtId="0" fontId="0" fillId="4" borderId="54" xfId="0" applyFill="1" applyBorder="1" applyAlignment="1">
      <alignment horizontal="center"/>
    </xf>
    <xf numFmtId="0" fontId="0" fillId="4" borderId="56" xfId="0" applyFill="1" applyBorder="1" applyAlignment="1">
      <alignment horizontal="center"/>
    </xf>
    <xf numFmtId="0" fontId="0" fillId="81" borderId="0" xfId="0" applyFill="1"/>
    <xf numFmtId="0" fontId="0" fillId="81" borderId="27" xfId="0" applyFill="1" applyBorder="1"/>
    <xf numFmtId="0" fontId="0" fillId="81" borderId="28" xfId="0" applyFill="1" applyBorder="1"/>
    <xf numFmtId="0" fontId="0" fillId="81" borderId="29" xfId="0" applyFill="1" applyBorder="1"/>
    <xf numFmtId="0" fontId="53" fillId="4" borderId="40" xfId="0" applyFont="1" applyFill="1" applyBorder="1" applyAlignment="1">
      <alignment vertical="center"/>
    </xf>
    <xf numFmtId="0" fontId="0" fillId="4" borderId="33" xfId="0" applyFill="1" applyBorder="1"/>
    <xf numFmtId="0" fontId="0" fillId="4" borderId="41" xfId="0" applyFill="1" applyBorder="1"/>
    <xf numFmtId="0" fontId="0" fillId="4" borderId="45" xfId="0" applyFill="1" applyBorder="1"/>
    <xf numFmtId="0" fontId="22" fillId="80" borderId="30" xfId="0" applyFont="1" applyFill="1" applyBorder="1" applyAlignment="1">
      <alignment horizontal="center"/>
    </xf>
    <xf numFmtId="2" fontId="22" fillId="80" borderId="58" xfId="0" applyNumberFormat="1" applyFont="1" applyFill="1" applyBorder="1" applyAlignment="1">
      <alignment horizontal="center" wrapText="1"/>
    </xf>
    <xf numFmtId="0" fontId="0" fillId="3" borderId="43" xfId="0" applyFill="1" applyBorder="1" applyProtection="1">
      <protection locked="0"/>
    </xf>
    <xf numFmtId="0" fontId="0" fillId="3" borderId="46" xfId="0" applyFill="1" applyBorder="1" applyProtection="1">
      <protection locked="0"/>
    </xf>
    <xf numFmtId="0" fontId="0" fillId="3" borderId="47" xfId="0" applyFill="1" applyBorder="1" applyProtection="1">
      <protection locked="0"/>
    </xf>
    <xf numFmtId="0" fontId="0" fillId="0" borderId="4" xfId="0" applyBorder="1" applyAlignment="1">
      <alignment horizontal="right"/>
    </xf>
    <xf numFmtId="0" fontId="0" fillId="0" borderId="46" xfId="0" applyBorder="1"/>
    <xf numFmtId="0" fontId="0" fillId="0" borderId="47" xfId="0" applyBorder="1"/>
    <xf numFmtId="0" fontId="0" fillId="3" borderId="24" xfId="0" applyFill="1" applyBorder="1" applyProtection="1">
      <protection locked="0"/>
    </xf>
    <xf numFmtId="0" fontId="0" fillId="3" borderId="39" xfId="0" applyFill="1" applyBorder="1" applyProtection="1">
      <protection locked="0"/>
    </xf>
    <xf numFmtId="0" fontId="0" fillId="3" borderId="45" xfId="0" applyFill="1" applyBorder="1" applyProtection="1">
      <protection locked="0"/>
    </xf>
    <xf numFmtId="0" fontId="0" fillId="3" borderId="38" xfId="0" applyFill="1" applyBorder="1" applyProtection="1">
      <protection locked="0"/>
    </xf>
    <xf numFmtId="0" fontId="1" fillId="80" borderId="1" xfId="0" applyFont="1" applyFill="1" applyBorder="1" applyAlignment="1">
      <alignment horizontal="center" wrapText="1"/>
    </xf>
    <xf numFmtId="0" fontId="0" fillId="0" borderId="42" xfId="0" applyBorder="1" applyAlignment="1">
      <alignment horizontal="center"/>
    </xf>
    <xf numFmtId="0" fontId="0" fillId="0" borderId="44" xfId="0" applyBorder="1" applyAlignment="1">
      <alignment horizontal="center"/>
    </xf>
    <xf numFmtId="0" fontId="6" fillId="4" borderId="0" xfId="0" applyFont="1" applyFill="1"/>
    <xf numFmtId="0" fontId="0" fillId="4" borderId="23" xfId="0" applyFill="1" applyBorder="1"/>
    <xf numFmtId="0" fontId="0" fillId="4" borderId="4" xfId="0" applyFill="1" applyBorder="1"/>
    <xf numFmtId="0" fontId="3" fillId="3" borderId="24" xfId="0" applyFont="1" applyFill="1" applyBorder="1" applyProtection="1">
      <protection locked="0"/>
    </xf>
    <xf numFmtId="0" fontId="3" fillId="3" borderId="43" xfId="0" applyFont="1" applyFill="1" applyBorder="1" applyProtection="1">
      <protection locked="0"/>
    </xf>
    <xf numFmtId="0" fontId="3" fillId="3" borderId="38" xfId="0" applyFont="1" applyFill="1" applyBorder="1" applyProtection="1">
      <protection locked="0"/>
    </xf>
    <xf numFmtId="0" fontId="3" fillId="3" borderId="39" xfId="0" applyFont="1" applyFill="1" applyBorder="1" applyProtection="1">
      <protection locked="0"/>
    </xf>
    <xf numFmtId="0" fontId="0" fillId="0" borderId="33" xfId="0" applyBorder="1"/>
    <xf numFmtId="0" fontId="0" fillId="0" borderId="38" xfId="0" applyBorder="1"/>
    <xf numFmtId="0" fontId="22" fillId="80" borderId="40" xfId="0" applyFont="1" applyFill="1" applyBorder="1" applyAlignment="1">
      <alignment vertical="center"/>
    </xf>
    <xf numFmtId="0" fontId="22" fillId="80" borderId="45" xfId="0" applyFont="1" applyFill="1" applyBorder="1" applyAlignment="1">
      <alignment horizontal="center"/>
    </xf>
    <xf numFmtId="0" fontId="0" fillId="0" borderId="4" xfId="0" applyBorder="1" applyAlignment="1">
      <alignment horizontal="left"/>
    </xf>
    <xf numFmtId="0" fontId="0" fillId="4" borderId="0" xfId="0" applyFill="1" applyAlignment="1">
      <alignment horizontal="left"/>
    </xf>
    <xf numFmtId="0" fontId="0" fillId="0" borderId="0" xfId="0" applyAlignment="1">
      <alignment horizontal="left"/>
    </xf>
    <xf numFmtId="0" fontId="22" fillId="80" borderId="45" xfId="0" applyFont="1" applyFill="1" applyBorder="1" applyAlignment="1">
      <alignment horizontal="center" vertical="center" wrapText="1"/>
    </xf>
    <xf numFmtId="0" fontId="0" fillId="4" borderId="46" xfId="0" applyFill="1" applyBorder="1" applyAlignment="1" applyProtection="1">
      <alignment wrapText="1"/>
      <protection locked="0"/>
    </xf>
    <xf numFmtId="0" fontId="0" fillId="4" borderId="47" xfId="0" applyFill="1" applyBorder="1" applyAlignment="1" applyProtection="1">
      <alignment wrapText="1"/>
      <protection locked="0"/>
    </xf>
    <xf numFmtId="3" fontId="0" fillId="4" borderId="0" xfId="0" applyNumberFormat="1" applyFill="1" applyProtection="1">
      <protection locked="0"/>
    </xf>
    <xf numFmtId="0" fontId="0" fillId="4" borderId="0" xfId="0" applyFill="1" applyProtection="1">
      <protection locked="0"/>
    </xf>
    <xf numFmtId="0" fontId="55" fillId="0" borderId="0" xfId="0" applyFont="1" applyAlignment="1">
      <alignment horizontal="center"/>
    </xf>
    <xf numFmtId="0" fontId="0" fillId="4" borderId="0" xfId="0" applyFill="1" applyAlignment="1">
      <alignment horizontal="center"/>
    </xf>
    <xf numFmtId="0" fontId="22" fillId="2" borderId="0" xfId="0" applyFont="1" applyFill="1" applyAlignment="1">
      <alignment horizontal="center"/>
    </xf>
    <xf numFmtId="0" fontId="22" fillId="0" borderId="0" xfId="0" applyFont="1" applyAlignment="1">
      <alignment horizontal="center"/>
    </xf>
    <xf numFmtId="0" fontId="22" fillId="2" borderId="0" xfId="0" applyFont="1" applyFill="1"/>
    <xf numFmtId="0" fontId="9" fillId="2" borderId="0" xfId="0" applyFont="1" applyFill="1" applyAlignment="1">
      <alignment horizontal="center" vertical="center" wrapText="1"/>
    </xf>
    <xf numFmtId="0" fontId="9" fillId="2" borderId="0" xfId="0" applyFont="1" applyFill="1" applyAlignment="1">
      <alignment horizontal="left" vertical="center" wrapText="1"/>
    </xf>
    <xf numFmtId="0" fontId="9" fillId="0" borderId="0" xfId="0" applyFont="1" applyAlignment="1">
      <alignment horizontal="center" vertical="center" wrapText="1"/>
    </xf>
    <xf numFmtId="49" fontId="0" fillId="0" borderId="0" xfId="0" applyNumberFormat="1" applyAlignment="1">
      <alignment vertical="top" wrapText="1"/>
    </xf>
    <xf numFmtId="0" fontId="0" fillId="4" borderId="4" xfId="0" applyFill="1" applyBorder="1" applyAlignment="1">
      <alignment horizontal="center"/>
    </xf>
    <xf numFmtId="0" fontId="4" fillId="4" borderId="4" xfId="0" applyFont="1" applyFill="1" applyBorder="1"/>
    <xf numFmtId="0" fontId="4" fillId="4" borderId="0" xfId="0" applyFont="1" applyFill="1"/>
    <xf numFmtId="49" fontId="0" fillId="4" borderId="0" xfId="0" applyNumberFormat="1" applyFill="1" applyAlignment="1">
      <alignment vertical="top" wrapText="1"/>
    </xf>
    <xf numFmtId="0" fontId="25" fillId="82" borderId="0" xfId="0" applyFont="1" applyFill="1"/>
    <xf numFmtId="0" fontId="0" fillId="0" borderId="0" xfId="0" quotePrefix="1"/>
    <xf numFmtId="0" fontId="25" fillId="0" borderId="0" xfId="0" applyFont="1"/>
    <xf numFmtId="0" fontId="22" fillId="82" borderId="0" xfId="0" applyFont="1" applyFill="1" applyAlignment="1">
      <alignment horizontal="center"/>
    </xf>
    <xf numFmtId="0" fontId="22" fillId="82" borderId="0" xfId="0" applyFont="1" applyFill="1"/>
    <xf numFmtId="0" fontId="22" fillId="0" borderId="0" xfId="0" applyFont="1"/>
    <xf numFmtId="0" fontId="0" fillId="4" borderId="4" xfId="0" applyFill="1" applyBorder="1" applyAlignment="1">
      <alignment horizontal="left"/>
    </xf>
    <xf numFmtId="0" fontId="9" fillId="0" borderId="0" xfId="0" applyFont="1" applyAlignment="1">
      <alignment horizontal="left" vertical="center" wrapText="1"/>
    </xf>
    <xf numFmtId="0" fontId="22" fillId="82" borderId="0" xfId="0" applyFont="1" applyFill="1" applyAlignment="1">
      <alignment horizontal="left" vertical="center" wrapText="1"/>
    </xf>
    <xf numFmtId="0" fontId="22" fillId="82" borderId="0" xfId="0" applyFont="1" applyFill="1" applyAlignment="1">
      <alignment horizontal="left"/>
    </xf>
    <xf numFmtId="0" fontId="55" fillId="0" borderId="0" xfId="0" applyFont="1" applyAlignment="1">
      <alignment horizontal="left"/>
    </xf>
    <xf numFmtId="0" fontId="55" fillId="0" borderId="0" xfId="0" applyFont="1"/>
    <xf numFmtId="0" fontId="0" fillId="0" borderId="4" xfId="0" applyBorder="1" applyAlignment="1">
      <alignment horizontal="center"/>
    </xf>
    <xf numFmtId="0" fontId="5" fillId="0" borderId="4" xfId="0" applyFont="1" applyBorder="1" applyAlignment="1">
      <alignment horizontal="center"/>
    </xf>
    <xf numFmtId="0" fontId="22" fillId="0" borderId="4" xfId="0" applyFont="1" applyBorder="1" applyAlignment="1">
      <alignment horizontal="center"/>
    </xf>
    <xf numFmtId="0" fontId="55" fillId="0" borderId="4" xfId="0" applyFont="1" applyBorder="1" applyAlignment="1">
      <alignment horizontal="center"/>
    </xf>
    <xf numFmtId="0" fontId="9" fillId="82" borderId="0" xfId="0" applyFont="1" applyFill="1" applyAlignment="1">
      <alignment horizontal="center" vertical="center" wrapText="1"/>
    </xf>
    <xf numFmtId="0" fontId="9" fillId="82" borderId="0" xfId="0" applyFont="1" applyFill="1" applyAlignment="1">
      <alignment horizontal="left" vertical="center" wrapText="1"/>
    </xf>
    <xf numFmtId="0" fontId="0" fillId="4" borderId="0" xfId="0" applyFill="1" applyAlignment="1" applyProtection="1">
      <alignment horizontal="center"/>
      <protection locked="0"/>
    </xf>
    <xf numFmtId="0" fontId="53" fillId="0" borderId="0" xfId="0" applyFont="1"/>
    <xf numFmtId="0" fontId="8" fillId="0" borderId="0" xfId="0" applyFont="1" applyAlignment="1">
      <alignment horizontal="center"/>
    </xf>
    <xf numFmtId="0" fontId="6" fillId="80" borderId="40" xfId="0" applyFont="1" applyFill="1" applyBorder="1" applyAlignment="1">
      <alignment horizontal="center"/>
    </xf>
    <xf numFmtId="0" fontId="22" fillId="80" borderId="33" xfId="0" applyFont="1" applyFill="1" applyBorder="1"/>
    <xf numFmtId="0" fontId="0" fillId="80" borderId="41" xfId="0" applyFill="1" applyBorder="1"/>
    <xf numFmtId="0" fontId="22" fillId="80" borderId="45" xfId="0" applyFont="1" applyFill="1" applyBorder="1"/>
    <xf numFmtId="0" fontId="5" fillId="0" borderId="42" xfId="0" applyFont="1" applyBorder="1" applyAlignment="1">
      <alignment horizontal="center"/>
    </xf>
    <xf numFmtId="0" fontId="5" fillId="0" borderId="24" xfId="0" applyFont="1" applyBorder="1"/>
    <xf numFmtId="0" fontId="0" fillId="0" borderId="43" xfId="0" applyBorder="1"/>
    <xf numFmtId="0" fontId="5" fillId="0" borderId="40" xfId="0" applyFont="1" applyBorder="1" applyAlignment="1">
      <alignment horizontal="center"/>
    </xf>
    <xf numFmtId="0" fontId="5" fillId="0" borderId="33" xfId="0" applyFont="1" applyBorder="1"/>
    <xf numFmtId="0" fontId="0" fillId="0" borderId="41" xfId="0" applyBorder="1"/>
    <xf numFmtId="0" fontId="5" fillId="0" borderId="41" xfId="0" applyFont="1" applyBorder="1"/>
    <xf numFmtId="0" fontId="0" fillId="0" borderId="41" xfId="0" applyBorder="1" applyProtection="1">
      <protection locked="0"/>
    </xf>
    <xf numFmtId="2" fontId="22" fillId="80" borderId="31" xfId="0" applyNumberFormat="1" applyFont="1" applyFill="1" applyBorder="1" applyAlignment="1">
      <alignment horizontal="center" wrapText="1"/>
    </xf>
    <xf numFmtId="0" fontId="1" fillId="80" borderId="25" xfId="0" applyFont="1" applyFill="1" applyBorder="1" applyAlignment="1">
      <alignment horizontal="center" wrapText="1"/>
    </xf>
    <xf numFmtId="0" fontId="1" fillId="0" borderId="0" xfId="0" applyFont="1" applyAlignment="1">
      <alignment horizontal="center" wrapText="1"/>
    </xf>
    <xf numFmtId="0" fontId="2" fillId="0" borderId="33" xfId="0" applyFont="1" applyBorder="1" applyAlignment="1">
      <alignment vertical="center" wrapText="1"/>
    </xf>
    <xf numFmtId="0" fontId="3" fillId="0" borderId="33" xfId="0" applyFont="1" applyBorder="1" applyAlignment="1">
      <alignment horizontal="center" vertical="center" wrapText="1"/>
    </xf>
    <xf numFmtId="0" fontId="3" fillId="0" borderId="33" xfId="0" applyFont="1" applyBorder="1" applyAlignment="1">
      <alignment horizontal="left" vertical="center" wrapText="1"/>
    </xf>
    <xf numFmtId="0" fontId="3" fillId="0" borderId="41" xfId="0" applyFont="1" applyBorder="1" applyAlignment="1">
      <alignment horizontal="left" vertical="center" wrapText="1"/>
    </xf>
    <xf numFmtId="0" fontId="3" fillId="0" borderId="33" xfId="0" applyFont="1" applyBorder="1"/>
    <xf numFmtId="0" fontId="3" fillId="0" borderId="41" xfId="0" applyFont="1" applyBorder="1"/>
    <xf numFmtId="0" fontId="0" fillId="4" borderId="24" xfId="0" applyFill="1" applyBorder="1" applyProtection="1">
      <protection locked="0"/>
    </xf>
    <xf numFmtId="0" fontId="0" fillId="4" borderId="46" xfId="0" applyFill="1" applyBorder="1" applyProtection="1">
      <protection locked="0"/>
    </xf>
    <xf numFmtId="0" fontId="0" fillId="0" borderId="0" xfId="0" applyAlignment="1">
      <alignment vertical="center"/>
    </xf>
    <xf numFmtId="0" fontId="0" fillId="4" borderId="24" xfId="0" applyFill="1" applyBorder="1"/>
    <xf numFmtId="0" fontId="53" fillId="4" borderId="42" xfId="0" applyFont="1" applyFill="1" applyBorder="1" applyAlignment="1">
      <alignment vertical="center"/>
    </xf>
    <xf numFmtId="0" fontId="0" fillId="4" borderId="43" xfId="0" applyFill="1" applyBorder="1"/>
    <xf numFmtId="0" fontId="0" fillId="4" borderId="46" xfId="0" applyFill="1" applyBorder="1"/>
    <xf numFmtId="0" fontId="0" fillId="3" borderId="46" xfId="0" applyFill="1" applyBorder="1" applyAlignment="1" applyProtection="1">
      <alignment horizontal="center"/>
      <protection locked="0"/>
    </xf>
    <xf numFmtId="0" fontId="0" fillId="3" borderId="47" xfId="0" applyFill="1" applyBorder="1" applyAlignment="1" applyProtection="1">
      <alignment horizontal="center"/>
      <protection locked="0"/>
    </xf>
    <xf numFmtId="0" fontId="0" fillId="3" borderId="30" xfId="0" applyFill="1" applyBorder="1" applyAlignment="1" applyProtection="1">
      <alignment horizontal="center"/>
      <protection locked="0"/>
    </xf>
    <xf numFmtId="0" fontId="0" fillId="3" borderId="24" xfId="0" applyFill="1" applyBorder="1" applyAlignment="1" applyProtection="1">
      <alignment horizontal="center"/>
      <protection locked="0"/>
    </xf>
    <xf numFmtId="0" fontId="0" fillId="3" borderId="43" xfId="0" applyFill="1" applyBorder="1" applyAlignment="1" applyProtection="1">
      <alignment horizontal="center"/>
      <protection locked="0"/>
    </xf>
    <xf numFmtId="0" fontId="0" fillId="3" borderId="57" xfId="0" applyFill="1" applyBorder="1" applyAlignment="1" applyProtection="1">
      <alignment horizontal="center"/>
      <protection locked="0"/>
    </xf>
    <xf numFmtId="0" fontId="0" fillId="3" borderId="38" xfId="0" applyFill="1" applyBorder="1" applyAlignment="1" applyProtection="1">
      <alignment horizontal="center"/>
      <protection locked="0"/>
    </xf>
    <xf numFmtId="0" fontId="0" fillId="3" borderId="39" xfId="0" applyFill="1" applyBorder="1" applyAlignment="1" applyProtection="1">
      <alignment horizontal="center"/>
      <protection locked="0"/>
    </xf>
    <xf numFmtId="0" fontId="6" fillId="4" borderId="4" xfId="0" applyFont="1" applyFill="1" applyBorder="1"/>
    <xf numFmtId="0" fontId="6" fillId="0" borderId="0" xfId="0" applyFont="1"/>
    <xf numFmtId="0" fontId="0" fillId="80" borderId="25" xfId="0" applyFill="1" applyBorder="1"/>
    <xf numFmtId="0" fontId="22" fillId="80" borderId="26" xfId="0" applyFont="1" applyFill="1" applyBorder="1" applyAlignment="1">
      <alignment horizontal="left"/>
    </xf>
    <xf numFmtId="0" fontId="22" fillId="80" borderId="26" xfId="0" applyFont="1" applyFill="1" applyBorder="1" applyAlignment="1">
      <alignment horizontal="center" wrapText="1"/>
    </xf>
    <xf numFmtId="0" fontId="22" fillId="80" borderId="2" xfId="0" applyFont="1" applyFill="1" applyBorder="1" applyAlignment="1">
      <alignment horizontal="center" wrapText="1"/>
    </xf>
    <xf numFmtId="0" fontId="22" fillId="80" borderId="1" xfId="0" applyFont="1" applyFill="1" applyBorder="1"/>
    <xf numFmtId="0" fontId="5" fillId="0" borderId="40" xfId="0" applyFont="1" applyBorder="1"/>
    <xf numFmtId="0" fontId="0" fillId="0" borderId="45" xfId="0" applyBorder="1" applyAlignment="1">
      <alignment wrapText="1"/>
    </xf>
    <xf numFmtId="0" fontId="0" fillId="0" borderId="42" xfId="0" applyBorder="1"/>
    <xf numFmtId="0" fontId="0" fillId="0" borderId="46" xfId="0" applyBorder="1" applyAlignment="1">
      <alignment wrapText="1"/>
    </xf>
    <xf numFmtId="0" fontId="5" fillId="0" borderId="42" xfId="0" applyFont="1" applyBorder="1"/>
    <xf numFmtId="0" fontId="5" fillId="0" borderId="4" xfId="0" applyFont="1" applyBorder="1"/>
    <xf numFmtId="0" fontId="6" fillId="4" borderId="0" xfId="0" applyFont="1" applyFill="1" applyAlignment="1">
      <alignment horizontal="left"/>
    </xf>
    <xf numFmtId="0" fontId="0" fillId="4" borderId="23" xfId="0" applyFill="1" applyBorder="1" applyAlignment="1">
      <alignment horizontal="left"/>
    </xf>
    <xf numFmtId="0" fontId="5" fillId="0" borderId="0" xfId="0" applyFont="1" applyAlignment="1">
      <alignment horizontal="left"/>
    </xf>
    <xf numFmtId="0" fontId="1" fillId="80" borderId="1" xfId="0" applyFont="1" applyFill="1" applyBorder="1" applyAlignment="1">
      <alignment horizontal="left" wrapText="1"/>
    </xf>
    <xf numFmtId="0" fontId="5" fillId="0" borderId="40" xfId="0" applyFont="1" applyBorder="1" applyAlignment="1">
      <alignment horizontal="left"/>
    </xf>
    <xf numFmtId="0" fontId="0" fillId="0" borderId="59" xfId="0" applyBorder="1" applyAlignment="1">
      <alignment horizontal="left"/>
    </xf>
    <xf numFmtId="0" fontId="0" fillId="0" borderId="42" xfId="0" applyBorder="1" applyAlignment="1">
      <alignment horizontal="left"/>
    </xf>
    <xf numFmtId="0" fontId="0" fillId="0" borderId="44" xfId="0" applyBorder="1" applyAlignment="1">
      <alignment horizontal="left"/>
    </xf>
    <xf numFmtId="0" fontId="0" fillId="0" borderId="33" xfId="0" applyBorder="1" applyAlignment="1">
      <alignment horizontal="center"/>
    </xf>
    <xf numFmtId="0" fontId="0" fillId="0" borderId="41" xfId="0" applyBorder="1" applyAlignment="1">
      <alignment horizontal="center"/>
    </xf>
    <xf numFmtId="0" fontId="0" fillId="3" borderId="58" xfId="0" applyFill="1" applyBorder="1" applyProtection="1">
      <protection locked="0"/>
    </xf>
    <xf numFmtId="0" fontId="0" fillId="0" borderId="44" xfId="0" applyBorder="1"/>
    <xf numFmtId="0" fontId="25" fillId="2" borderId="0" xfId="0" applyFont="1" applyFill="1" applyAlignment="1">
      <alignment horizontal="center"/>
    </xf>
    <xf numFmtId="0" fontId="25" fillId="0" borderId="0" xfId="0" applyFont="1" applyAlignment="1">
      <alignment horizontal="center"/>
    </xf>
    <xf numFmtId="0" fontId="25" fillId="82" borderId="0" xfId="0" applyFont="1" applyFill="1" applyAlignment="1">
      <alignment horizontal="center"/>
    </xf>
    <xf numFmtId="0" fontId="0" fillId="4" borderId="0" xfId="0" applyFill="1" applyAlignment="1" applyProtection="1">
      <alignment horizontal="left"/>
      <protection locked="0"/>
    </xf>
    <xf numFmtId="0" fontId="0" fillId="3" borderId="0" xfId="0" applyFill="1" applyProtection="1">
      <protection locked="0"/>
    </xf>
    <xf numFmtId="0" fontId="53" fillId="4" borderId="41" xfId="0" applyFont="1" applyFill="1" applyBorder="1" applyAlignment="1">
      <alignment vertical="center"/>
    </xf>
    <xf numFmtId="0" fontId="0" fillId="0" borderId="43" xfId="0" applyBorder="1" applyAlignment="1">
      <alignment vertical="center"/>
    </xf>
    <xf numFmtId="0" fontId="53" fillId="4" borderId="43" xfId="0" applyFont="1" applyFill="1" applyBorder="1" applyAlignment="1">
      <alignment vertical="center"/>
    </xf>
    <xf numFmtId="0" fontId="0" fillId="0" borderId="39" xfId="0" applyBorder="1" applyAlignment="1">
      <alignment vertical="center"/>
    </xf>
    <xf numFmtId="0" fontId="22" fillId="80" borderId="45" xfId="0" applyFont="1" applyFill="1"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4" borderId="40" xfId="0" applyFill="1" applyBorder="1"/>
    <xf numFmtId="0" fontId="0" fillId="3" borderId="42" xfId="0" applyFill="1" applyBorder="1" applyProtection="1">
      <protection locked="0"/>
    </xf>
    <xf numFmtId="0" fontId="0" fillId="4" borderId="42" xfId="0" applyFill="1" applyBorder="1"/>
    <xf numFmtId="0" fontId="0" fillId="3" borderId="44" xfId="0" applyFill="1" applyBorder="1" applyProtection="1">
      <protection locked="0"/>
    </xf>
    <xf numFmtId="0" fontId="22" fillId="80" borderId="45" xfId="0" applyFont="1" applyFill="1" applyBorder="1" applyAlignment="1">
      <alignment horizontal="center" wrapText="1"/>
    </xf>
    <xf numFmtId="0" fontId="5" fillId="0" borderId="33" xfId="0" applyFont="1" applyBorder="1" applyAlignment="1">
      <alignment vertical="center" wrapText="1"/>
    </xf>
    <xf numFmtId="0" fontId="0" fillId="0" borderId="29" xfId="0" applyBorder="1" applyAlignment="1">
      <alignment vertical="center" wrapText="1"/>
    </xf>
    <xf numFmtId="0" fontId="0" fillId="0" borderId="24" xfId="0" applyBorder="1" applyAlignment="1">
      <alignment vertical="center" wrapText="1"/>
    </xf>
    <xf numFmtId="0" fontId="0" fillId="0" borderId="38" xfId="0" applyBorder="1" applyAlignment="1">
      <alignment vertical="center" wrapText="1"/>
    </xf>
    <xf numFmtId="0" fontId="2" fillId="0" borderId="41" xfId="0" applyFont="1" applyBorder="1" applyAlignment="1">
      <alignment vertical="center" wrapText="1"/>
    </xf>
    <xf numFmtId="0" fontId="0" fillId="4" borderId="23" xfId="0" applyFill="1" applyBorder="1" applyAlignment="1">
      <alignment horizontal="center"/>
    </xf>
    <xf numFmtId="0" fontId="1" fillId="82" borderId="1" xfId="0" applyFont="1" applyFill="1" applyBorder="1" applyAlignment="1">
      <alignment horizontal="center" wrapText="1"/>
    </xf>
    <xf numFmtId="0" fontId="0" fillId="4" borderId="54" xfId="0" applyFill="1" applyBorder="1"/>
    <xf numFmtId="0" fontId="0" fillId="4" borderId="56" xfId="0" applyFill="1" applyBorder="1"/>
    <xf numFmtId="0" fontId="0" fillId="4" borderId="52" xfId="0" applyFill="1" applyBorder="1"/>
    <xf numFmtId="0" fontId="0" fillId="4" borderId="64" xfId="0" applyFill="1" applyBorder="1"/>
    <xf numFmtId="0" fontId="0" fillId="4" borderId="30" xfId="0" applyFill="1" applyBorder="1"/>
    <xf numFmtId="0" fontId="0" fillId="4" borderId="65" xfId="0" applyFill="1" applyBorder="1"/>
    <xf numFmtId="0" fontId="0" fillId="4" borderId="65" xfId="0" applyFill="1" applyBorder="1" applyAlignment="1">
      <alignment horizontal="center"/>
    </xf>
    <xf numFmtId="0" fontId="0" fillId="4" borderId="63" xfId="0" applyFill="1" applyBorder="1" applyAlignment="1">
      <alignment horizontal="center"/>
    </xf>
    <xf numFmtId="0" fontId="0" fillId="4" borderId="63" xfId="0" applyFill="1" applyBorder="1"/>
    <xf numFmtId="0" fontId="0" fillId="4" borderId="65" xfId="0" applyFill="1" applyBorder="1" applyAlignment="1">
      <alignment horizontal="left"/>
    </xf>
    <xf numFmtId="0" fontId="0" fillId="0" borderId="45" xfId="0" applyBorder="1"/>
    <xf numFmtId="0" fontId="0" fillId="4" borderId="51" xfId="0" applyFill="1" applyBorder="1" applyAlignment="1">
      <alignment horizontal="left"/>
    </xf>
    <xf numFmtId="0" fontId="0" fillId="4" borderId="53" xfId="0" applyFill="1" applyBorder="1" applyAlignment="1">
      <alignment horizontal="center"/>
    </xf>
    <xf numFmtId="0" fontId="0" fillId="4" borderId="55" xfId="0" applyFill="1" applyBorder="1" applyAlignment="1">
      <alignment horizontal="center"/>
    </xf>
    <xf numFmtId="0" fontId="0" fillId="4" borderId="66" xfId="0" applyFill="1" applyBorder="1"/>
    <xf numFmtId="0" fontId="0" fillId="4" borderId="67" xfId="0" applyFill="1" applyBorder="1"/>
    <xf numFmtId="0" fontId="0" fillId="4" borderId="68" xfId="0" applyFill="1" applyBorder="1"/>
    <xf numFmtId="0" fontId="0" fillId="4" borderId="69" xfId="0" applyFill="1" applyBorder="1" applyAlignment="1">
      <alignment horizontal="left"/>
    </xf>
    <xf numFmtId="0" fontId="0" fillId="4" borderId="67" xfId="0" applyFill="1" applyBorder="1" applyAlignment="1">
      <alignment horizontal="center"/>
    </xf>
    <xf numFmtId="0" fontId="0" fillId="4" borderId="70" xfId="0" applyFill="1" applyBorder="1"/>
    <xf numFmtId="0" fontId="0" fillId="4" borderId="71" xfId="0" applyFill="1" applyBorder="1"/>
    <xf numFmtId="0" fontId="0" fillId="4" borderId="72" xfId="0" applyFill="1" applyBorder="1"/>
    <xf numFmtId="0" fontId="0" fillId="4" borderId="73" xfId="0" applyFill="1" applyBorder="1"/>
    <xf numFmtId="0" fontId="0" fillId="4" borderId="74" xfId="0" applyFill="1" applyBorder="1"/>
    <xf numFmtId="0" fontId="0" fillId="4" borderId="75" xfId="0" applyFill="1" applyBorder="1" applyAlignment="1">
      <alignment horizontal="center"/>
    </xf>
    <xf numFmtId="0" fontId="0" fillId="4" borderId="76" xfId="0" applyFill="1" applyBorder="1"/>
    <xf numFmtId="0" fontId="0" fillId="83" borderId="53" xfId="0" applyFill="1" applyBorder="1"/>
    <xf numFmtId="0" fontId="0" fillId="83" borderId="0" xfId="0" applyFill="1"/>
    <xf numFmtId="0" fontId="0" fillId="83" borderId="54" xfId="0" applyFill="1" applyBorder="1" applyAlignment="1">
      <alignment horizontal="center"/>
    </xf>
    <xf numFmtId="0" fontId="0" fillId="83" borderId="53" xfId="0" applyFill="1" applyBorder="1" applyAlignment="1">
      <alignment horizontal="center"/>
    </xf>
    <xf numFmtId="0" fontId="0" fillId="83" borderId="0" xfId="0" applyFill="1" applyAlignment="1">
      <alignment horizontal="center"/>
    </xf>
    <xf numFmtId="0" fontId="0" fillId="83" borderId="54" xfId="0" applyFill="1" applyBorder="1"/>
    <xf numFmtId="0" fontId="0" fillId="83" borderId="55" xfId="0" applyFill="1" applyBorder="1"/>
    <xf numFmtId="0" fontId="0" fillId="83" borderId="4" xfId="0" applyFill="1" applyBorder="1"/>
    <xf numFmtId="0" fontId="0" fillId="83" borderId="56" xfId="0" applyFill="1" applyBorder="1" applyAlignment="1">
      <alignment horizontal="center"/>
    </xf>
    <xf numFmtId="0" fontId="0" fillId="83" borderId="55" xfId="0" applyFill="1" applyBorder="1" applyAlignment="1">
      <alignment horizontal="center"/>
    </xf>
    <xf numFmtId="0" fontId="0" fillId="83" borderId="4" xfId="0" applyFill="1" applyBorder="1" applyAlignment="1">
      <alignment horizontal="center"/>
    </xf>
    <xf numFmtId="0" fontId="0" fillId="83" borderId="56" xfId="0" applyFill="1" applyBorder="1"/>
    <xf numFmtId="0" fontId="0" fillId="83" borderId="64" xfId="0" applyFill="1" applyBorder="1"/>
    <xf numFmtId="0" fontId="0" fillId="83" borderId="65" xfId="0" applyFill="1" applyBorder="1"/>
    <xf numFmtId="0" fontId="0" fillId="83" borderId="65" xfId="0" applyFill="1" applyBorder="1" applyAlignment="1">
      <alignment horizontal="center"/>
    </xf>
    <xf numFmtId="0" fontId="0" fillId="83" borderId="30" xfId="0" applyFill="1" applyBorder="1"/>
    <xf numFmtId="0" fontId="0" fillId="4" borderId="31" xfId="0" applyFill="1" applyBorder="1"/>
    <xf numFmtId="0" fontId="0" fillId="4" borderId="77" xfId="0" applyFill="1" applyBorder="1"/>
    <xf numFmtId="0" fontId="0" fillId="83" borderId="77" xfId="0" applyFill="1" applyBorder="1"/>
    <xf numFmtId="0" fontId="0" fillId="83" borderId="3" xfId="0" applyFill="1" applyBorder="1"/>
    <xf numFmtId="0" fontId="54" fillId="80" borderId="2" xfId="0" applyFont="1" applyFill="1" applyBorder="1" applyAlignment="1">
      <alignment horizontal="center" wrapText="1"/>
    </xf>
    <xf numFmtId="0" fontId="0" fillId="0" borderId="0" xfId="0" applyAlignment="1">
      <alignment vertical="center" wrapText="1"/>
    </xf>
    <xf numFmtId="0" fontId="0" fillId="0" borderId="60" xfId="0" applyBorder="1" applyAlignment="1">
      <alignment horizontal="center" vertical="center" wrapText="1"/>
    </xf>
    <xf numFmtId="0" fontId="0" fillId="0" borderId="61" xfId="0" applyBorder="1" applyAlignment="1">
      <alignment horizontal="left" vertical="center" wrapText="1"/>
    </xf>
    <xf numFmtId="0" fontId="0" fillId="3" borderId="61" xfId="0" applyFill="1" applyBorder="1" applyAlignment="1" applyProtection="1">
      <alignment vertical="center" wrapText="1"/>
      <protection locked="0"/>
    </xf>
    <xf numFmtId="0" fontId="0" fillId="3" borderId="61" xfId="0" applyFill="1" applyBorder="1" applyAlignment="1">
      <alignment horizontal="center" vertical="center" wrapText="1"/>
    </xf>
    <xf numFmtId="0" fontId="0" fillId="0" borderId="61" xfId="0" applyBorder="1" applyAlignment="1">
      <alignment horizontal="center" vertical="center" wrapText="1"/>
    </xf>
    <xf numFmtId="0" fontId="0" fillId="0" borderId="62" xfId="0" applyBorder="1" applyAlignment="1">
      <alignment vertical="center" wrapText="1"/>
    </xf>
    <xf numFmtId="0" fontId="0" fillId="3" borderId="1" xfId="0" applyFill="1" applyBorder="1" applyProtection="1">
      <protection locked="0"/>
    </xf>
    <xf numFmtId="0" fontId="0" fillId="0" borderId="40" xfId="0" applyBorder="1" applyAlignment="1">
      <alignment horizontal="center"/>
    </xf>
    <xf numFmtId="0" fontId="0" fillId="0" borderId="33" xfId="0" applyBorder="1" applyAlignment="1">
      <alignment vertical="center"/>
    </xf>
    <xf numFmtId="0" fontId="0" fillId="3" borderId="33" xfId="0" applyFill="1" applyBorder="1" applyAlignment="1" applyProtection="1">
      <alignment vertical="center" wrapText="1"/>
      <protection locked="0"/>
    </xf>
    <xf numFmtId="0" fontId="0" fillId="3" borderId="33" xfId="0" applyFill="1" applyBorder="1" applyAlignment="1" applyProtection="1">
      <alignment horizontal="center" vertical="center" wrapText="1"/>
      <protection locked="0"/>
    </xf>
    <xf numFmtId="0" fontId="0" fillId="3" borderId="33" xfId="0" applyFill="1" applyBorder="1" applyAlignment="1" applyProtection="1">
      <alignment horizontal="left" vertical="center" wrapText="1"/>
      <protection locked="0"/>
    </xf>
    <xf numFmtId="0" fontId="0" fillId="4" borderId="41" xfId="0" applyFill="1" applyBorder="1" applyAlignment="1">
      <alignment horizontal="left" vertical="center" wrapText="1"/>
    </xf>
    <xf numFmtId="0" fontId="0" fillId="0" borderId="0" xfId="0" applyProtection="1">
      <protection locked="0"/>
    </xf>
    <xf numFmtId="0" fontId="0" fillId="3" borderId="40" xfId="0" applyFill="1" applyBorder="1" applyAlignment="1" applyProtection="1">
      <alignment horizontal="center"/>
      <protection locked="0"/>
    </xf>
    <xf numFmtId="0" fontId="0" fillId="3" borderId="41" xfId="0" applyFill="1" applyBorder="1" applyAlignment="1" applyProtection="1">
      <alignment horizontal="center"/>
      <protection locked="0"/>
    </xf>
    <xf numFmtId="0" fontId="0" fillId="0" borderId="24" xfId="0" applyBorder="1" applyAlignment="1">
      <alignment vertical="center"/>
    </xf>
    <xf numFmtId="0" fontId="0" fillId="3" borderId="24" xfId="0" applyFill="1" applyBorder="1" applyAlignment="1" applyProtection="1">
      <alignment vertical="center" wrapText="1"/>
      <protection locked="0"/>
    </xf>
    <xf numFmtId="0" fontId="0" fillId="3" borderId="24" xfId="0" applyFill="1" applyBorder="1" applyAlignment="1" applyProtection="1">
      <alignment horizontal="center" vertical="center" wrapText="1"/>
      <protection locked="0"/>
    </xf>
    <xf numFmtId="0" fontId="0" fillId="3" borderId="24" xfId="0" applyFill="1" applyBorder="1" applyAlignment="1" applyProtection="1">
      <alignment horizontal="left" vertical="center" wrapText="1"/>
      <protection locked="0"/>
    </xf>
    <xf numFmtId="0" fontId="0" fillId="4" borderId="43" xfId="0" applyFill="1" applyBorder="1" applyAlignment="1">
      <alignment horizontal="left" vertical="center" wrapText="1"/>
    </xf>
    <xf numFmtId="0" fontId="0" fillId="3" borderId="42" xfId="0" applyFill="1" applyBorder="1" applyAlignment="1" applyProtection="1">
      <alignment horizontal="center"/>
      <protection locked="0"/>
    </xf>
    <xf numFmtId="0" fontId="0" fillId="0" borderId="38" xfId="0" applyBorder="1" applyAlignment="1">
      <alignment vertical="center"/>
    </xf>
    <xf numFmtId="0" fontId="0" fillId="3" borderId="38" xfId="0" applyFill="1" applyBorder="1" applyAlignment="1" applyProtection="1">
      <alignment vertical="center" wrapText="1"/>
      <protection locked="0"/>
    </xf>
    <xf numFmtId="0" fontId="0" fillId="3" borderId="38" xfId="0" applyFill="1" applyBorder="1" applyAlignment="1" applyProtection="1">
      <alignment horizontal="center" vertical="center" wrapText="1"/>
      <protection locked="0"/>
    </xf>
    <xf numFmtId="0" fontId="0" fillId="3" borderId="38" xfId="0" applyFill="1" applyBorder="1" applyAlignment="1" applyProtection="1">
      <alignment horizontal="left" vertical="center" wrapText="1"/>
      <protection locked="0"/>
    </xf>
    <xf numFmtId="0" fontId="0" fillId="4" borderId="39" xfId="0" applyFill="1" applyBorder="1" applyAlignment="1">
      <alignment horizontal="left" vertical="center" wrapText="1"/>
    </xf>
    <xf numFmtId="0" fontId="0" fillId="3" borderId="44" xfId="0" applyFill="1" applyBorder="1" applyAlignment="1" applyProtection="1">
      <alignment horizontal="center"/>
      <protection locked="0"/>
    </xf>
    <xf numFmtId="0" fontId="0" fillId="4" borderId="41" xfId="0" applyFill="1" applyBorder="1" applyAlignment="1">
      <alignment horizontal="center" vertical="center" wrapText="1"/>
    </xf>
    <xf numFmtId="0" fontId="0" fillId="3" borderId="0" xfId="0" applyFill="1" applyAlignment="1" applyProtection="1">
      <alignment horizontal="left" vertical="center" wrapText="1"/>
      <protection locked="0"/>
    </xf>
    <xf numFmtId="0" fontId="0" fillId="3" borderId="40" xfId="0" applyFill="1" applyBorder="1" applyAlignment="1" applyProtection="1">
      <alignment vertical="center" wrapText="1"/>
      <protection locked="0"/>
    </xf>
    <xf numFmtId="0" fontId="0" fillId="3" borderId="40" xfId="0" applyFill="1" applyBorder="1" applyAlignment="1" applyProtection="1">
      <alignment horizontal="left" vertical="center" wrapText="1"/>
      <protection locked="0"/>
    </xf>
    <xf numFmtId="0" fontId="0" fillId="3" borderId="41" xfId="0" applyFill="1" applyBorder="1" applyAlignment="1" applyProtection="1">
      <alignment horizontal="left" vertical="center" wrapText="1"/>
      <protection locked="0"/>
    </xf>
    <xf numFmtId="0" fontId="0" fillId="3" borderId="0" xfId="0" applyFill="1" applyAlignment="1" applyProtection="1">
      <alignment horizontal="center"/>
      <protection locked="0"/>
    </xf>
    <xf numFmtId="0" fontId="0" fillId="4" borderId="43" xfId="0" applyFill="1" applyBorder="1" applyAlignment="1">
      <alignment horizontal="center" vertical="center" wrapText="1"/>
    </xf>
    <xf numFmtId="0" fontId="0" fillId="3" borderId="42" xfId="0" applyFill="1" applyBorder="1" applyAlignment="1" applyProtection="1">
      <alignment vertical="center" wrapText="1"/>
      <protection locked="0"/>
    </xf>
    <xf numFmtId="0" fontId="0" fillId="3" borderId="42" xfId="0" applyFill="1" applyBorder="1" applyAlignment="1" applyProtection="1">
      <alignment horizontal="left" vertical="center" wrapText="1"/>
      <protection locked="0"/>
    </xf>
    <xf numFmtId="0" fontId="0" fillId="3" borderId="43" xfId="0" applyFill="1" applyBorder="1" applyAlignment="1" applyProtection="1">
      <alignment horizontal="left" vertical="center" wrapText="1"/>
      <protection locked="0"/>
    </xf>
    <xf numFmtId="0" fontId="0" fillId="4" borderId="39" xfId="0" applyFill="1" applyBorder="1" applyAlignment="1">
      <alignment horizontal="center" vertical="center" wrapText="1"/>
    </xf>
    <xf numFmtId="0" fontId="0" fillId="3" borderId="44" xfId="0" applyFill="1" applyBorder="1" applyAlignment="1" applyProtection="1">
      <alignment vertical="center" wrapText="1"/>
      <protection locked="0"/>
    </xf>
    <xf numFmtId="0" fontId="0" fillId="3" borderId="44" xfId="0" applyFill="1" applyBorder="1" applyAlignment="1" applyProtection="1">
      <alignment horizontal="left" vertical="center" wrapText="1"/>
      <protection locked="0"/>
    </xf>
    <xf numFmtId="0" fontId="0" fillId="3" borderId="39" xfId="0" applyFill="1" applyBorder="1" applyAlignment="1" applyProtection="1">
      <alignment horizontal="left" vertical="center" wrapText="1"/>
      <protection locked="0"/>
    </xf>
    <xf numFmtId="0" fontId="0" fillId="0" borderId="0" xfId="0" applyAlignment="1">
      <alignment wrapText="1"/>
    </xf>
    <xf numFmtId="0" fontId="0" fillId="0" borderId="65" xfId="0" applyBorder="1"/>
    <xf numFmtId="0" fontId="56" fillId="0" borderId="0" xfId="0" applyFont="1"/>
    <xf numFmtId="0" fontId="0" fillId="3" borderId="36" xfId="0" applyFill="1" applyBorder="1" applyAlignment="1" applyProtection="1">
      <alignment horizontal="center"/>
      <protection locked="0"/>
    </xf>
    <xf numFmtId="0" fontId="0" fillId="3" borderId="78" xfId="0" applyFill="1" applyBorder="1" applyAlignment="1" applyProtection="1">
      <alignment horizontal="center"/>
      <protection locked="0"/>
    </xf>
    <xf numFmtId="0" fontId="0" fillId="3" borderId="79" xfId="0" applyFill="1" applyBorder="1" applyAlignment="1" applyProtection="1">
      <alignment horizontal="center"/>
      <protection locked="0"/>
    </xf>
    <xf numFmtId="0" fontId="0" fillId="3" borderId="45" xfId="0" applyFill="1" applyBorder="1" applyAlignment="1" applyProtection="1">
      <alignment horizontal="center"/>
      <protection locked="0"/>
    </xf>
    <xf numFmtId="0" fontId="22" fillId="80" borderId="44" xfId="0" applyFont="1" applyFill="1" applyBorder="1" applyAlignment="1">
      <alignment horizontal="center" wrapText="1"/>
    </xf>
    <xf numFmtId="0" fontId="22" fillId="80" borderId="39" xfId="0" applyFont="1" applyFill="1" applyBorder="1" applyAlignment="1">
      <alignment horizontal="center" wrapText="1"/>
    </xf>
    <xf numFmtId="0" fontId="0" fillId="4" borderId="36" xfId="0" applyFill="1" applyBorder="1"/>
    <xf numFmtId="0" fontId="0" fillId="3" borderId="78" xfId="0" applyFill="1" applyBorder="1" applyProtection="1">
      <protection locked="0"/>
    </xf>
    <xf numFmtId="0" fontId="0" fillId="4" borderId="78" xfId="0" applyFill="1" applyBorder="1"/>
    <xf numFmtId="0" fontId="0" fillId="3" borderId="79" xfId="0" applyFill="1" applyBorder="1" applyProtection="1">
      <protection locked="0"/>
    </xf>
    <xf numFmtId="9" fontId="0" fillId="3" borderId="39" xfId="0" applyNumberFormat="1" applyFill="1" applyBorder="1" applyProtection="1">
      <protection locked="0"/>
    </xf>
    <xf numFmtId="0" fontId="0" fillId="0" borderId="42" xfId="0" applyBorder="1" applyProtection="1">
      <protection locked="0"/>
    </xf>
    <xf numFmtId="0" fontId="0" fillId="0" borderId="24" xfId="0" applyBorder="1" applyProtection="1">
      <protection locked="0"/>
    </xf>
    <xf numFmtId="0" fontId="0" fillId="0" borderId="43" xfId="0" applyBorder="1" applyProtection="1">
      <protection locked="0"/>
    </xf>
    <xf numFmtId="0" fontId="0" fillId="3" borderId="24" xfId="0" quotePrefix="1" applyFill="1" applyBorder="1" applyAlignment="1" applyProtection="1">
      <alignment vertical="center" wrapText="1"/>
      <protection locked="0"/>
    </xf>
    <xf numFmtId="0" fontId="0" fillId="3" borderId="38" xfId="0" quotePrefix="1" applyFill="1" applyBorder="1" applyAlignment="1" applyProtection="1">
      <alignment vertical="center" wrapText="1"/>
      <protection locked="0"/>
    </xf>
    <xf numFmtId="17" fontId="0" fillId="4" borderId="0" xfId="0" quotePrefix="1" applyNumberFormat="1" applyFill="1" applyProtection="1">
      <protection locked="0"/>
    </xf>
    <xf numFmtId="0" fontId="1" fillId="82" borderId="25" xfId="0" applyFont="1" applyFill="1" applyBorder="1" applyAlignment="1">
      <alignment horizontal="center" wrapText="1"/>
    </xf>
    <xf numFmtId="0" fontId="1" fillId="82" borderId="2" xfId="0" applyFont="1" applyFill="1" applyBorder="1" applyAlignment="1">
      <alignment horizontal="center" wrapText="1"/>
    </xf>
    <xf numFmtId="0" fontId="0" fillId="0" borderId="2" xfId="0" applyBorder="1" applyAlignment="1">
      <alignment horizontal="center" wrapText="1"/>
    </xf>
    <xf numFmtId="0" fontId="22" fillId="80" borderId="32" xfId="0" applyFont="1" applyFill="1" applyBorder="1" applyAlignment="1">
      <alignment horizontal="center" vertical="center"/>
    </xf>
    <xf numFmtId="0" fontId="22" fillId="80" borderId="37" xfId="0" applyFont="1" applyFill="1" applyBorder="1" applyAlignment="1">
      <alignment horizontal="center" vertical="center"/>
    </xf>
    <xf numFmtId="0" fontId="22" fillId="80" borderId="80" xfId="0" applyFont="1" applyFill="1" applyBorder="1" applyAlignment="1">
      <alignment horizontal="center" wrapText="1"/>
    </xf>
    <xf numFmtId="0" fontId="22" fillId="80" borderId="48" xfId="0" applyFont="1" applyFill="1" applyBorder="1" applyAlignment="1">
      <alignment horizontal="center" wrapText="1"/>
    </xf>
    <xf numFmtId="0" fontId="22" fillId="80" borderId="36" xfId="0" applyFont="1" applyFill="1" applyBorder="1" applyAlignment="1">
      <alignment horizontal="center" wrapText="1"/>
    </xf>
    <xf numFmtId="0" fontId="22" fillId="80" borderId="34" xfId="0" applyFont="1" applyFill="1" applyBorder="1" applyAlignment="1">
      <alignment horizontal="center" wrapText="1"/>
    </xf>
    <xf numFmtId="2" fontId="22" fillId="80" borderId="31" xfId="0" applyNumberFormat="1" applyFont="1" applyFill="1" applyBorder="1" applyAlignment="1">
      <alignment horizontal="left" wrapText="1"/>
    </xf>
    <xf numFmtId="2" fontId="22" fillId="80" borderId="3" xfId="0" applyNumberFormat="1" applyFont="1" applyFill="1" applyBorder="1" applyAlignment="1">
      <alignment horizontal="left" wrapText="1"/>
    </xf>
    <xf numFmtId="0" fontId="22" fillId="80" borderId="31" xfId="0" applyFont="1" applyFill="1" applyBorder="1" applyAlignment="1">
      <alignment horizontal="center"/>
    </xf>
    <xf numFmtId="0" fontId="22" fillId="80" borderId="3" xfId="0" applyFont="1" applyFill="1" applyBorder="1" applyAlignment="1">
      <alignment horizontal="center"/>
    </xf>
    <xf numFmtId="0" fontId="22" fillId="80" borderId="31" xfId="0" applyFont="1" applyFill="1" applyBorder="1" applyAlignment="1">
      <alignment horizontal="center" wrapText="1"/>
    </xf>
    <xf numFmtId="0" fontId="22" fillId="80" borderId="3" xfId="0" applyFont="1" applyFill="1" applyBorder="1" applyAlignment="1">
      <alignment horizontal="center" wrapText="1"/>
    </xf>
    <xf numFmtId="0" fontId="22" fillId="80" borderId="31" xfId="0" applyFont="1" applyFill="1" applyBorder="1" applyAlignment="1">
      <alignment horizontal="center" vertical="center" wrapText="1"/>
    </xf>
    <xf numFmtId="0" fontId="22" fillId="80" borderId="3" xfId="0" applyFont="1" applyFill="1" applyBorder="1" applyAlignment="1">
      <alignment horizontal="center" vertical="center" wrapText="1"/>
    </xf>
    <xf numFmtId="0" fontId="0" fillId="0" borderId="3" xfId="0" applyBorder="1" applyAlignment="1">
      <alignment horizontal="center" wrapText="1"/>
    </xf>
    <xf numFmtId="2" fontId="22" fillId="80" borderId="31" xfId="0" applyNumberFormat="1" applyFont="1" applyFill="1" applyBorder="1" applyAlignment="1">
      <alignment horizontal="center" wrapText="1"/>
    </xf>
    <xf numFmtId="2" fontId="25" fillId="80" borderId="58" xfId="0" applyNumberFormat="1" applyFont="1" applyFill="1" applyBorder="1" applyAlignment="1">
      <alignment horizontal="center" wrapText="1"/>
    </xf>
    <xf numFmtId="2" fontId="22" fillId="80" borderId="49" xfId="0" applyNumberFormat="1" applyFont="1" applyFill="1" applyBorder="1" applyAlignment="1">
      <alignment horizontal="center" wrapText="1"/>
    </xf>
    <xf numFmtId="2" fontId="25" fillId="80" borderId="50" xfId="0" applyNumberFormat="1" applyFont="1" applyFill="1" applyBorder="1" applyAlignment="1">
      <alignment horizontal="center" wrapText="1"/>
    </xf>
    <xf numFmtId="0" fontId="25" fillId="80" borderId="58" xfId="0" applyFont="1" applyFill="1" applyBorder="1" applyAlignment="1">
      <alignment horizontal="center" wrapText="1"/>
    </xf>
    <xf numFmtId="0" fontId="22" fillId="80" borderId="48" xfId="0" applyFont="1" applyFill="1" applyBorder="1" applyAlignment="1">
      <alignment horizontal="center"/>
    </xf>
    <xf numFmtId="0" fontId="22" fillId="80" borderId="35" xfId="0" applyFont="1" applyFill="1" applyBorder="1" applyAlignment="1">
      <alignment horizontal="center"/>
    </xf>
    <xf numFmtId="0" fontId="0" fillId="4" borderId="0" xfId="0" applyFill="1" applyAlignment="1" applyProtection="1">
      <alignment horizontal="center" vertical="top" wrapText="1"/>
      <protection locked="0"/>
    </xf>
    <xf numFmtId="0" fontId="5" fillId="0" borderId="0" xfId="0" applyFont="1" applyAlignment="1">
      <alignment horizontal="left" wrapText="1"/>
    </xf>
    <xf numFmtId="0" fontId="5" fillId="0" borderId="0" xfId="0" applyFont="1" applyAlignment="1">
      <alignment horizontal="left"/>
    </xf>
  </cellXfs>
  <cellStyles count="1412">
    <cellStyle name="20% - Accent1" xfId="19" builtinId="30" customBuiltin="1"/>
    <cellStyle name="20% - Accent1 2" xfId="44" xr:uid="{00000000-0005-0000-0000-000001000000}"/>
    <cellStyle name="20% - Accent1 2 2" xfId="45" xr:uid="{00000000-0005-0000-0000-000002000000}"/>
    <cellStyle name="20% - Accent1 2 2 2" xfId="875" xr:uid="{00000000-0005-0000-0000-000003000000}"/>
    <cellStyle name="20% - Accent1 2 2 3" xfId="876" xr:uid="{00000000-0005-0000-0000-000004000000}"/>
    <cellStyle name="20% - Accent1 2 2 4" xfId="874" xr:uid="{00000000-0005-0000-0000-000005000000}"/>
    <cellStyle name="20% - Accent1 2 3" xfId="46" xr:uid="{00000000-0005-0000-0000-000006000000}"/>
    <cellStyle name="20% - Accent1 2 3 2" xfId="878" xr:uid="{00000000-0005-0000-0000-000007000000}"/>
    <cellStyle name="20% - Accent1 2 3 3" xfId="879" xr:uid="{00000000-0005-0000-0000-000008000000}"/>
    <cellStyle name="20% - Accent1 2 3 4" xfId="877" xr:uid="{00000000-0005-0000-0000-000009000000}"/>
    <cellStyle name="20% - Accent1 2 4" xfId="880" xr:uid="{00000000-0005-0000-0000-00000A000000}"/>
    <cellStyle name="20% - Accent1 2 5" xfId="881" xr:uid="{00000000-0005-0000-0000-00000B000000}"/>
    <cellStyle name="20% - Accent1 2 6" xfId="873" xr:uid="{00000000-0005-0000-0000-00000C000000}"/>
    <cellStyle name="20% - Accent1 3" xfId="47" xr:uid="{00000000-0005-0000-0000-00000D000000}"/>
    <cellStyle name="20% - Accent1 3 2" xfId="48" xr:uid="{00000000-0005-0000-0000-00000E000000}"/>
    <cellStyle name="20% - Accent1 3 2 2" xfId="884" xr:uid="{00000000-0005-0000-0000-00000F000000}"/>
    <cellStyle name="20% - Accent1 3 2 3" xfId="885" xr:uid="{00000000-0005-0000-0000-000010000000}"/>
    <cellStyle name="20% - Accent1 3 2 4" xfId="883" xr:uid="{00000000-0005-0000-0000-000011000000}"/>
    <cellStyle name="20% - Accent1 3 3" xfId="49" xr:uid="{00000000-0005-0000-0000-000012000000}"/>
    <cellStyle name="20% - Accent1 3 3 2" xfId="887" xr:uid="{00000000-0005-0000-0000-000013000000}"/>
    <cellStyle name="20% - Accent1 3 3 3" xfId="886" xr:uid="{00000000-0005-0000-0000-000014000000}"/>
    <cellStyle name="20% - Accent1 3 4" xfId="888" xr:uid="{00000000-0005-0000-0000-000015000000}"/>
    <cellStyle name="20% - Accent1 3 5" xfId="882" xr:uid="{00000000-0005-0000-0000-000016000000}"/>
    <cellStyle name="20% - Accent1 4" xfId="50" xr:uid="{00000000-0005-0000-0000-000017000000}"/>
    <cellStyle name="20% - Accent1 4 2" xfId="51" xr:uid="{00000000-0005-0000-0000-000018000000}"/>
    <cellStyle name="20% - Accent1 4 3" xfId="52" xr:uid="{00000000-0005-0000-0000-000019000000}"/>
    <cellStyle name="20% - Accent1 5" xfId="858" xr:uid="{00000000-0005-0000-0000-00001A000000}"/>
    <cellStyle name="20% - Accent2" xfId="23" builtinId="34" customBuiltin="1"/>
    <cellStyle name="20% - Accent2 2" xfId="53" xr:uid="{00000000-0005-0000-0000-00001C000000}"/>
    <cellStyle name="20% - Accent2 2 2" xfId="54" xr:uid="{00000000-0005-0000-0000-00001D000000}"/>
    <cellStyle name="20% - Accent2 2 2 2" xfId="891" xr:uid="{00000000-0005-0000-0000-00001E000000}"/>
    <cellStyle name="20% - Accent2 2 2 3" xfId="892" xr:uid="{00000000-0005-0000-0000-00001F000000}"/>
    <cellStyle name="20% - Accent2 2 2 4" xfId="890" xr:uid="{00000000-0005-0000-0000-000020000000}"/>
    <cellStyle name="20% - Accent2 2 3" xfId="55" xr:uid="{00000000-0005-0000-0000-000021000000}"/>
    <cellStyle name="20% - Accent2 2 3 2" xfId="894" xr:uid="{00000000-0005-0000-0000-000022000000}"/>
    <cellStyle name="20% - Accent2 2 3 3" xfId="895" xr:uid="{00000000-0005-0000-0000-000023000000}"/>
    <cellStyle name="20% - Accent2 2 3 4" xfId="893" xr:uid="{00000000-0005-0000-0000-000024000000}"/>
    <cellStyle name="20% - Accent2 2 4" xfId="896" xr:uid="{00000000-0005-0000-0000-000025000000}"/>
    <cellStyle name="20% - Accent2 2 5" xfId="897" xr:uid="{00000000-0005-0000-0000-000026000000}"/>
    <cellStyle name="20% - Accent2 2 6" xfId="889" xr:uid="{00000000-0005-0000-0000-000027000000}"/>
    <cellStyle name="20% - Accent2 3" xfId="56" xr:uid="{00000000-0005-0000-0000-000028000000}"/>
    <cellStyle name="20% - Accent2 3 2" xfId="57" xr:uid="{00000000-0005-0000-0000-000029000000}"/>
    <cellStyle name="20% - Accent2 3 2 2" xfId="900" xr:uid="{00000000-0005-0000-0000-00002A000000}"/>
    <cellStyle name="20% - Accent2 3 2 3" xfId="901" xr:uid="{00000000-0005-0000-0000-00002B000000}"/>
    <cellStyle name="20% - Accent2 3 2 4" xfId="899" xr:uid="{00000000-0005-0000-0000-00002C000000}"/>
    <cellStyle name="20% - Accent2 3 3" xfId="58" xr:uid="{00000000-0005-0000-0000-00002D000000}"/>
    <cellStyle name="20% - Accent2 3 3 2" xfId="903" xr:uid="{00000000-0005-0000-0000-00002E000000}"/>
    <cellStyle name="20% - Accent2 3 3 3" xfId="902" xr:uid="{00000000-0005-0000-0000-00002F000000}"/>
    <cellStyle name="20% - Accent2 3 4" xfId="904" xr:uid="{00000000-0005-0000-0000-000030000000}"/>
    <cellStyle name="20% - Accent2 3 5" xfId="898" xr:uid="{00000000-0005-0000-0000-000031000000}"/>
    <cellStyle name="20% - Accent2 4" xfId="59" xr:uid="{00000000-0005-0000-0000-000032000000}"/>
    <cellStyle name="20% - Accent2 4 2" xfId="60" xr:uid="{00000000-0005-0000-0000-000033000000}"/>
    <cellStyle name="20% - Accent2 4 3" xfId="61" xr:uid="{00000000-0005-0000-0000-000034000000}"/>
    <cellStyle name="20% - Accent2 5" xfId="857" xr:uid="{00000000-0005-0000-0000-000035000000}"/>
    <cellStyle name="20% - Accent3" xfId="27" builtinId="38" customBuiltin="1"/>
    <cellStyle name="20% - Accent3 2" xfId="62" xr:uid="{00000000-0005-0000-0000-000037000000}"/>
    <cellStyle name="20% - Accent3 2 2" xfId="63" xr:uid="{00000000-0005-0000-0000-000038000000}"/>
    <cellStyle name="20% - Accent3 2 2 2" xfId="907" xr:uid="{00000000-0005-0000-0000-000039000000}"/>
    <cellStyle name="20% - Accent3 2 2 3" xfId="908" xr:uid="{00000000-0005-0000-0000-00003A000000}"/>
    <cellStyle name="20% - Accent3 2 2 4" xfId="906" xr:uid="{00000000-0005-0000-0000-00003B000000}"/>
    <cellStyle name="20% - Accent3 2 3" xfId="64" xr:uid="{00000000-0005-0000-0000-00003C000000}"/>
    <cellStyle name="20% - Accent3 2 3 2" xfId="910" xr:uid="{00000000-0005-0000-0000-00003D000000}"/>
    <cellStyle name="20% - Accent3 2 3 3" xfId="911" xr:uid="{00000000-0005-0000-0000-00003E000000}"/>
    <cellStyle name="20% - Accent3 2 3 4" xfId="909" xr:uid="{00000000-0005-0000-0000-00003F000000}"/>
    <cellStyle name="20% - Accent3 2 4" xfId="912" xr:uid="{00000000-0005-0000-0000-000040000000}"/>
    <cellStyle name="20% - Accent3 2 5" xfId="913" xr:uid="{00000000-0005-0000-0000-000041000000}"/>
    <cellStyle name="20% - Accent3 2 6" xfId="905" xr:uid="{00000000-0005-0000-0000-000042000000}"/>
    <cellStyle name="20% - Accent3 3" xfId="65" xr:uid="{00000000-0005-0000-0000-000043000000}"/>
    <cellStyle name="20% - Accent3 3 2" xfId="66" xr:uid="{00000000-0005-0000-0000-000044000000}"/>
    <cellStyle name="20% - Accent3 3 2 2" xfId="916" xr:uid="{00000000-0005-0000-0000-000045000000}"/>
    <cellStyle name="20% - Accent3 3 2 3" xfId="917" xr:uid="{00000000-0005-0000-0000-000046000000}"/>
    <cellStyle name="20% - Accent3 3 2 4" xfId="915" xr:uid="{00000000-0005-0000-0000-000047000000}"/>
    <cellStyle name="20% - Accent3 3 3" xfId="67" xr:uid="{00000000-0005-0000-0000-000048000000}"/>
    <cellStyle name="20% - Accent3 3 3 2" xfId="919" xr:uid="{00000000-0005-0000-0000-000049000000}"/>
    <cellStyle name="20% - Accent3 3 3 3" xfId="918" xr:uid="{00000000-0005-0000-0000-00004A000000}"/>
    <cellStyle name="20% - Accent3 3 4" xfId="920" xr:uid="{00000000-0005-0000-0000-00004B000000}"/>
    <cellStyle name="20% - Accent3 3 5" xfId="914" xr:uid="{00000000-0005-0000-0000-00004C000000}"/>
    <cellStyle name="20% - Accent3 4" xfId="68" xr:uid="{00000000-0005-0000-0000-00004D000000}"/>
    <cellStyle name="20% - Accent3 4 2" xfId="69" xr:uid="{00000000-0005-0000-0000-00004E000000}"/>
    <cellStyle name="20% - Accent3 4 3" xfId="70" xr:uid="{00000000-0005-0000-0000-00004F000000}"/>
    <cellStyle name="20% - Accent3 5" xfId="856" xr:uid="{00000000-0005-0000-0000-000050000000}"/>
    <cellStyle name="20% - Accent4" xfId="31" builtinId="42" customBuiltin="1"/>
    <cellStyle name="20% - Accent4 2" xfId="71" xr:uid="{00000000-0005-0000-0000-000052000000}"/>
    <cellStyle name="20% - Accent4 2 2" xfId="72" xr:uid="{00000000-0005-0000-0000-000053000000}"/>
    <cellStyle name="20% - Accent4 2 2 2" xfId="923" xr:uid="{00000000-0005-0000-0000-000054000000}"/>
    <cellStyle name="20% - Accent4 2 2 3" xfId="924" xr:uid="{00000000-0005-0000-0000-000055000000}"/>
    <cellStyle name="20% - Accent4 2 2 4" xfId="922" xr:uid="{00000000-0005-0000-0000-000056000000}"/>
    <cellStyle name="20% - Accent4 2 3" xfId="73" xr:uid="{00000000-0005-0000-0000-000057000000}"/>
    <cellStyle name="20% - Accent4 2 3 2" xfId="926" xr:uid="{00000000-0005-0000-0000-000058000000}"/>
    <cellStyle name="20% - Accent4 2 3 3" xfId="927" xr:uid="{00000000-0005-0000-0000-000059000000}"/>
    <cellStyle name="20% - Accent4 2 3 4" xfId="925" xr:uid="{00000000-0005-0000-0000-00005A000000}"/>
    <cellStyle name="20% - Accent4 2 4" xfId="928" xr:uid="{00000000-0005-0000-0000-00005B000000}"/>
    <cellStyle name="20% - Accent4 2 5" xfId="929" xr:uid="{00000000-0005-0000-0000-00005C000000}"/>
    <cellStyle name="20% - Accent4 2 6" xfId="921" xr:uid="{00000000-0005-0000-0000-00005D000000}"/>
    <cellStyle name="20% - Accent4 3" xfId="74" xr:uid="{00000000-0005-0000-0000-00005E000000}"/>
    <cellStyle name="20% - Accent4 3 2" xfId="75" xr:uid="{00000000-0005-0000-0000-00005F000000}"/>
    <cellStyle name="20% - Accent4 3 2 2" xfId="932" xr:uid="{00000000-0005-0000-0000-000060000000}"/>
    <cellStyle name="20% - Accent4 3 2 3" xfId="933" xr:uid="{00000000-0005-0000-0000-000061000000}"/>
    <cellStyle name="20% - Accent4 3 2 4" xfId="931" xr:uid="{00000000-0005-0000-0000-000062000000}"/>
    <cellStyle name="20% - Accent4 3 3" xfId="76" xr:uid="{00000000-0005-0000-0000-000063000000}"/>
    <cellStyle name="20% - Accent4 3 3 2" xfId="935" xr:uid="{00000000-0005-0000-0000-000064000000}"/>
    <cellStyle name="20% - Accent4 3 3 3" xfId="934" xr:uid="{00000000-0005-0000-0000-000065000000}"/>
    <cellStyle name="20% - Accent4 3 4" xfId="936" xr:uid="{00000000-0005-0000-0000-000066000000}"/>
    <cellStyle name="20% - Accent4 3 5" xfId="930" xr:uid="{00000000-0005-0000-0000-000067000000}"/>
    <cellStyle name="20% - Accent4 4" xfId="77" xr:uid="{00000000-0005-0000-0000-000068000000}"/>
    <cellStyle name="20% - Accent4 4 2" xfId="78" xr:uid="{00000000-0005-0000-0000-000069000000}"/>
    <cellStyle name="20% - Accent4 4 3" xfId="79" xr:uid="{00000000-0005-0000-0000-00006A000000}"/>
    <cellStyle name="20% - Accent4 5" xfId="855" xr:uid="{00000000-0005-0000-0000-00006B000000}"/>
    <cellStyle name="20% - Accent5" xfId="35" builtinId="46" customBuiltin="1"/>
    <cellStyle name="20% - Accent5 2" xfId="80" xr:uid="{00000000-0005-0000-0000-00006D000000}"/>
    <cellStyle name="20% - Accent5 2 2" xfId="81" xr:uid="{00000000-0005-0000-0000-00006E000000}"/>
    <cellStyle name="20% - Accent5 2 2 2" xfId="939" xr:uid="{00000000-0005-0000-0000-00006F000000}"/>
    <cellStyle name="20% - Accent5 2 2 3" xfId="940" xr:uid="{00000000-0005-0000-0000-000070000000}"/>
    <cellStyle name="20% - Accent5 2 2 4" xfId="938" xr:uid="{00000000-0005-0000-0000-000071000000}"/>
    <cellStyle name="20% - Accent5 2 3" xfId="82" xr:uid="{00000000-0005-0000-0000-000072000000}"/>
    <cellStyle name="20% - Accent5 2 3 2" xfId="942" xr:uid="{00000000-0005-0000-0000-000073000000}"/>
    <cellStyle name="20% - Accent5 2 3 3" xfId="943" xr:uid="{00000000-0005-0000-0000-000074000000}"/>
    <cellStyle name="20% - Accent5 2 3 4" xfId="941" xr:uid="{00000000-0005-0000-0000-000075000000}"/>
    <cellStyle name="20% - Accent5 2 4" xfId="944" xr:uid="{00000000-0005-0000-0000-000076000000}"/>
    <cellStyle name="20% - Accent5 2 5" xfId="945" xr:uid="{00000000-0005-0000-0000-000077000000}"/>
    <cellStyle name="20% - Accent5 2 6" xfId="937" xr:uid="{00000000-0005-0000-0000-000078000000}"/>
    <cellStyle name="20% - Accent5 3" xfId="83" xr:uid="{00000000-0005-0000-0000-000079000000}"/>
    <cellStyle name="20% - Accent5 3 2" xfId="84" xr:uid="{00000000-0005-0000-0000-00007A000000}"/>
    <cellStyle name="20% - Accent5 3 2 2" xfId="948" xr:uid="{00000000-0005-0000-0000-00007B000000}"/>
    <cellStyle name="20% - Accent5 3 2 3" xfId="949" xr:uid="{00000000-0005-0000-0000-00007C000000}"/>
    <cellStyle name="20% - Accent5 3 2 4" xfId="947" xr:uid="{00000000-0005-0000-0000-00007D000000}"/>
    <cellStyle name="20% - Accent5 3 3" xfId="85" xr:uid="{00000000-0005-0000-0000-00007E000000}"/>
    <cellStyle name="20% - Accent5 3 3 2" xfId="951" xr:uid="{00000000-0005-0000-0000-00007F000000}"/>
    <cellStyle name="20% - Accent5 3 3 3" xfId="950" xr:uid="{00000000-0005-0000-0000-000080000000}"/>
    <cellStyle name="20% - Accent5 3 4" xfId="952" xr:uid="{00000000-0005-0000-0000-000081000000}"/>
    <cellStyle name="20% - Accent5 3 5" xfId="946" xr:uid="{00000000-0005-0000-0000-000082000000}"/>
    <cellStyle name="20% - Accent5 4" xfId="86" xr:uid="{00000000-0005-0000-0000-000083000000}"/>
    <cellStyle name="20% - Accent5 4 2" xfId="87" xr:uid="{00000000-0005-0000-0000-000084000000}"/>
    <cellStyle name="20% - Accent5 4 3" xfId="88" xr:uid="{00000000-0005-0000-0000-000085000000}"/>
    <cellStyle name="20% - Accent6" xfId="39" builtinId="50" customBuiltin="1"/>
    <cellStyle name="20% - Accent6 2" xfId="89" xr:uid="{00000000-0005-0000-0000-000087000000}"/>
    <cellStyle name="20% - Accent6 2 2" xfId="90" xr:uid="{00000000-0005-0000-0000-000088000000}"/>
    <cellStyle name="20% - Accent6 2 2 2" xfId="955" xr:uid="{00000000-0005-0000-0000-000089000000}"/>
    <cellStyle name="20% - Accent6 2 2 3" xfId="956" xr:uid="{00000000-0005-0000-0000-00008A000000}"/>
    <cellStyle name="20% - Accent6 2 2 4" xfId="954" xr:uid="{00000000-0005-0000-0000-00008B000000}"/>
    <cellStyle name="20% - Accent6 2 3" xfId="91" xr:uid="{00000000-0005-0000-0000-00008C000000}"/>
    <cellStyle name="20% - Accent6 2 3 2" xfId="958" xr:uid="{00000000-0005-0000-0000-00008D000000}"/>
    <cellStyle name="20% - Accent6 2 3 3" xfId="959" xr:uid="{00000000-0005-0000-0000-00008E000000}"/>
    <cellStyle name="20% - Accent6 2 3 4" xfId="957" xr:uid="{00000000-0005-0000-0000-00008F000000}"/>
    <cellStyle name="20% - Accent6 2 4" xfId="960" xr:uid="{00000000-0005-0000-0000-000090000000}"/>
    <cellStyle name="20% - Accent6 2 5" xfId="961" xr:uid="{00000000-0005-0000-0000-000091000000}"/>
    <cellStyle name="20% - Accent6 2 6" xfId="953" xr:uid="{00000000-0005-0000-0000-000092000000}"/>
    <cellStyle name="20% - Accent6 3" xfId="92" xr:uid="{00000000-0005-0000-0000-000093000000}"/>
    <cellStyle name="20% - Accent6 3 2" xfId="93" xr:uid="{00000000-0005-0000-0000-000094000000}"/>
    <cellStyle name="20% - Accent6 3 2 2" xfId="964" xr:uid="{00000000-0005-0000-0000-000095000000}"/>
    <cellStyle name="20% - Accent6 3 2 3" xfId="965" xr:uid="{00000000-0005-0000-0000-000096000000}"/>
    <cellStyle name="20% - Accent6 3 2 4" xfId="963" xr:uid="{00000000-0005-0000-0000-000097000000}"/>
    <cellStyle name="20% - Accent6 3 3" xfId="94" xr:uid="{00000000-0005-0000-0000-000098000000}"/>
    <cellStyle name="20% - Accent6 3 3 2" xfId="967" xr:uid="{00000000-0005-0000-0000-000099000000}"/>
    <cellStyle name="20% - Accent6 3 3 3" xfId="966" xr:uid="{00000000-0005-0000-0000-00009A000000}"/>
    <cellStyle name="20% - Accent6 3 4" xfId="968" xr:uid="{00000000-0005-0000-0000-00009B000000}"/>
    <cellStyle name="20% - Accent6 3 5" xfId="962" xr:uid="{00000000-0005-0000-0000-00009C000000}"/>
    <cellStyle name="20% - Accent6 4" xfId="95" xr:uid="{00000000-0005-0000-0000-00009D000000}"/>
    <cellStyle name="20% - Accent6 4 2" xfId="96" xr:uid="{00000000-0005-0000-0000-00009E000000}"/>
    <cellStyle name="20% - Accent6 4 3" xfId="97" xr:uid="{00000000-0005-0000-0000-00009F000000}"/>
    <cellStyle name="40% - Accent1" xfId="20" builtinId="31" customBuiltin="1"/>
    <cellStyle name="40% - Accent1 2" xfId="98" xr:uid="{00000000-0005-0000-0000-0000A1000000}"/>
    <cellStyle name="40% - Accent1 2 2" xfId="99" xr:uid="{00000000-0005-0000-0000-0000A2000000}"/>
    <cellStyle name="40% - Accent1 2 2 2" xfId="971" xr:uid="{00000000-0005-0000-0000-0000A3000000}"/>
    <cellStyle name="40% - Accent1 2 2 3" xfId="972" xr:uid="{00000000-0005-0000-0000-0000A4000000}"/>
    <cellStyle name="40% - Accent1 2 2 4" xfId="970" xr:uid="{00000000-0005-0000-0000-0000A5000000}"/>
    <cellStyle name="40% - Accent1 2 3" xfId="100" xr:uid="{00000000-0005-0000-0000-0000A6000000}"/>
    <cellStyle name="40% - Accent1 2 3 2" xfId="974" xr:uid="{00000000-0005-0000-0000-0000A7000000}"/>
    <cellStyle name="40% - Accent1 2 3 3" xfId="975" xr:uid="{00000000-0005-0000-0000-0000A8000000}"/>
    <cellStyle name="40% - Accent1 2 3 4" xfId="973" xr:uid="{00000000-0005-0000-0000-0000A9000000}"/>
    <cellStyle name="40% - Accent1 2 4" xfId="976" xr:uid="{00000000-0005-0000-0000-0000AA000000}"/>
    <cellStyle name="40% - Accent1 2 5" xfId="977" xr:uid="{00000000-0005-0000-0000-0000AB000000}"/>
    <cellStyle name="40% - Accent1 2 6" xfId="969" xr:uid="{00000000-0005-0000-0000-0000AC000000}"/>
    <cellStyle name="40% - Accent1 3" xfId="101" xr:uid="{00000000-0005-0000-0000-0000AD000000}"/>
    <cellStyle name="40% - Accent1 3 2" xfId="102" xr:uid="{00000000-0005-0000-0000-0000AE000000}"/>
    <cellStyle name="40% - Accent1 3 2 2" xfId="980" xr:uid="{00000000-0005-0000-0000-0000AF000000}"/>
    <cellStyle name="40% - Accent1 3 2 3" xfId="981" xr:uid="{00000000-0005-0000-0000-0000B0000000}"/>
    <cellStyle name="40% - Accent1 3 2 4" xfId="979" xr:uid="{00000000-0005-0000-0000-0000B1000000}"/>
    <cellStyle name="40% - Accent1 3 3" xfId="103" xr:uid="{00000000-0005-0000-0000-0000B2000000}"/>
    <cellStyle name="40% - Accent1 3 3 2" xfId="983" xr:uid="{00000000-0005-0000-0000-0000B3000000}"/>
    <cellStyle name="40% - Accent1 3 3 3" xfId="982" xr:uid="{00000000-0005-0000-0000-0000B4000000}"/>
    <cellStyle name="40% - Accent1 3 4" xfId="984" xr:uid="{00000000-0005-0000-0000-0000B5000000}"/>
    <cellStyle name="40% - Accent1 3 5" xfId="978" xr:uid="{00000000-0005-0000-0000-0000B6000000}"/>
    <cellStyle name="40% - Accent1 4" xfId="104" xr:uid="{00000000-0005-0000-0000-0000B7000000}"/>
    <cellStyle name="40% - Accent1 4 2" xfId="105" xr:uid="{00000000-0005-0000-0000-0000B8000000}"/>
    <cellStyle name="40% - Accent1 4 3" xfId="106" xr:uid="{00000000-0005-0000-0000-0000B9000000}"/>
    <cellStyle name="40% - Accent2" xfId="24" builtinId="35" customBuiltin="1"/>
    <cellStyle name="40% - Accent2 2" xfId="107" xr:uid="{00000000-0005-0000-0000-0000BB000000}"/>
    <cellStyle name="40% - Accent2 2 2" xfId="108" xr:uid="{00000000-0005-0000-0000-0000BC000000}"/>
    <cellStyle name="40% - Accent2 2 2 2" xfId="987" xr:uid="{00000000-0005-0000-0000-0000BD000000}"/>
    <cellStyle name="40% - Accent2 2 2 3" xfId="988" xr:uid="{00000000-0005-0000-0000-0000BE000000}"/>
    <cellStyle name="40% - Accent2 2 2 4" xfId="986" xr:uid="{00000000-0005-0000-0000-0000BF000000}"/>
    <cellStyle name="40% - Accent2 2 3" xfId="109" xr:uid="{00000000-0005-0000-0000-0000C0000000}"/>
    <cellStyle name="40% - Accent2 2 3 2" xfId="990" xr:uid="{00000000-0005-0000-0000-0000C1000000}"/>
    <cellStyle name="40% - Accent2 2 3 3" xfId="991" xr:uid="{00000000-0005-0000-0000-0000C2000000}"/>
    <cellStyle name="40% - Accent2 2 3 4" xfId="989" xr:uid="{00000000-0005-0000-0000-0000C3000000}"/>
    <cellStyle name="40% - Accent2 2 4" xfId="992" xr:uid="{00000000-0005-0000-0000-0000C4000000}"/>
    <cellStyle name="40% - Accent2 2 5" xfId="993" xr:uid="{00000000-0005-0000-0000-0000C5000000}"/>
    <cellStyle name="40% - Accent2 2 6" xfId="985" xr:uid="{00000000-0005-0000-0000-0000C6000000}"/>
    <cellStyle name="40% - Accent2 3" xfId="110" xr:uid="{00000000-0005-0000-0000-0000C7000000}"/>
    <cellStyle name="40% - Accent2 3 2" xfId="111" xr:uid="{00000000-0005-0000-0000-0000C8000000}"/>
    <cellStyle name="40% - Accent2 3 2 2" xfId="996" xr:uid="{00000000-0005-0000-0000-0000C9000000}"/>
    <cellStyle name="40% - Accent2 3 2 3" xfId="997" xr:uid="{00000000-0005-0000-0000-0000CA000000}"/>
    <cellStyle name="40% - Accent2 3 2 4" xfId="995" xr:uid="{00000000-0005-0000-0000-0000CB000000}"/>
    <cellStyle name="40% - Accent2 3 3" xfId="112" xr:uid="{00000000-0005-0000-0000-0000CC000000}"/>
    <cellStyle name="40% - Accent2 3 3 2" xfId="999" xr:uid="{00000000-0005-0000-0000-0000CD000000}"/>
    <cellStyle name="40% - Accent2 3 3 3" xfId="998" xr:uid="{00000000-0005-0000-0000-0000CE000000}"/>
    <cellStyle name="40% - Accent2 3 4" xfId="1000" xr:uid="{00000000-0005-0000-0000-0000CF000000}"/>
    <cellStyle name="40% - Accent2 3 5" xfId="994" xr:uid="{00000000-0005-0000-0000-0000D0000000}"/>
    <cellStyle name="40% - Accent2 4" xfId="113" xr:uid="{00000000-0005-0000-0000-0000D1000000}"/>
    <cellStyle name="40% - Accent2 4 2" xfId="114" xr:uid="{00000000-0005-0000-0000-0000D2000000}"/>
    <cellStyle name="40% - Accent2 4 3" xfId="115" xr:uid="{00000000-0005-0000-0000-0000D3000000}"/>
    <cellStyle name="40% - Accent3" xfId="28" builtinId="39" customBuiltin="1"/>
    <cellStyle name="40% - Accent3 2" xfId="116" xr:uid="{00000000-0005-0000-0000-0000D5000000}"/>
    <cellStyle name="40% - Accent3 2 2" xfId="117" xr:uid="{00000000-0005-0000-0000-0000D6000000}"/>
    <cellStyle name="40% - Accent3 2 2 2" xfId="1003" xr:uid="{00000000-0005-0000-0000-0000D7000000}"/>
    <cellStyle name="40% - Accent3 2 2 3" xfId="1004" xr:uid="{00000000-0005-0000-0000-0000D8000000}"/>
    <cellStyle name="40% - Accent3 2 2 4" xfId="1002" xr:uid="{00000000-0005-0000-0000-0000D9000000}"/>
    <cellStyle name="40% - Accent3 2 3" xfId="118" xr:uid="{00000000-0005-0000-0000-0000DA000000}"/>
    <cellStyle name="40% - Accent3 2 3 2" xfId="1006" xr:uid="{00000000-0005-0000-0000-0000DB000000}"/>
    <cellStyle name="40% - Accent3 2 3 3" xfId="1007" xr:uid="{00000000-0005-0000-0000-0000DC000000}"/>
    <cellStyle name="40% - Accent3 2 3 4" xfId="1005" xr:uid="{00000000-0005-0000-0000-0000DD000000}"/>
    <cellStyle name="40% - Accent3 2 4" xfId="1008" xr:uid="{00000000-0005-0000-0000-0000DE000000}"/>
    <cellStyle name="40% - Accent3 2 5" xfId="1009" xr:uid="{00000000-0005-0000-0000-0000DF000000}"/>
    <cellStyle name="40% - Accent3 2 6" xfId="1001" xr:uid="{00000000-0005-0000-0000-0000E0000000}"/>
    <cellStyle name="40% - Accent3 3" xfId="119" xr:uid="{00000000-0005-0000-0000-0000E1000000}"/>
    <cellStyle name="40% - Accent3 3 2" xfId="120" xr:uid="{00000000-0005-0000-0000-0000E2000000}"/>
    <cellStyle name="40% - Accent3 3 2 2" xfId="1012" xr:uid="{00000000-0005-0000-0000-0000E3000000}"/>
    <cellStyle name="40% - Accent3 3 2 3" xfId="1013" xr:uid="{00000000-0005-0000-0000-0000E4000000}"/>
    <cellStyle name="40% - Accent3 3 2 4" xfId="1011" xr:uid="{00000000-0005-0000-0000-0000E5000000}"/>
    <cellStyle name="40% - Accent3 3 3" xfId="121" xr:uid="{00000000-0005-0000-0000-0000E6000000}"/>
    <cellStyle name="40% - Accent3 3 3 2" xfId="1015" xr:uid="{00000000-0005-0000-0000-0000E7000000}"/>
    <cellStyle name="40% - Accent3 3 3 3" xfId="1014" xr:uid="{00000000-0005-0000-0000-0000E8000000}"/>
    <cellStyle name="40% - Accent3 3 4" xfId="1016" xr:uid="{00000000-0005-0000-0000-0000E9000000}"/>
    <cellStyle name="40% - Accent3 3 5" xfId="1010" xr:uid="{00000000-0005-0000-0000-0000EA000000}"/>
    <cellStyle name="40% - Accent3 4" xfId="122" xr:uid="{00000000-0005-0000-0000-0000EB000000}"/>
    <cellStyle name="40% - Accent3 4 2" xfId="123" xr:uid="{00000000-0005-0000-0000-0000EC000000}"/>
    <cellStyle name="40% - Accent3 4 3" xfId="124" xr:uid="{00000000-0005-0000-0000-0000ED000000}"/>
    <cellStyle name="40% - Accent3 5" xfId="854" xr:uid="{00000000-0005-0000-0000-0000EE000000}"/>
    <cellStyle name="40% - Accent4" xfId="32" builtinId="43" customBuiltin="1"/>
    <cellStyle name="40% - Accent4 2" xfId="125" xr:uid="{00000000-0005-0000-0000-0000F0000000}"/>
    <cellStyle name="40% - Accent4 2 2" xfId="126" xr:uid="{00000000-0005-0000-0000-0000F1000000}"/>
    <cellStyle name="40% - Accent4 2 2 2" xfId="1019" xr:uid="{00000000-0005-0000-0000-0000F2000000}"/>
    <cellStyle name="40% - Accent4 2 2 3" xfId="1020" xr:uid="{00000000-0005-0000-0000-0000F3000000}"/>
    <cellStyle name="40% - Accent4 2 2 4" xfId="1018" xr:uid="{00000000-0005-0000-0000-0000F4000000}"/>
    <cellStyle name="40% - Accent4 2 3" xfId="127" xr:uid="{00000000-0005-0000-0000-0000F5000000}"/>
    <cellStyle name="40% - Accent4 2 3 2" xfId="1022" xr:uid="{00000000-0005-0000-0000-0000F6000000}"/>
    <cellStyle name="40% - Accent4 2 3 3" xfId="1023" xr:uid="{00000000-0005-0000-0000-0000F7000000}"/>
    <cellStyle name="40% - Accent4 2 3 4" xfId="1021" xr:uid="{00000000-0005-0000-0000-0000F8000000}"/>
    <cellStyle name="40% - Accent4 2 4" xfId="1024" xr:uid="{00000000-0005-0000-0000-0000F9000000}"/>
    <cellStyle name="40% - Accent4 2 5" xfId="1025" xr:uid="{00000000-0005-0000-0000-0000FA000000}"/>
    <cellStyle name="40% - Accent4 2 6" xfId="1017" xr:uid="{00000000-0005-0000-0000-0000FB000000}"/>
    <cellStyle name="40% - Accent4 3" xfId="128" xr:uid="{00000000-0005-0000-0000-0000FC000000}"/>
    <cellStyle name="40% - Accent4 3 2" xfId="129" xr:uid="{00000000-0005-0000-0000-0000FD000000}"/>
    <cellStyle name="40% - Accent4 3 2 2" xfId="1028" xr:uid="{00000000-0005-0000-0000-0000FE000000}"/>
    <cellStyle name="40% - Accent4 3 2 3" xfId="1029" xr:uid="{00000000-0005-0000-0000-0000FF000000}"/>
    <cellStyle name="40% - Accent4 3 2 4" xfId="1027" xr:uid="{00000000-0005-0000-0000-000000010000}"/>
    <cellStyle name="40% - Accent4 3 3" xfId="130" xr:uid="{00000000-0005-0000-0000-000001010000}"/>
    <cellStyle name="40% - Accent4 3 3 2" xfId="1031" xr:uid="{00000000-0005-0000-0000-000002010000}"/>
    <cellStyle name="40% - Accent4 3 3 3" xfId="1030" xr:uid="{00000000-0005-0000-0000-000003010000}"/>
    <cellStyle name="40% - Accent4 3 4" xfId="1032" xr:uid="{00000000-0005-0000-0000-000004010000}"/>
    <cellStyle name="40% - Accent4 3 5" xfId="1026" xr:uid="{00000000-0005-0000-0000-000005010000}"/>
    <cellStyle name="40% - Accent4 4" xfId="131" xr:uid="{00000000-0005-0000-0000-000006010000}"/>
    <cellStyle name="40% - Accent4 4 2" xfId="132" xr:uid="{00000000-0005-0000-0000-000007010000}"/>
    <cellStyle name="40% - Accent4 4 3" xfId="133" xr:uid="{00000000-0005-0000-0000-000008010000}"/>
    <cellStyle name="40% - Accent5" xfId="36" builtinId="47" customBuiltin="1"/>
    <cellStyle name="40% - Accent5 2" xfId="134" xr:uid="{00000000-0005-0000-0000-00000A010000}"/>
    <cellStyle name="40% - Accent5 2 2" xfId="135" xr:uid="{00000000-0005-0000-0000-00000B010000}"/>
    <cellStyle name="40% - Accent5 2 2 2" xfId="1035" xr:uid="{00000000-0005-0000-0000-00000C010000}"/>
    <cellStyle name="40% - Accent5 2 2 3" xfId="1036" xr:uid="{00000000-0005-0000-0000-00000D010000}"/>
    <cellStyle name="40% - Accent5 2 2 4" xfId="1034" xr:uid="{00000000-0005-0000-0000-00000E010000}"/>
    <cellStyle name="40% - Accent5 2 3" xfId="136" xr:uid="{00000000-0005-0000-0000-00000F010000}"/>
    <cellStyle name="40% - Accent5 2 3 2" xfId="1038" xr:uid="{00000000-0005-0000-0000-000010010000}"/>
    <cellStyle name="40% - Accent5 2 3 3" xfId="1039" xr:uid="{00000000-0005-0000-0000-000011010000}"/>
    <cellStyle name="40% - Accent5 2 3 4" xfId="1037" xr:uid="{00000000-0005-0000-0000-000012010000}"/>
    <cellStyle name="40% - Accent5 2 4" xfId="1040" xr:uid="{00000000-0005-0000-0000-000013010000}"/>
    <cellStyle name="40% - Accent5 2 5" xfId="1041" xr:uid="{00000000-0005-0000-0000-000014010000}"/>
    <cellStyle name="40% - Accent5 2 6" xfId="1033" xr:uid="{00000000-0005-0000-0000-000015010000}"/>
    <cellStyle name="40% - Accent5 3" xfId="137" xr:uid="{00000000-0005-0000-0000-000016010000}"/>
    <cellStyle name="40% - Accent5 3 2" xfId="138" xr:uid="{00000000-0005-0000-0000-000017010000}"/>
    <cellStyle name="40% - Accent5 3 2 2" xfId="1044" xr:uid="{00000000-0005-0000-0000-000018010000}"/>
    <cellStyle name="40% - Accent5 3 2 3" xfId="1045" xr:uid="{00000000-0005-0000-0000-000019010000}"/>
    <cellStyle name="40% - Accent5 3 2 4" xfId="1043" xr:uid="{00000000-0005-0000-0000-00001A010000}"/>
    <cellStyle name="40% - Accent5 3 3" xfId="139" xr:uid="{00000000-0005-0000-0000-00001B010000}"/>
    <cellStyle name="40% - Accent5 3 3 2" xfId="1047" xr:uid="{00000000-0005-0000-0000-00001C010000}"/>
    <cellStyle name="40% - Accent5 3 3 3" xfId="1046" xr:uid="{00000000-0005-0000-0000-00001D010000}"/>
    <cellStyle name="40% - Accent5 3 4" xfId="1048" xr:uid="{00000000-0005-0000-0000-00001E010000}"/>
    <cellStyle name="40% - Accent5 3 5" xfId="1042" xr:uid="{00000000-0005-0000-0000-00001F010000}"/>
    <cellStyle name="40% - Accent5 4" xfId="140" xr:uid="{00000000-0005-0000-0000-000020010000}"/>
    <cellStyle name="40% - Accent5 4 2" xfId="141" xr:uid="{00000000-0005-0000-0000-000021010000}"/>
    <cellStyle name="40% - Accent5 4 3" xfId="142" xr:uid="{00000000-0005-0000-0000-000022010000}"/>
    <cellStyle name="40% - Accent6" xfId="40" builtinId="51" customBuiltin="1"/>
    <cellStyle name="40% - Accent6 2" xfId="143" xr:uid="{00000000-0005-0000-0000-000024010000}"/>
    <cellStyle name="40% - Accent6 2 2" xfId="144" xr:uid="{00000000-0005-0000-0000-000025010000}"/>
    <cellStyle name="40% - Accent6 2 2 2" xfId="1051" xr:uid="{00000000-0005-0000-0000-000026010000}"/>
    <cellStyle name="40% - Accent6 2 2 3" xfId="1052" xr:uid="{00000000-0005-0000-0000-000027010000}"/>
    <cellStyle name="40% - Accent6 2 2 4" xfId="1050" xr:uid="{00000000-0005-0000-0000-000028010000}"/>
    <cellStyle name="40% - Accent6 2 3" xfId="145" xr:uid="{00000000-0005-0000-0000-000029010000}"/>
    <cellStyle name="40% - Accent6 2 3 2" xfId="1054" xr:uid="{00000000-0005-0000-0000-00002A010000}"/>
    <cellStyle name="40% - Accent6 2 3 3" xfId="1055" xr:uid="{00000000-0005-0000-0000-00002B010000}"/>
    <cellStyle name="40% - Accent6 2 3 4" xfId="1053" xr:uid="{00000000-0005-0000-0000-00002C010000}"/>
    <cellStyle name="40% - Accent6 2 4" xfId="1056" xr:uid="{00000000-0005-0000-0000-00002D010000}"/>
    <cellStyle name="40% - Accent6 2 5" xfId="1057" xr:uid="{00000000-0005-0000-0000-00002E010000}"/>
    <cellStyle name="40% - Accent6 2 6" xfId="1049" xr:uid="{00000000-0005-0000-0000-00002F010000}"/>
    <cellStyle name="40% - Accent6 3" xfId="146" xr:uid="{00000000-0005-0000-0000-000030010000}"/>
    <cellStyle name="40% - Accent6 3 2" xfId="147" xr:uid="{00000000-0005-0000-0000-000031010000}"/>
    <cellStyle name="40% - Accent6 3 2 2" xfId="1060" xr:uid="{00000000-0005-0000-0000-000032010000}"/>
    <cellStyle name="40% - Accent6 3 2 3" xfId="1061" xr:uid="{00000000-0005-0000-0000-000033010000}"/>
    <cellStyle name="40% - Accent6 3 2 4" xfId="1059" xr:uid="{00000000-0005-0000-0000-000034010000}"/>
    <cellStyle name="40% - Accent6 3 3" xfId="148" xr:uid="{00000000-0005-0000-0000-000035010000}"/>
    <cellStyle name="40% - Accent6 3 3 2" xfId="1063" xr:uid="{00000000-0005-0000-0000-000036010000}"/>
    <cellStyle name="40% - Accent6 3 3 3" xfId="1062" xr:uid="{00000000-0005-0000-0000-000037010000}"/>
    <cellStyle name="40% - Accent6 3 4" xfId="1064" xr:uid="{00000000-0005-0000-0000-000038010000}"/>
    <cellStyle name="40% - Accent6 3 5" xfId="1058" xr:uid="{00000000-0005-0000-0000-000039010000}"/>
    <cellStyle name="40% - Accent6 4" xfId="149" xr:uid="{00000000-0005-0000-0000-00003A010000}"/>
    <cellStyle name="40% - Accent6 4 2" xfId="150" xr:uid="{00000000-0005-0000-0000-00003B010000}"/>
    <cellStyle name="40% - Accent6 4 3" xfId="151" xr:uid="{00000000-0005-0000-0000-00003C010000}"/>
    <cellStyle name="60% - Accent1" xfId="21" builtinId="32" customBuiltin="1"/>
    <cellStyle name="60% - Accent1 2" xfId="152" xr:uid="{00000000-0005-0000-0000-00003E010000}"/>
    <cellStyle name="60% - Accent1 2 2" xfId="1066" xr:uid="{00000000-0005-0000-0000-00003F010000}"/>
    <cellStyle name="60% - Accent1 2 3" xfId="1067" xr:uid="{00000000-0005-0000-0000-000040010000}"/>
    <cellStyle name="60% - Accent1 2 4" xfId="1068" xr:uid="{00000000-0005-0000-0000-000041010000}"/>
    <cellStyle name="60% - Accent1 2 5" xfId="1065" xr:uid="{00000000-0005-0000-0000-000042010000}"/>
    <cellStyle name="60% - Accent1 3" xfId="153" xr:uid="{00000000-0005-0000-0000-000043010000}"/>
    <cellStyle name="60% - Accent1 3 2" xfId="1070" xr:uid="{00000000-0005-0000-0000-000044010000}"/>
    <cellStyle name="60% - Accent1 3 3" xfId="1071" xr:uid="{00000000-0005-0000-0000-000045010000}"/>
    <cellStyle name="60% - Accent1 3 4" xfId="1069" xr:uid="{00000000-0005-0000-0000-000046010000}"/>
    <cellStyle name="60% - Accent1 4" xfId="154" xr:uid="{00000000-0005-0000-0000-000047010000}"/>
    <cellStyle name="60% - Accent2" xfId="25" builtinId="36" customBuiltin="1"/>
    <cellStyle name="60% - Accent2 2" xfId="155" xr:uid="{00000000-0005-0000-0000-000049010000}"/>
    <cellStyle name="60% - Accent2 2 2" xfId="1073" xr:uid="{00000000-0005-0000-0000-00004A010000}"/>
    <cellStyle name="60% - Accent2 2 3" xfId="1074" xr:uid="{00000000-0005-0000-0000-00004B010000}"/>
    <cellStyle name="60% - Accent2 2 4" xfId="1075" xr:uid="{00000000-0005-0000-0000-00004C010000}"/>
    <cellStyle name="60% - Accent2 2 5" xfId="1072" xr:uid="{00000000-0005-0000-0000-00004D010000}"/>
    <cellStyle name="60% - Accent2 3" xfId="156" xr:uid="{00000000-0005-0000-0000-00004E010000}"/>
    <cellStyle name="60% - Accent2 3 2" xfId="1077" xr:uid="{00000000-0005-0000-0000-00004F010000}"/>
    <cellStyle name="60% - Accent2 3 3" xfId="1078" xr:uid="{00000000-0005-0000-0000-000050010000}"/>
    <cellStyle name="60% - Accent2 3 4" xfId="1076" xr:uid="{00000000-0005-0000-0000-000051010000}"/>
    <cellStyle name="60% - Accent2 4" xfId="157" xr:uid="{00000000-0005-0000-0000-000052010000}"/>
    <cellStyle name="60% - Accent3" xfId="29" builtinId="40" customBuiltin="1"/>
    <cellStyle name="60% - Accent3 2" xfId="158" xr:uid="{00000000-0005-0000-0000-000054010000}"/>
    <cellStyle name="60% - Accent3 2 2" xfId="1080" xr:uid="{00000000-0005-0000-0000-000055010000}"/>
    <cellStyle name="60% - Accent3 2 3" xfId="1081" xr:uid="{00000000-0005-0000-0000-000056010000}"/>
    <cellStyle name="60% - Accent3 2 4" xfId="1082" xr:uid="{00000000-0005-0000-0000-000057010000}"/>
    <cellStyle name="60% - Accent3 2 5" xfId="1079" xr:uid="{00000000-0005-0000-0000-000058010000}"/>
    <cellStyle name="60% - Accent3 3" xfId="159" xr:uid="{00000000-0005-0000-0000-000059010000}"/>
    <cellStyle name="60% - Accent3 3 2" xfId="1084" xr:uid="{00000000-0005-0000-0000-00005A010000}"/>
    <cellStyle name="60% - Accent3 3 3" xfId="1085" xr:uid="{00000000-0005-0000-0000-00005B010000}"/>
    <cellStyle name="60% - Accent3 3 4" xfId="1083" xr:uid="{00000000-0005-0000-0000-00005C010000}"/>
    <cellStyle name="60% - Accent3 4" xfId="160" xr:uid="{00000000-0005-0000-0000-00005D010000}"/>
    <cellStyle name="60% - Accent3 5" xfId="853" xr:uid="{00000000-0005-0000-0000-00005E010000}"/>
    <cellStyle name="60% - Accent4" xfId="33" builtinId="44" customBuiltin="1"/>
    <cellStyle name="60% - Accent4 2" xfId="161" xr:uid="{00000000-0005-0000-0000-000060010000}"/>
    <cellStyle name="60% - Accent4 2 2" xfId="1087" xr:uid="{00000000-0005-0000-0000-000061010000}"/>
    <cellStyle name="60% - Accent4 2 3" xfId="1088" xr:uid="{00000000-0005-0000-0000-000062010000}"/>
    <cellStyle name="60% - Accent4 2 4" xfId="1089" xr:uid="{00000000-0005-0000-0000-000063010000}"/>
    <cellStyle name="60% - Accent4 2 5" xfId="1086" xr:uid="{00000000-0005-0000-0000-000064010000}"/>
    <cellStyle name="60% - Accent4 3" xfId="162" xr:uid="{00000000-0005-0000-0000-000065010000}"/>
    <cellStyle name="60% - Accent4 3 2" xfId="1091" xr:uid="{00000000-0005-0000-0000-000066010000}"/>
    <cellStyle name="60% - Accent4 3 3" xfId="1092" xr:uid="{00000000-0005-0000-0000-000067010000}"/>
    <cellStyle name="60% - Accent4 3 4" xfId="1090" xr:uid="{00000000-0005-0000-0000-000068010000}"/>
    <cellStyle name="60% - Accent4 4" xfId="163" xr:uid="{00000000-0005-0000-0000-000069010000}"/>
    <cellStyle name="60% - Accent4 5" xfId="852" xr:uid="{00000000-0005-0000-0000-00006A010000}"/>
    <cellStyle name="60% - Accent5" xfId="37" builtinId="48" customBuiltin="1"/>
    <cellStyle name="60% - Accent5 2" xfId="164" xr:uid="{00000000-0005-0000-0000-00006C010000}"/>
    <cellStyle name="60% - Accent5 2 2" xfId="1094" xr:uid="{00000000-0005-0000-0000-00006D010000}"/>
    <cellStyle name="60% - Accent5 2 3" xfId="1095" xr:uid="{00000000-0005-0000-0000-00006E010000}"/>
    <cellStyle name="60% - Accent5 2 4" xfId="1096" xr:uid="{00000000-0005-0000-0000-00006F010000}"/>
    <cellStyle name="60% - Accent5 2 5" xfId="1093" xr:uid="{00000000-0005-0000-0000-000070010000}"/>
    <cellStyle name="60% - Accent5 3" xfId="165" xr:uid="{00000000-0005-0000-0000-000071010000}"/>
    <cellStyle name="60% - Accent5 3 2" xfId="1098" xr:uid="{00000000-0005-0000-0000-000072010000}"/>
    <cellStyle name="60% - Accent5 3 3" xfId="1099" xr:uid="{00000000-0005-0000-0000-000073010000}"/>
    <cellStyle name="60% - Accent5 3 4" xfId="1097" xr:uid="{00000000-0005-0000-0000-000074010000}"/>
    <cellStyle name="60% - Accent5 4" xfId="166" xr:uid="{00000000-0005-0000-0000-000075010000}"/>
    <cellStyle name="60% - Accent6" xfId="41" builtinId="52" customBuiltin="1"/>
    <cellStyle name="60% - Accent6 2" xfId="167" xr:uid="{00000000-0005-0000-0000-000077010000}"/>
    <cellStyle name="60% - Accent6 2 2" xfId="1101" xr:uid="{00000000-0005-0000-0000-000078010000}"/>
    <cellStyle name="60% - Accent6 2 3" xfId="1102" xr:uid="{00000000-0005-0000-0000-000079010000}"/>
    <cellStyle name="60% - Accent6 2 4" xfId="1103" xr:uid="{00000000-0005-0000-0000-00007A010000}"/>
    <cellStyle name="60% - Accent6 2 5" xfId="1100" xr:uid="{00000000-0005-0000-0000-00007B010000}"/>
    <cellStyle name="60% - Accent6 3" xfId="168" xr:uid="{00000000-0005-0000-0000-00007C010000}"/>
    <cellStyle name="60% - Accent6 3 2" xfId="1105" xr:uid="{00000000-0005-0000-0000-00007D010000}"/>
    <cellStyle name="60% - Accent6 3 3" xfId="1106" xr:uid="{00000000-0005-0000-0000-00007E010000}"/>
    <cellStyle name="60% - Accent6 3 4" xfId="1104" xr:uid="{00000000-0005-0000-0000-00007F010000}"/>
    <cellStyle name="60% - Accent6 4" xfId="169" xr:uid="{00000000-0005-0000-0000-000080010000}"/>
    <cellStyle name="60% - Accent6 5" xfId="851" xr:uid="{00000000-0005-0000-0000-000081010000}"/>
    <cellStyle name="Accent1" xfId="18" builtinId="29" customBuiltin="1"/>
    <cellStyle name="Accent1 2" xfId="170" xr:uid="{00000000-0005-0000-0000-000083010000}"/>
    <cellStyle name="Accent1 2 2" xfId="1108" xr:uid="{00000000-0005-0000-0000-000084010000}"/>
    <cellStyle name="Accent1 2 3" xfId="1109" xr:uid="{00000000-0005-0000-0000-000085010000}"/>
    <cellStyle name="Accent1 2 4" xfId="1110" xr:uid="{00000000-0005-0000-0000-000086010000}"/>
    <cellStyle name="Accent1 2 5" xfId="1107" xr:uid="{00000000-0005-0000-0000-000087010000}"/>
    <cellStyle name="Accent1 3" xfId="171" xr:uid="{00000000-0005-0000-0000-000088010000}"/>
    <cellStyle name="Accent1 3 2" xfId="1112" xr:uid="{00000000-0005-0000-0000-000089010000}"/>
    <cellStyle name="Accent1 3 3" xfId="1113" xr:uid="{00000000-0005-0000-0000-00008A010000}"/>
    <cellStyle name="Accent1 3 4" xfId="1111" xr:uid="{00000000-0005-0000-0000-00008B010000}"/>
    <cellStyle name="Accent1 4" xfId="172" xr:uid="{00000000-0005-0000-0000-00008C010000}"/>
    <cellStyle name="Accent2" xfId="22" builtinId="33" customBuiltin="1"/>
    <cellStyle name="Accent2 2" xfId="173" xr:uid="{00000000-0005-0000-0000-00008E010000}"/>
    <cellStyle name="Accent2 2 2" xfId="1115" xr:uid="{00000000-0005-0000-0000-00008F010000}"/>
    <cellStyle name="Accent2 2 3" xfId="1116" xr:uid="{00000000-0005-0000-0000-000090010000}"/>
    <cellStyle name="Accent2 2 4" xfId="1117" xr:uid="{00000000-0005-0000-0000-000091010000}"/>
    <cellStyle name="Accent2 2 5" xfId="1114" xr:uid="{00000000-0005-0000-0000-000092010000}"/>
    <cellStyle name="Accent2 3" xfId="174" xr:uid="{00000000-0005-0000-0000-000093010000}"/>
    <cellStyle name="Accent2 3 2" xfId="1119" xr:uid="{00000000-0005-0000-0000-000094010000}"/>
    <cellStyle name="Accent2 3 3" xfId="1120" xr:uid="{00000000-0005-0000-0000-000095010000}"/>
    <cellStyle name="Accent2 3 4" xfId="1118" xr:uid="{00000000-0005-0000-0000-000096010000}"/>
    <cellStyle name="Accent2 4" xfId="175" xr:uid="{00000000-0005-0000-0000-000097010000}"/>
    <cellStyle name="Accent3" xfId="26" builtinId="37" customBuiltin="1"/>
    <cellStyle name="Accent3 2" xfId="176" xr:uid="{00000000-0005-0000-0000-000099010000}"/>
    <cellStyle name="Accent3 2 2" xfId="1122" xr:uid="{00000000-0005-0000-0000-00009A010000}"/>
    <cellStyle name="Accent3 2 3" xfId="1123" xr:uid="{00000000-0005-0000-0000-00009B010000}"/>
    <cellStyle name="Accent3 2 4" xfId="1124" xr:uid="{00000000-0005-0000-0000-00009C010000}"/>
    <cellStyle name="Accent3 2 5" xfId="1121" xr:uid="{00000000-0005-0000-0000-00009D010000}"/>
    <cellStyle name="Accent3 3" xfId="177" xr:uid="{00000000-0005-0000-0000-00009E010000}"/>
    <cellStyle name="Accent3 3 2" xfId="1126" xr:uid="{00000000-0005-0000-0000-00009F010000}"/>
    <cellStyle name="Accent3 3 3" xfId="1127" xr:uid="{00000000-0005-0000-0000-0000A0010000}"/>
    <cellStyle name="Accent3 3 4" xfId="1125" xr:uid="{00000000-0005-0000-0000-0000A1010000}"/>
    <cellStyle name="Accent3 4" xfId="178" xr:uid="{00000000-0005-0000-0000-0000A2010000}"/>
    <cellStyle name="Accent4" xfId="30" builtinId="41" customBuiltin="1"/>
    <cellStyle name="Accent4 2" xfId="179" xr:uid="{00000000-0005-0000-0000-0000A4010000}"/>
    <cellStyle name="Accent4 2 2" xfId="1129" xr:uid="{00000000-0005-0000-0000-0000A5010000}"/>
    <cellStyle name="Accent4 2 3" xfId="1130" xr:uid="{00000000-0005-0000-0000-0000A6010000}"/>
    <cellStyle name="Accent4 2 4" xfId="1131" xr:uid="{00000000-0005-0000-0000-0000A7010000}"/>
    <cellStyle name="Accent4 2 5" xfId="1128" xr:uid="{00000000-0005-0000-0000-0000A8010000}"/>
    <cellStyle name="Accent4 3" xfId="180" xr:uid="{00000000-0005-0000-0000-0000A9010000}"/>
    <cellStyle name="Accent4 3 2" xfId="1133" xr:uid="{00000000-0005-0000-0000-0000AA010000}"/>
    <cellStyle name="Accent4 3 3" xfId="1134" xr:uid="{00000000-0005-0000-0000-0000AB010000}"/>
    <cellStyle name="Accent4 3 4" xfId="1132" xr:uid="{00000000-0005-0000-0000-0000AC010000}"/>
    <cellStyle name="Accent4 4" xfId="181" xr:uid="{00000000-0005-0000-0000-0000AD010000}"/>
    <cellStyle name="Accent5" xfId="34" builtinId="45" customBuiltin="1"/>
    <cellStyle name="Accent5 2" xfId="182" xr:uid="{00000000-0005-0000-0000-0000AF010000}"/>
    <cellStyle name="Accent5 2 2" xfId="1136" xr:uid="{00000000-0005-0000-0000-0000B0010000}"/>
    <cellStyle name="Accent5 2 3" xfId="1137" xr:uid="{00000000-0005-0000-0000-0000B1010000}"/>
    <cellStyle name="Accent5 2 4" xfId="1138" xr:uid="{00000000-0005-0000-0000-0000B2010000}"/>
    <cellStyle name="Accent5 2 5" xfId="1135" xr:uid="{00000000-0005-0000-0000-0000B3010000}"/>
    <cellStyle name="Accent5 3" xfId="183" xr:uid="{00000000-0005-0000-0000-0000B4010000}"/>
    <cellStyle name="Accent5 3 2" xfId="1140" xr:uid="{00000000-0005-0000-0000-0000B5010000}"/>
    <cellStyle name="Accent5 3 3" xfId="1141" xr:uid="{00000000-0005-0000-0000-0000B6010000}"/>
    <cellStyle name="Accent5 3 4" xfId="1139" xr:uid="{00000000-0005-0000-0000-0000B7010000}"/>
    <cellStyle name="Accent5 4" xfId="184" xr:uid="{00000000-0005-0000-0000-0000B8010000}"/>
    <cellStyle name="Accent6" xfId="38" builtinId="49" customBuiltin="1"/>
    <cellStyle name="Accent6 2" xfId="185" xr:uid="{00000000-0005-0000-0000-0000BA010000}"/>
    <cellStyle name="Accent6 2 2" xfId="1143" xr:uid="{00000000-0005-0000-0000-0000BB010000}"/>
    <cellStyle name="Accent6 2 3" xfId="1144" xr:uid="{00000000-0005-0000-0000-0000BC010000}"/>
    <cellStyle name="Accent6 2 4" xfId="1145" xr:uid="{00000000-0005-0000-0000-0000BD010000}"/>
    <cellStyle name="Accent6 2 5" xfId="1142" xr:uid="{00000000-0005-0000-0000-0000BE010000}"/>
    <cellStyle name="Accent6 3" xfId="186" xr:uid="{00000000-0005-0000-0000-0000BF010000}"/>
    <cellStyle name="Accent6 3 2" xfId="1147" xr:uid="{00000000-0005-0000-0000-0000C0010000}"/>
    <cellStyle name="Accent6 3 3" xfId="1148" xr:uid="{00000000-0005-0000-0000-0000C1010000}"/>
    <cellStyle name="Accent6 3 4" xfId="1146" xr:uid="{00000000-0005-0000-0000-0000C2010000}"/>
    <cellStyle name="Accent6 4" xfId="187" xr:uid="{00000000-0005-0000-0000-0000C3010000}"/>
    <cellStyle name="Bad" xfId="8" builtinId="27" customBuiltin="1"/>
    <cellStyle name="Bad 2" xfId="188" xr:uid="{00000000-0005-0000-0000-0000C5010000}"/>
    <cellStyle name="Bad 2 2" xfId="1150" xr:uid="{00000000-0005-0000-0000-0000C6010000}"/>
    <cellStyle name="Bad 2 3" xfId="1151" xr:uid="{00000000-0005-0000-0000-0000C7010000}"/>
    <cellStyle name="Bad 2 4" xfId="1152" xr:uid="{00000000-0005-0000-0000-0000C8010000}"/>
    <cellStyle name="Bad 2 5" xfId="1149" xr:uid="{00000000-0005-0000-0000-0000C9010000}"/>
    <cellStyle name="Bad 3" xfId="189" xr:uid="{00000000-0005-0000-0000-0000CA010000}"/>
    <cellStyle name="Bad 3 2" xfId="1154" xr:uid="{00000000-0005-0000-0000-0000CB010000}"/>
    <cellStyle name="Bad 3 3" xfId="1155" xr:uid="{00000000-0005-0000-0000-0000CC010000}"/>
    <cellStyle name="Bad 3 4" xfId="1153" xr:uid="{00000000-0005-0000-0000-0000CD010000}"/>
    <cellStyle name="Bad 4" xfId="190" xr:uid="{00000000-0005-0000-0000-0000CE010000}"/>
    <cellStyle name="Calculation" xfId="12" builtinId="22" customBuiltin="1"/>
    <cellStyle name="Calculation 2" xfId="191" xr:uid="{00000000-0005-0000-0000-0000D0010000}"/>
    <cellStyle name="Calculation 2 2" xfId="1157" xr:uid="{00000000-0005-0000-0000-0000D1010000}"/>
    <cellStyle name="Calculation 2 3" xfId="1158" xr:uid="{00000000-0005-0000-0000-0000D2010000}"/>
    <cellStyle name="Calculation 2 4" xfId="1159" xr:uid="{00000000-0005-0000-0000-0000D3010000}"/>
    <cellStyle name="Calculation 2 5" xfId="1156" xr:uid="{00000000-0005-0000-0000-0000D4010000}"/>
    <cellStyle name="Calculation 3" xfId="192" xr:uid="{00000000-0005-0000-0000-0000D5010000}"/>
    <cellStyle name="Calculation 3 2" xfId="1161" xr:uid="{00000000-0005-0000-0000-0000D6010000}"/>
    <cellStyle name="Calculation 3 3" xfId="1162" xr:uid="{00000000-0005-0000-0000-0000D7010000}"/>
    <cellStyle name="Calculation 3 4" xfId="1160" xr:uid="{00000000-0005-0000-0000-0000D8010000}"/>
    <cellStyle name="Calculation 4" xfId="193" xr:uid="{00000000-0005-0000-0000-0000D9010000}"/>
    <cellStyle name="Check Cell" xfId="14" builtinId="23" customBuiltin="1"/>
    <cellStyle name="Check Cell 2" xfId="194" xr:uid="{00000000-0005-0000-0000-0000DB010000}"/>
    <cellStyle name="Check Cell 2 2" xfId="1164" xr:uid="{00000000-0005-0000-0000-0000DC010000}"/>
    <cellStyle name="Check Cell 2 3" xfId="1165" xr:uid="{00000000-0005-0000-0000-0000DD010000}"/>
    <cellStyle name="Check Cell 2 4" xfId="1166" xr:uid="{00000000-0005-0000-0000-0000DE010000}"/>
    <cellStyle name="Check Cell 2 5" xfId="1163" xr:uid="{00000000-0005-0000-0000-0000DF010000}"/>
    <cellStyle name="Check Cell 3" xfId="195" xr:uid="{00000000-0005-0000-0000-0000E0010000}"/>
    <cellStyle name="Check Cell 3 2" xfId="1168" xr:uid="{00000000-0005-0000-0000-0000E1010000}"/>
    <cellStyle name="Check Cell 3 3" xfId="1169" xr:uid="{00000000-0005-0000-0000-0000E2010000}"/>
    <cellStyle name="Check Cell 3 4" xfId="1167" xr:uid="{00000000-0005-0000-0000-0000E3010000}"/>
    <cellStyle name="Check Cell 4" xfId="196" xr:uid="{00000000-0005-0000-0000-0000E4010000}"/>
    <cellStyle name="Comma 10" xfId="197" xr:uid="{00000000-0005-0000-0000-0000E5010000}"/>
    <cellStyle name="Comma 10 10" xfId="42" xr:uid="{00000000-0005-0000-0000-0000E6010000}"/>
    <cellStyle name="Comma 10 10 2" xfId="198" xr:uid="{00000000-0005-0000-0000-0000E7010000}"/>
    <cellStyle name="Comma 10 10 3" xfId="199" xr:uid="{00000000-0005-0000-0000-0000E8010000}"/>
    <cellStyle name="Comma 10 11" xfId="200" xr:uid="{00000000-0005-0000-0000-0000E9010000}"/>
    <cellStyle name="Comma 10 11 2" xfId="201" xr:uid="{00000000-0005-0000-0000-0000EA010000}"/>
    <cellStyle name="Comma 10 11 3" xfId="202" xr:uid="{00000000-0005-0000-0000-0000EB010000}"/>
    <cellStyle name="Comma 10 12" xfId="203" xr:uid="{00000000-0005-0000-0000-0000EC010000}"/>
    <cellStyle name="Comma 10 12 2" xfId="204" xr:uid="{00000000-0005-0000-0000-0000ED010000}"/>
    <cellStyle name="Comma 10 12 3" xfId="205" xr:uid="{00000000-0005-0000-0000-0000EE010000}"/>
    <cellStyle name="Comma 10 13" xfId="206" xr:uid="{00000000-0005-0000-0000-0000EF010000}"/>
    <cellStyle name="Comma 10 13 2" xfId="207" xr:uid="{00000000-0005-0000-0000-0000F0010000}"/>
    <cellStyle name="Comma 10 13 3" xfId="208" xr:uid="{00000000-0005-0000-0000-0000F1010000}"/>
    <cellStyle name="Comma 10 14" xfId="209" xr:uid="{00000000-0005-0000-0000-0000F2010000}"/>
    <cellStyle name="Comma 10 14 2" xfId="210" xr:uid="{00000000-0005-0000-0000-0000F3010000}"/>
    <cellStyle name="Comma 10 14 3" xfId="211" xr:uid="{00000000-0005-0000-0000-0000F4010000}"/>
    <cellStyle name="Comma 10 15" xfId="212" xr:uid="{00000000-0005-0000-0000-0000F5010000}"/>
    <cellStyle name="Comma 10 15 2" xfId="213" xr:uid="{00000000-0005-0000-0000-0000F6010000}"/>
    <cellStyle name="Comma 10 15 3" xfId="214" xr:uid="{00000000-0005-0000-0000-0000F7010000}"/>
    <cellStyle name="Comma 10 16" xfId="215" xr:uid="{00000000-0005-0000-0000-0000F8010000}"/>
    <cellStyle name="Comma 10 16 2" xfId="216" xr:uid="{00000000-0005-0000-0000-0000F9010000}"/>
    <cellStyle name="Comma 10 16 3" xfId="217" xr:uid="{00000000-0005-0000-0000-0000FA010000}"/>
    <cellStyle name="Comma 10 17" xfId="218" xr:uid="{00000000-0005-0000-0000-0000FB010000}"/>
    <cellStyle name="Comma 10 18" xfId="219" xr:uid="{00000000-0005-0000-0000-0000FC010000}"/>
    <cellStyle name="Comma 10 2" xfId="220" xr:uid="{00000000-0005-0000-0000-0000FD010000}"/>
    <cellStyle name="Comma 10 2 2" xfId="221" xr:uid="{00000000-0005-0000-0000-0000FE010000}"/>
    <cellStyle name="Comma 10 2 3" xfId="222" xr:uid="{00000000-0005-0000-0000-0000FF010000}"/>
    <cellStyle name="Comma 10 3" xfId="223" xr:uid="{00000000-0005-0000-0000-000000020000}"/>
    <cellStyle name="Comma 10 3 2" xfId="224" xr:uid="{00000000-0005-0000-0000-000001020000}"/>
    <cellStyle name="Comma 10 3 3" xfId="225" xr:uid="{00000000-0005-0000-0000-000002020000}"/>
    <cellStyle name="Comma 10 4" xfId="226" xr:uid="{00000000-0005-0000-0000-000003020000}"/>
    <cellStyle name="Comma 10 4 2" xfId="227" xr:uid="{00000000-0005-0000-0000-000004020000}"/>
    <cellStyle name="Comma 10 4 3" xfId="228" xr:uid="{00000000-0005-0000-0000-000005020000}"/>
    <cellStyle name="Comma 10 5" xfId="229" xr:uid="{00000000-0005-0000-0000-000006020000}"/>
    <cellStyle name="Comma 10 5 2" xfId="230" xr:uid="{00000000-0005-0000-0000-000007020000}"/>
    <cellStyle name="Comma 10 5 3" xfId="231" xr:uid="{00000000-0005-0000-0000-000008020000}"/>
    <cellStyle name="Comma 10 6" xfId="232" xr:uid="{00000000-0005-0000-0000-000009020000}"/>
    <cellStyle name="Comma 10 6 2" xfId="233" xr:uid="{00000000-0005-0000-0000-00000A020000}"/>
    <cellStyle name="Comma 10 6 3" xfId="234" xr:uid="{00000000-0005-0000-0000-00000B020000}"/>
    <cellStyle name="Comma 10 7" xfId="235" xr:uid="{00000000-0005-0000-0000-00000C020000}"/>
    <cellStyle name="Comma 10 7 2" xfId="236" xr:uid="{00000000-0005-0000-0000-00000D020000}"/>
    <cellStyle name="Comma 10 7 3" xfId="237" xr:uid="{00000000-0005-0000-0000-00000E020000}"/>
    <cellStyle name="Comma 10 8" xfId="238" xr:uid="{00000000-0005-0000-0000-00000F020000}"/>
    <cellStyle name="Comma 10 8 2" xfId="239" xr:uid="{00000000-0005-0000-0000-000010020000}"/>
    <cellStyle name="Comma 10 8 3" xfId="240" xr:uid="{00000000-0005-0000-0000-000011020000}"/>
    <cellStyle name="Comma 10 9" xfId="241" xr:uid="{00000000-0005-0000-0000-000012020000}"/>
    <cellStyle name="Comma 10 9 2" xfId="242" xr:uid="{00000000-0005-0000-0000-000013020000}"/>
    <cellStyle name="Comma 10 9 3" xfId="243" xr:uid="{00000000-0005-0000-0000-000014020000}"/>
    <cellStyle name="Comma 11" xfId="244" xr:uid="{00000000-0005-0000-0000-000015020000}"/>
    <cellStyle name="Comma 11 2" xfId="245" xr:uid="{00000000-0005-0000-0000-000016020000}"/>
    <cellStyle name="Comma 12" xfId="246" xr:uid="{00000000-0005-0000-0000-000017020000}"/>
    <cellStyle name="Comma 12 2" xfId="247" xr:uid="{00000000-0005-0000-0000-000018020000}"/>
    <cellStyle name="Comma 12 3" xfId="864" xr:uid="{00000000-0005-0000-0000-000019020000}"/>
    <cellStyle name="Comma 13" xfId="248" xr:uid="{00000000-0005-0000-0000-00001A020000}"/>
    <cellStyle name="Comma 13 2" xfId="249" xr:uid="{00000000-0005-0000-0000-00001B020000}"/>
    <cellStyle name="Comma 14" xfId="250" xr:uid="{00000000-0005-0000-0000-00001C020000}"/>
    <cellStyle name="Comma 15" xfId="251" xr:uid="{00000000-0005-0000-0000-00001D020000}"/>
    <cellStyle name="Comma 15 2" xfId="252" xr:uid="{00000000-0005-0000-0000-00001E020000}"/>
    <cellStyle name="Comma 16" xfId="253" xr:uid="{00000000-0005-0000-0000-00001F020000}"/>
    <cellStyle name="Comma 16 2" xfId="254" xr:uid="{00000000-0005-0000-0000-000020020000}"/>
    <cellStyle name="Comma 17" xfId="255" xr:uid="{00000000-0005-0000-0000-000021020000}"/>
    <cellStyle name="Comma 17 2" xfId="256" xr:uid="{00000000-0005-0000-0000-000022020000}"/>
    <cellStyle name="Comma 18" xfId="257" xr:uid="{00000000-0005-0000-0000-000023020000}"/>
    <cellStyle name="Comma 18 2" xfId="258" xr:uid="{00000000-0005-0000-0000-000024020000}"/>
    <cellStyle name="Comma 19" xfId="259" xr:uid="{00000000-0005-0000-0000-000025020000}"/>
    <cellStyle name="Comma 19 2" xfId="260" xr:uid="{00000000-0005-0000-0000-000026020000}"/>
    <cellStyle name="Comma 2" xfId="261" xr:uid="{00000000-0005-0000-0000-000027020000}"/>
    <cellStyle name="Comma 2 10" xfId="262" xr:uid="{00000000-0005-0000-0000-000028020000}"/>
    <cellStyle name="Comma 2 10 2" xfId="263" xr:uid="{00000000-0005-0000-0000-000029020000}"/>
    <cellStyle name="Comma 2 10 2 2" xfId="264" xr:uid="{00000000-0005-0000-0000-00002A020000}"/>
    <cellStyle name="Comma 2 10 2 3" xfId="265" xr:uid="{00000000-0005-0000-0000-00002B020000}"/>
    <cellStyle name="Comma 2 10 3" xfId="266" xr:uid="{00000000-0005-0000-0000-00002C020000}"/>
    <cellStyle name="Comma 2 10 4" xfId="267" xr:uid="{00000000-0005-0000-0000-00002D020000}"/>
    <cellStyle name="Comma 2 11" xfId="268" xr:uid="{00000000-0005-0000-0000-00002E020000}"/>
    <cellStyle name="Comma 2 11 2" xfId="269" xr:uid="{00000000-0005-0000-0000-00002F020000}"/>
    <cellStyle name="Comma 2 11 3" xfId="270" xr:uid="{00000000-0005-0000-0000-000030020000}"/>
    <cellStyle name="Comma 2 12" xfId="271" xr:uid="{00000000-0005-0000-0000-000031020000}"/>
    <cellStyle name="Comma 2 12 2" xfId="272" xr:uid="{00000000-0005-0000-0000-000032020000}"/>
    <cellStyle name="Comma 2 12 3" xfId="273" xr:uid="{00000000-0005-0000-0000-000033020000}"/>
    <cellStyle name="Comma 2 13" xfId="274" xr:uid="{00000000-0005-0000-0000-000034020000}"/>
    <cellStyle name="Comma 2 13 2" xfId="275" xr:uid="{00000000-0005-0000-0000-000035020000}"/>
    <cellStyle name="Comma 2 13 3" xfId="276" xr:uid="{00000000-0005-0000-0000-000036020000}"/>
    <cellStyle name="Comma 2 14" xfId="277" xr:uid="{00000000-0005-0000-0000-000037020000}"/>
    <cellStyle name="Comma 2 14 2" xfId="278" xr:uid="{00000000-0005-0000-0000-000038020000}"/>
    <cellStyle name="Comma 2 14 3" xfId="279" xr:uid="{00000000-0005-0000-0000-000039020000}"/>
    <cellStyle name="Comma 2 15" xfId="280" xr:uid="{00000000-0005-0000-0000-00003A020000}"/>
    <cellStyle name="Comma 2 15 2" xfId="281" xr:uid="{00000000-0005-0000-0000-00003B020000}"/>
    <cellStyle name="Comma 2 15 3" xfId="282" xr:uid="{00000000-0005-0000-0000-00003C020000}"/>
    <cellStyle name="Comma 2 16" xfId="283" xr:uid="{00000000-0005-0000-0000-00003D020000}"/>
    <cellStyle name="Comma 2 16 2" xfId="284" xr:uid="{00000000-0005-0000-0000-00003E020000}"/>
    <cellStyle name="Comma 2 16 3" xfId="285" xr:uid="{00000000-0005-0000-0000-00003F020000}"/>
    <cellStyle name="Comma 2 17" xfId="286" xr:uid="{00000000-0005-0000-0000-000040020000}"/>
    <cellStyle name="Comma 2 17 2" xfId="287" xr:uid="{00000000-0005-0000-0000-000041020000}"/>
    <cellStyle name="Comma 2 17 3" xfId="288" xr:uid="{00000000-0005-0000-0000-000042020000}"/>
    <cellStyle name="Comma 2 18" xfId="289" xr:uid="{00000000-0005-0000-0000-000043020000}"/>
    <cellStyle name="Comma 2 18 2" xfId="290" xr:uid="{00000000-0005-0000-0000-000044020000}"/>
    <cellStyle name="Comma 2 18 3" xfId="291" xr:uid="{00000000-0005-0000-0000-000045020000}"/>
    <cellStyle name="Comma 2 19" xfId="292" xr:uid="{00000000-0005-0000-0000-000046020000}"/>
    <cellStyle name="Comma 2 19 2" xfId="293" xr:uid="{00000000-0005-0000-0000-000047020000}"/>
    <cellStyle name="Comma 2 19 3" xfId="294" xr:uid="{00000000-0005-0000-0000-000048020000}"/>
    <cellStyle name="Comma 2 2" xfId="295" xr:uid="{00000000-0005-0000-0000-000049020000}"/>
    <cellStyle name="Comma 2 2 10" xfId="296" xr:uid="{00000000-0005-0000-0000-00004A020000}"/>
    <cellStyle name="Comma 2 2 11" xfId="297" xr:uid="{00000000-0005-0000-0000-00004B020000}"/>
    <cellStyle name="Comma 2 2 12" xfId="298" xr:uid="{00000000-0005-0000-0000-00004C020000}"/>
    <cellStyle name="Comma 2 2 13" xfId="299" xr:uid="{00000000-0005-0000-0000-00004D020000}"/>
    <cellStyle name="Comma 2 2 14" xfId="300" xr:uid="{00000000-0005-0000-0000-00004E020000}"/>
    <cellStyle name="Comma 2 2 15" xfId="301" xr:uid="{00000000-0005-0000-0000-00004F020000}"/>
    <cellStyle name="Comma 2 2 2" xfId="302" xr:uid="{00000000-0005-0000-0000-000050020000}"/>
    <cellStyle name="Comma 2 2 2 10" xfId="303" xr:uid="{00000000-0005-0000-0000-000051020000}"/>
    <cellStyle name="Comma 2 2 2 10 2" xfId="304" xr:uid="{00000000-0005-0000-0000-000052020000}"/>
    <cellStyle name="Comma 2 2 2 10 3" xfId="305" xr:uid="{00000000-0005-0000-0000-000053020000}"/>
    <cellStyle name="Comma 2 2 2 11" xfId="306" xr:uid="{00000000-0005-0000-0000-000054020000}"/>
    <cellStyle name="Comma 2 2 2 11 2" xfId="307" xr:uid="{00000000-0005-0000-0000-000055020000}"/>
    <cellStyle name="Comma 2 2 2 11 3" xfId="308" xr:uid="{00000000-0005-0000-0000-000056020000}"/>
    <cellStyle name="Comma 2 2 2 12" xfId="309" xr:uid="{00000000-0005-0000-0000-000057020000}"/>
    <cellStyle name="Comma 2 2 2 12 2" xfId="310" xr:uid="{00000000-0005-0000-0000-000058020000}"/>
    <cellStyle name="Comma 2 2 2 12 3" xfId="311" xr:uid="{00000000-0005-0000-0000-000059020000}"/>
    <cellStyle name="Comma 2 2 2 2" xfId="312" xr:uid="{00000000-0005-0000-0000-00005A020000}"/>
    <cellStyle name="Comma 2 2 2 2 10" xfId="313" xr:uid="{00000000-0005-0000-0000-00005B020000}"/>
    <cellStyle name="Comma 2 2 2 2 11" xfId="314" xr:uid="{00000000-0005-0000-0000-00005C020000}"/>
    <cellStyle name="Comma 2 2 2 2 12" xfId="315" xr:uid="{00000000-0005-0000-0000-00005D020000}"/>
    <cellStyle name="Comma 2 2 2 2 2" xfId="316" xr:uid="{00000000-0005-0000-0000-00005E020000}"/>
    <cellStyle name="Comma 2 2 2 2 2 2" xfId="317" xr:uid="{00000000-0005-0000-0000-00005F020000}"/>
    <cellStyle name="Comma 2 2 2 2 2 2 10" xfId="318" xr:uid="{00000000-0005-0000-0000-000060020000}"/>
    <cellStyle name="Comma 2 2 2 2 2 2 11" xfId="319" xr:uid="{00000000-0005-0000-0000-000061020000}"/>
    <cellStyle name="Comma 2 2 2 2 2 2 2" xfId="320" xr:uid="{00000000-0005-0000-0000-000062020000}"/>
    <cellStyle name="Comma 2 2 2 2 2 2 2 2" xfId="321" xr:uid="{00000000-0005-0000-0000-000063020000}"/>
    <cellStyle name="Comma 2 2 2 2 2 2 2 2 2" xfId="322" xr:uid="{00000000-0005-0000-0000-000064020000}"/>
    <cellStyle name="Comma 2 2 2 2 2 2 2 2 3" xfId="323" xr:uid="{00000000-0005-0000-0000-000065020000}"/>
    <cellStyle name="Comma 2 2 2 2 2 2 2 3" xfId="324" xr:uid="{00000000-0005-0000-0000-000066020000}"/>
    <cellStyle name="Comma 2 2 2 2 2 2 2 3 2" xfId="325" xr:uid="{00000000-0005-0000-0000-000067020000}"/>
    <cellStyle name="Comma 2 2 2 2 2 2 2 3 3" xfId="326" xr:uid="{00000000-0005-0000-0000-000068020000}"/>
    <cellStyle name="Comma 2 2 2 2 2 2 2 4" xfId="327" xr:uid="{00000000-0005-0000-0000-000069020000}"/>
    <cellStyle name="Comma 2 2 2 2 2 2 2 4 2" xfId="328" xr:uid="{00000000-0005-0000-0000-00006A020000}"/>
    <cellStyle name="Comma 2 2 2 2 2 2 2 4 3" xfId="329" xr:uid="{00000000-0005-0000-0000-00006B020000}"/>
    <cellStyle name="Comma 2 2 2 2 2 2 2 5" xfId="330" xr:uid="{00000000-0005-0000-0000-00006C020000}"/>
    <cellStyle name="Comma 2 2 2 2 2 2 2 5 2" xfId="331" xr:uid="{00000000-0005-0000-0000-00006D020000}"/>
    <cellStyle name="Comma 2 2 2 2 2 2 2 5 3" xfId="332" xr:uid="{00000000-0005-0000-0000-00006E020000}"/>
    <cellStyle name="Comma 2 2 2 2 2 2 2 6" xfId="333" xr:uid="{00000000-0005-0000-0000-00006F020000}"/>
    <cellStyle name="Comma 2 2 2 2 2 2 2 6 2" xfId="334" xr:uid="{00000000-0005-0000-0000-000070020000}"/>
    <cellStyle name="Comma 2 2 2 2 2 2 2 6 3" xfId="335" xr:uid="{00000000-0005-0000-0000-000071020000}"/>
    <cellStyle name="Comma 2 2 2 2 2 2 2 7" xfId="336" xr:uid="{00000000-0005-0000-0000-000072020000}"/>
    <cellStyle name="Comma 2 2 2 2 2 2 2 7 2" xfId="337" xr:uid="{00000000-0005-0000-0000-000073020000}"/>
    <cellStyle name="Comma 2 2 2 2 2 2 2 7 3" xfId="338" xr:uid="{00000000-0005-0000-0000-000074020000}"/>
    <cellStyle name="Comma 2 2 2 2 2 2 2 8" xfId="339" xr:uid="{00000000-0005-0000-0000-000075020000}"/>
    <cellStyle name="Comma 2 2 2 2 2 2 2 8 2" xfId="340" xr:uid="{00000000-0005-0000-0000-000076020000}"/>
    <cellStyle name="Comma 2 2 2 2 2 2 2 8 3" xfId="341" xr:uid="{00000000-0005-0000-0000-000077020000}"/>
    <cellStyle name="Comma 2 2 2 2 2 2 3" xfId="342" xr:uid="{00000000-0005-0000-0000-000078020000}"/>
    <cellStyle name="Comma 2 2 2 2 2 2 3 2" xfId="343" xr:uid="{00000000-0005-0000-0000-000079020000}"/>
    <cellStyle name="Comma 2 2 2 2 2 2 3 3" xfId="344" xr:uid="{00000000-0005-0000-0000-00007A020000}"/>
    <cellStyle name="Comma 2 2 2 2 2 2 4" xfId="345" xr:uid="{00000000-0005-0000-0000-00007B020000}"/>
    <cellStyle name="Comma 2 2 2 2 2 2 5" xfId="346" xr:uid="{00000000-0005-0000-0000-00007C020000}"/>
    <cellStyle name="Comma 2 2 2 2 2 2 6" xfId="347" xr:uid="{00000000-0005-0000-0000-00007D020000}"/>
    <cellStyle name="Comma 2 2 2 2 2 2 7" xfId="348" xr:uid="{00000000-0005-0000-0000-00007E020000}"/>
    <cellStyle name="Comma 2 2 2 2 2 2 8" xfId="349" xr:uid="{00000000-0005-0000-0000-00007F020000}"/>
    <cellStyle name="Comma 2 2 2 2 2 2 9" xfId="350" xr:uid="{00000000-0005-0000-0000-000080020000}"/>
    <cellStyle name="Comma 2 2 2 2 2 3" xfId="351" xr:uid="{00000000-0005-0000-0000-000081020000}"/>
    <cellStyle name="Comma 2 2 2 2 2 4" xfId="352" xr:uid="{00000000-0005-0000-0000-000082020000}"/>
    <cellStyle name="Comma 2 2 2 2 2 4 2" xfId="353" xr:uid="{00000000-0005-0000-0000-000083020000}"/>
    <cellStyle name="Comma 2 2 2 2 2 4 3" xfId="354" xr:uid="{00000000-0005-0000-0000-000084020000}"/>
    <cellStyle name="Comma 2 2 2 2 2 5" xfId="355" xr:uid="{00000000-0005-0000-0000-000085020000}"/>
    <cellStyle name="Comma 2 2 2 2 2 5 2" xfId="356" xr:uid="{00000000-0005-0000-0000-000086020000}"/>
    <cellStyle name="Comma 2 2 2 2 2 5 3" xfId="357" xr:uid="{00000000-0005-0000-0000-000087020000}"/>
    <cellStyle name="Comma 2 2 2 2 2 6" xfId="358" xr:uid="{00000000-0005-0000-0000-000088020000}"/>
    <cellStyle name="Comma 2 2 2 2 2 6 2" xfId="359" xr:uid="{00000000-0005-0000-0000-000089020000}"/>
    <cellStyle name="Comma 2 2 2 2 2 6 3" xfId="360" xr:uid="{00000000-0005-0000-0000-00008A020000}"/>
    <cellStyle name="Comma 2 2 2 2 2 7" xfId="361" xr:uid="{00000000-0005-0000-0000-00008B020000}"/>
    <cellStyle name="Comma 2 2 2 2 2 7 2" xfId="362" xr:uid="{00000000-0005-0000-0000-00008C020000}"/>
    <cellStyle name="Comma 2 2 2 2 2 7 3" xfId="363" xr:uid="{00000000-0005-0000-0000-00008D020000}"/>
    <cellStyle name="Comma 2 2 2 2 2 8" xfId="364" xr:uid="{00000000-0005-0000-0000-00008E020000}"/>
    <cellStyle name="Comma 2 2 2 2 2 8 2" xfId="365" xr:uid="{00000000-0005-0000-0000-00008F020000}"/>
    <cellStyle name="Comma 2 2 2 2 2 8 3" xfId="366" xr:uid="{00000000-0005-0000-0000-000090020000}"/>
    <cellStyle name="Comma 2 2 2 2 2 9" xfId="367" xr:uid="{00000000-0005-0000-0000-000091020000}"/>
    <cellStyle name="Comma 2 2 2 2 2 9 2" xfId="368" xr:uid="{00000000-0005-0000-0000-000092020000}"/>
    <cellStyle name="Comma 2 2 2 2 2 9 3" xfId="369" xr:uid="{00000000-0005-0000-0000-000093020000}"/>
    <cellStyle name="Comma 2 2 2 2 3" xfId="370" xr:uid="{00000000-0005-0000-0000-000094020000}"/>
    <cellStyle name="Comma 2 2 2 2 3 2" xfId="371" xr:uid="{00000000-0005-0000-0000-000095020000}"/>
    <cellStyle name="Comma 2 2 2 2 3 3" xfId="372" xr:uid="{00000000-0005-0000-0000-000096020000}"/>
    <cellStyle name="Comma 2 2 2 2 4" xfId="373" xr:uid="{00000000-0005-0000-0000-000097020000}"/>
    <cellStyle name="Comma 2 2 2 2 4 2" xfId="374" xr:uid="{00000000-0005-0000-0000-000098020000}"/>
    <cellStyle name="Comma 2 2 2 2 4 3" xfId="375" xr:uid="{00000000-0005-0000-0000-000099020000}"/>
    <cellStyle name="Comma 2 2 2 2 5" xfId="376" xr:uid="{00000000-0005-0000-0000-00009A020000}"/>
    <cellStyle name="Comma 2 2 2 2 6" xfId="377" xr:uid="{00000000-0005-0000-0000-00009B020000}"/>
    <cellStyle name="Comma 2 2 2 2 7" xfId="378" xr:uid="{00000000-0005-0000-0000-00009C020000}"/>
    <cellStyle name="Comma 2 2 2 2 8" xfId="379" xr:uid="{00000000-0005-0000-0000-00009D020000}"/>
    <cellStyle name="Comma 2 2 2 2 9" xfId="380" xr:uid="{00000000-0005-0000-0000-00009E020000}"/>
    <cellStyle name="Comma 2 2 2 3" xfId="381" xr:uid="{00000000-0005-0000-0000-00009F020000}"/>
    <cellStyle name="Comma 2 2 2 3 2" xfId="382" xr:uid="{00000000-0005-0000-0000-0000A0020000}"/>
    <cellStyle name="Comma 2 2 2 3 3" xfId="383" xr:uid="{00000000-0005-0000-0000-0000A1020000}"/>
    <cellStyle name="Comma 2 2 2 4" xfId="384" xr:uid="{00000000-0005-0000-0000-0000A2020000}"/>
    <cellStyle name="Comma 2 2 2 4 2" xfId="385" xr:uid="{00000000-0005-0000-0000-0000A3020000}"/>
    <cellStyle name="Comma 2 2 2 4 3" xfId="386" xr:uid="{00000000-0005-0000-0000-0000A4020000}"/>
    <cellStyle name="Comma 2 2 2 5" xfId="387" xr:uid="{00000000-0005-0000-0000-0000A5020000}"/>
    <cellStyle name="Comma 2 2 2 5 2" xfId="388" xr:uid="{00000000-0005-0000-0000-0000A6020000}"/>
    <cellStyle name="Comma 2 2 2 5 3" xfId="389" xr:uid="{00000000-0005-0000-0000-0000A7020000}"/>
    <cellStyle name="Comma 2 2 2 5 4" xfId="390" xr:uid="{00000000-0005-0000-0000-0000A8020000}"/>
    <cellStyle name="Comma 2 2 2 6" xfId="391" xr:uid="{00000000-0005-0000-0000-0000A9020000}"/>
    <cellStyle name="Comma 2 2 2 7" xfId="392" xr:uid="{00000000-0005-0000-0000-0000AA020000}"/>
    <cellStyle name="Comma 2 2 2 7 2" xfId="393" xr:uid="{00000000-0005-0000-0000-0000AB020000}"/>
    <cellStyle name="Comma 2 2 2 7 3" xfId="394" xr:uid="{00000000-0005-0000-0000-0000AC020000}"/>
    <cellStyle name="Comma 2 2 2 8" xfId="395" xr:uid="{00000000-0005-0000-0000-0000AD020000}"/>
    <cellStyle name="Comma 2 2 2 8 2" xfId="396" xr:uid="{00000000-0005-0000-0000-0000AE020000}"/>
    <cellStyle name="Comma 2 2 2 8 3" xfId="397" xr:uid="{00000000-0005-0000-0000-0000AF020000}"/>
    <cellStyle name="Comma 2 2 2 9" xfId="398" xr:uid="{00000000-0005-0000-0000-0000B0020000}"/>
    <cellStyle name="Comma 2 2 2 9 2" xfId="399" xr:uid="{00000000-0005-0000-0000-0000B1020000}"/>
    <cellStyle name="Comma 2 2 2 9 3" xfId="400" xr:uid="{00000000-0005-0000-0000-0000B2020000}"/>
    <cellStyle name="Comma 2 2 3" xfId="401" xr:uid="{00000000-0005-0000-0000-0000B3020000}"/>
    <cellStyle name="Comma 2 2 3 2" xfId="402" xr:uid="{00000000-0005-0000-0000-0000B4020000}"/>
    <cellStyle name="Comma 2 2 3 2 2" xfId="403" xr:uid="{00000000-0005-0000-0000-0000B5020000}"/>
    <cellStyle name="Comma 2 2 3 2 3" xfId="404" xr:uid="{00000000-0005-0000-0000-0000B6020000}"/>
    <cellStyle name="Comma 2 2 3 2 4" xfId="405" xr:uid="{00000000-0005-0000-0000-0000B7020000}"/>
    <cellStyle name="Comma 2 2 3 3" xfId="406" xr:uid="{00000000-0005-0000-0000-0000B8020000}"/>
    <cellStyle name="Comma 2 2 4" xfId="407" xr:uid="{00000000-0005-0000-0000-0000B9020000}"/>
    <cellStyle name="Comma 2 2 5" xfId="408" xr:uid="{00000000-0005-0000-0000-0000BA020000}"/>
    <cellStyle name="Comma 2 2 5 2" xfId="409" xr:uid="{00000000-0005-0000-0000-0000BB020000}"/>
    <cellStyle name="Comma 2 2 5 2 2" xfId="410" xr:uid="{00000000-0005-0000-0000-0000BC020000}"/>
    <cellStyle name="Comma 2 2 5 2 3" xfId="411" xr:uid="{00000000-0005-0000-0000-0000BD020000}"/>
    <cellStyle name="Comma 2 2 6" xfId="412" xr:uid="{00000000-0005-0000-0000-0000BE020000}"/>
    <cellStyle name="Comma 2 2 6 2" xfId="413" xr:uid="{00000000-0005-0000-0000-0000BF020000}"/>
    <cellStyle name="Comma 2 2 6 3" xfId="414" xr:uid="{00000000-0005-0000-0000-0000C0020000}"/>
    <cellStyle name="Comma 2 2 7" xfId="415" xr:uid="{00000000-0005-0000-0000-0000C1020000}"/>
    <cellStyle name="Comma 2 2 8" xfId="416" xr:uid="{00000000-0005-0000-0000-0000C2020000}"/>
    <cellStyle name="Comma 2 2 9" xfId="417" xr:uid="{00000000-0005-0000-0000-0000C3020000}"/>
    <cellStyle name="Comma 2 20" xfId="418" xr:uid="{00000000-0005-0000-0000-0000C4020000}"/>
    <cellStyle name="Comma 2 20 2" xfId="419" xr:uid="{00000000-0005-0000-0000-0000C5020000}"/>
    <cellStyle name="Comma 2 20 3" xfId="420" xr:uid="{00000000-0005-0000-0000-0000C6020000}"/>
    <cellStyle name="Comma 2 21" xfId="421" xr:uid="{00000000-0005-0000-0000-0000C7020000}"/>
    <cellStyle name="Comma 2 21 2" xfId="422" xr:uid="{00000000-0005-0000-0000-0000C8020000}"/>
    <cellStyle name="Comma 2 21 3" xfId="423" xr:uid="{00000000-0005-0000-0000-0000C9020000}"/>
    <cellStyle name="Comma 2 22" xfId="424" xr:uid="{00000000-0005-0000-0000-0000CA020000}"/>
    <cellStyle name="Comma 2 22 2" xfId="425" xr:uid="{00000000-0005-0000-0000-0000CB020000}"/>
    <cellStyle name="Comma 2 22 3" xfId="426" xr:uid="{00000000-0005-0000-0000-0000CC020000}"/>
    <cellStyle name="Comma 2 23" xfId="427" xr:uid="{00000000-0005-0000-0000-0000CD020000}"/>
    <cellStyle name="Comma 2 23 2" xfId="428" xr:uid="{00000000-0005-0000-0000-0000CE020000}"/>
    <cellStyle name="Comma 2 23 3" xfId="429" xr:uid="{00000000-0005-0000-0000-0000CF020000}"/>
    <cellStyle name="Comma 2 24" xfId="430" xr:uid="{00000000-0005-0000-0000-0000D0020000}"/>
    <cellStyle name="Comma 2 24 2" xfId="431" xr:uid="{00000000-0005-0000-0000-0000D1020000}"/>
    <cellStyle name="Comma 2 24 3" xfId="432" xr:uid="{00000000-0005-0000-0000-0000D2020000}"/>
    <cellStyle name="Comma 2 25" xfId="433" xr:uid="{00000000-0005-0000-0000-0000D3020000}"/>
    <cellStyle name="Comma 2 25 2" xfId="434" xr:uid="{00000000-0005-0000-0000-0000D4020000}"/>
    <cellStyle name="Comma 2 25 3" xfId="435" xr:uid="{00000000-0005-0000-0000-0000D5020000}"/>
    <cellStyle name="Comma 2 26" xfId="436" xr:uid="{00000000-0005-0000-0000-0000D6020000}"/>
    <cellStyle name="Comma 2 26 2" xfId="437" xr:uid="{00000000-0005-0000-0000-0000D7020000}"/>
    <cellStyle name="Comma 2 26 3" xfId="438" xr:uid="{00000000-0005-0000-0000-0000D8020000}"/>
    <cellStyle name="Comma 2 27" xfId="439" xr:uid="{00000000-0005-0000-0000-0000D9020000}"/>
    <cellStyle name="Comma 2 27 2" xfId="440" xr:uid="{00000000-0005-0000-0000-0000DA020000}"/>
    <cellStyle name="Comma 2 27 3" xfId="441" xr:uid="{00000000-0005-0000-0000-0000DB020000}"/>
    <cellStyle name="Comma 2 28" xfId="442" xr:uid="{00000000-0005-0000-0000-0000DC020000}"/>
    <cellStyle name="Comma 2 28 2" xfId="443" xr:uid="{00000000-0005-0000-0000-0000DD020000}"/>
    <cellStyle name="Comma 2 28 3" xfId="444" xr:uid="{00000000-0005-0000-0000-0000DE020000}"/>
    <cellStyle name="Comma 2 29" xfId="445" xr:uid="{00000000-0005-0000-0000-0000DF020000}"/>
    <cellStyle name="Comma 2 29 2" xfId="446" xr:uid="{00000000-0005-0000-0000-0000E0020000}"/>
    <cellStyle name="Comma 2 29 3" xfId="447" xr:uid="{00000000-0005-0000-0000-0000E1020000}"/>
    <cellStyle name="Comma 2 3" xfId="448" xr:uid="{00000000-0005-0000-0000-0000E2020000}"/>
    <cellStyle name="Comma 2 3 2" xfId="449" xr:uid="{00000000-0005-0000-0000-0000E3020000}"/>
    <cellStyle name="Comma 2 3 2 2" xfId="450" xr:uid="{00000000-0005-0000-0000-0000E4020000}"/>
    <cellStyle name="Comma 2 3 2 2 2" xfId="451" xr:uid="{00000000-0005-0000-0000-0000E5020000}"/>
    <cellStyle name="Comma 2 3 2 2 2 2" xfId="452" xr:uid="{00000000-0005-0000-0000-0000E6020000}"/>
    <cellStyle name="Comma 2 3 2 2 2 2 2" xfId="453" xr:uid="{00000000-0005-0000-0000-0000E7020000}"/>
    <cellStyle name="Comma 2 3 2 2 2 2 3" xfId="454" xr:uid="{00000000-0005-0000-0000-0000E8020000}"/>
    <cellStyle name="Comma 2 3 2 2 3" xfId="455" xr:uid="{00000000-0005-0000-0000-0000E9020000}"/>
    <cellStyle name="Comma 2 3 2 2 3 2" xfId="456" xr:uid="{00000000-0005-0000-0000-0000EA020000}"/>
    <cellStyle name="Comma 2 3 2 2 3 3" xfId="457" xr:uid="{00000000-0005-0000-0000-0000EB020000}"/>
    <cellStyle name="Comma 2 3 2 2 4" xfId="458" xr:uid="{00000000-0005-0000-0000-0000EC020000}"/>
    <cellStyle name="Comma 2 3 2 2 5" xfId="459" xr:uid="{00000000-0005-0000-0000-0000ED020000}"/>
    <cellStyle name="Comma 2 3 2 3" xfId="460" xr:uid="{00000000-0005-0000-0000-0000EE020000}"/>
    <cellStyle name="Comma 2 3 2 3 2" xfId="461" xr:uid="{00000000-0005-0000-0000-0000EF020000}"/>
    <cellStyle name="Comma 2 3 2 3 3" xfId="462" xr:uid="{00000000-0005-0000-0000-0000F0020000}"/>
    <cellStyle name="Comma 2 3 2 4" xfId="463" xr:uid="{00000000-0005-0000-0000-0000F1020000}"/>
    <cellStyle name="Comma 2 3 2 4 2" xfId="464" xr:uid="{00000000-0005-0000-0000-0000F2020000}"/>
    <cellStyle name="Comma 2 3 2 4 3" xfId="465" xr:uid="{00000000-0005-0000-0000-0000F3020000}"/>
    <cellStyle name="Comma 2 3 2 5" xfId="466" xr:uid="{00000000-0005-0000-0000-0000F4020000}"/>
    <cellStyle name="Comma 2 3 2 5 2" xfId="467" xr:uid="{00000000-0005-0000-0000-0000F5020000}"/>
    <cellStyle name="Comma 2 3 2 5 3" xfId="468" xr:uid="{00000000-0005-0000-0000-0000F6020000}"/>
    <cellStyle name="Comma 2 3 2 5 4" xfId="469" xr:uid="{00000000-0005-0000-0000-0000F7020000}"/>
    <cellStyle name="Comma 2 3 3" xfId="470" xr:uid="{00000000-0005-0000-0000-0000F8020000}"/>
    <cellStyle name="Comma 2 3 3 2" xfId="471" xr:uid="{00000000-0005-0000-0000-0000F9020000}"/>
    <cellStyle name="Comma 2 3 3 2 2" xfId="472" xr:uid="{00000000-0005-0000-0000-0000FA020000}"/>
    <cellStyle name="Comma 2 3 3 2 3" xfId="473" xr:uid="{00000000-0005-0000-0000-0000FB020000}"/>
    <cellStyle name="Comma 2 3 3 2 4" xfId="474" xr:uid="{00000000-0005-0000-0000-0000FC020000}"/>
    <cellStyle name="Comma 2 3 3 3" xfId="475" xr:uid="{00000000-0005-0000-0000-0000FD020000}"/>
    <cellStyle name="Comma 2 3 4" xfId="476" xr:uid="{00000000-0005-0000-0000-0000FE020000}"/>
    <cellStyle name="Comma 2 3 5" xfId="477" xr:uid="{00000000-0005-0000-0000-0000FF020000}"/>
    <cellStyle name="Comma 2 3 5 2" xfId="478" xr:uid="{00000000-0005-0000-0000-000000030000}"/>
    <cellStyle name="Comma 2 3 5 2 2" xfId="479" xr:uid="{00000000-0005-0000-0000-000001030000}"/>
    <cellStyle name="Comma 2 3 5 2 3" xfId="480" xr:uid="{00000000-0005-0000-0000-000002030000}"/>
    <cellStyle name="Comma 2 3 6" xfId="481" xr:uid="{00000000-0005-0000-0000-000003030000}"/>
    <cellStyle name="Comma 2 3 7" xfId="482" xr:uid="{00000000-0005-0000-0000-000004030000}"/>
    <cellStyle name="Comma 2 30" xfId="483" xr:uid="{00000000-0005-0000-0000-000005030000}"/>
    <cellStyle name="Comma 2 30 2" xfId="484" xr:uid="{00000000-0005-0000-0000-000006030000}"/>
    <cellStyle name="Comma 2 30 3" xfId="485" xr:uid="{00000000-0005-0000-0000-000007030000}"/>
    <cellStyle name="Comma 2 31" xfId="486" xr:uid="{00000000-0005-0000-0000-000008030000}"/>
    <cellStyle name="Comma 2 31 2" xfId="487" xr:uid="{00000000-0005-0000-0000-000009030000}"/>
    <cellStyle name="Comma 2 31 3" xfId="488" xr:uid="{00000000-0005-0000-0000-00000A030000}"/>
    <cellStyle name="Comma 2 32" xfId="489" xr:uid="{00000000-0005-0000-0000-00000B030000}"/>
    <cellStyle name="Comma 2 32 2" xfId="490" xr:uid="{00000000-0005-0000-0000-00000C030000}"/>
    <cellStyle name="Comma 2 32 3" xfId="491" xr:uid="{00000000-0005-0000-0000-00000D030000}"/>
    <cellStyle name="Comma 2 33" xfId="492" xr:uid="{00000000-0005-0000-0000-00000E030000}"/>
    <cellStyle name="Comma 2 33 2" xfId="493" xr:uid="{00000000-0005-0000-0000-00000F030000}"/>
    <cellStyle name="Comma 2 33 3" xfId="494" xr:uid="{00000000-0005-0000-0000-000010030000}"/>
    <cellStyle name="Comma 2 34" xfId="495" xr:uid="{00000000-0005-0000-0000-000011030000}"/>
    <cellStyle name="Comma 2 34 2" xfId="496" xr:uid="{00000000-0005-0000-0000-000012030000}"/>
    <cellStyle name="Comma 2 34 3" xfId="497" xr:uid="{00000000-0005-0000-0000-000013030000}"/>
    <cellStyle name="Comma 2 35" xfId="498" xr:uid="{00000000-0005-0000-0000-000014030000}"/>
    <cellStyle name="Comma 2 35 2" xfId="499" xr:uid="{00000000-0005-0000-0000-000015030000}"/>
    <cellStyle name="Comma 2 35 3" xfId="500" xr:uid="{00000000-0005-0000-0000-000016030000}"/>
    <cellStyle name="Comma 2 36" xfId="501" xr:uid="{00000000-0005-0000-0000-000017030000}"/>
    <cellStyle name="Comma 2 36 2" xfId="502" xr:uid="{00000000-0005-0000-0000-000018030000}"/>
    <cellStyle name="Comma 2 36 3" xfId="503" xr:uid="{00000000-0005-0000-0000-000019030000}"/>
    <cellStyle name="Comma 2 37" xfId="504" xr:uid="{00000000-0005-0000-0000-00001A030000}"/>
    <cellStyle name="Comma 2 37 2" xfId="505" xr:uid="{00000000-0005-0000-0000-00001B030000}"/>
    <cellStyle name="Comma 2 37 3" xfId="506" xr:uid="{00000000-0005-0000-0000-00001C030000}"/>
    <cellStyle name="Comma 2 38" xfId="507" xr:uid="{00000000-0005-0000-0000-00001D030000}"/>
    <cellStyle name="Comma 2 38 2" xfId="508" xr:uid="{00000000-0005-0000-0000-00001E030000}"/>
    <cellStyle name="Comma 2 38 3" xfId="509" xr:uid="{00000000-0005-0000-0000-00001F030000}"/>
    <cellStyle name="Comma 2 39" xfId="510" xr:uid="{00000000-0005-0000-0000-000020030000}"/>
    <cellStyle name="Comma 2 39 2" xfId="511" xr:uid="{00000000-0005-0000-0000-000021030000}"/>
    <cellStyle name="Comma 2 39 3" xfId="512" xr:uid="{00000000-0005-0000-0000-000022030000}"/>
    <cellStyle name="Comma 2 4" xfId="513" xr:uid="{00000000-0005-0000-0000-000023030000}"/>
    <cellStyle name="Comma 2 4 2" xfId="514" xr:uid="{00000000-0005-0000-0000-000024030000}"/>
    <cellStyle name="Comma 2 4 3" xfId="515" xr:uid="{00000000-0005-0000-0000-000025030000}"/>
    <cellStyle name="Comma 2 40" xfId="516" xr:uid="{00000000-0005-0000-0000-000026030000}"/>
    <cellStyle name="Comma 2 40 2" xfId="517" xr:uid="{00000000-0005-0000-0000-000027030000}"/>
    <cellStyle name="Comma 2 40 3" xfId="518" xr:uid="{00000000-0005-0000-0000-000028030000}"/>
    <cellStyle name="Comma 2 41" xfId="519" xr:uid="{00000000-0005-0000-0000-000029030000}"/>
    <cellStyle name="Comma 2 42" xfId="520" xr:uid="{00000000-0005-0000-0000-00002A030000}"/>
    <cellStyle name="Comma 2 43" xfId="521" xr:uid="{00000000-0005-0000-0000-00002B030000}"/>
    <cellStyle name="Comma 2 44" xfId="522" xr:uid="{00000000-0005-0000-0000-00002C030000}"/>
    <cellStyle name="Comma 2 45" xfId="863" xr:uid="{00000000-0005-0000-0000-00002D030000}"/>
    <cellStyle name="Comma 2 5" xfId="523" xr:uid="{00000000-0005-0000-0000-00002E030000}"/>
    <cellStyle name="Comma 2 5 2" xfId="524" xr:uid="{00000000-0005-0000-0000-00002F030000}"/>
    <cellStyle name="Comma 2 5 3" xfId="525" xr:uid="{00000000-0005-0000-0000-000030030000}"/>
    <cellStyle name="Comma 2 6" xfId="526" xr:uid="{00000000-0005-0000-0000-000031030000}"/>
    <cellStyle name="Comma 2 6 2" xfId="527" xr:uid="{00000000-0005-0000-0000-000032030000}"/>
    <cellStyle name="Comma 2 6 3" xfId="528" xr:uid="{00000000-0005-0000-0000-000033030000}"/>
    <cellStyle name="Comma 2 7" xfId="529" xr:uid="{00000000-0005-0000-0000-000034030000}"/>
    <cellStyle name="Comma 2 7 2" xfId="530" xr:uid="{00000000-0005-0000-0000-000035030000}"/>
    <cellStyle name="Comma 2 7 3" xfId="531" xr:uid="{00000000-0005-0000-0000-000036030000}"/>
    <cellStyle name="Comma 2 8" xfId="532" xr:uid="{00000000-0005-0000-0000-000037030000}"/>
    <cellStyle name="Comma 2 8 2" xfId="533" xr:uid="{00000000-0005-0000-0000-000038030000}"/>
    <cellStyle name="Comma 2 8 3" xfId="534" xr:uid="{00000000-0005-0000-0000-000039030000}"/>
    <cellStyle name="Comma 2 9" xfId="535" xr:uid="{00000000-0005-0000-0000-00003A030000}"/>
    <cellStyle name="Comma 2 9 2" xfId="536" xr:uid="{00000000-0005-0000-0000-00003B030000}"/>
    <cellStyle name="Comma 2 9 3" xfId="537" xr:uid="{00000000-0005-0000-0000-00003C030000}"/>
    <cellStyle name="Comma 20" xfId="538" xr:uid="{00000000-0005-0000-0000-00003D030000}"/>
    <cellStyle name="Comma 21" xfId="860" xr:uid="{00000000-0005-0000-0000-00003E030000}"/>
    <cellStyle name="Comma 22" xfId="1170" xr:uid="{00000000-0005-0000-0000-00003F030000}"/>
    <cellStyle name="Comma 3" xfId="539" xr:uid="{00000000-0005-0000-0000-000040030000}"/>
    <cellStyle name="Comma 3 2" xfId="540" xr:uid="{00000000-0005-0000-0000-000041030000}"/>
    <cellStyle name="Comma 3 2 2" xfId="541" xr:uid="{00000000-0005-0000-0000-000042030000}"/>
    <cellStyle name="Comma 3 2 3" xfId="542" xr:uid="{00000000-0005-0000-0000-000043030000}"/>
    <cellStyle name="Comma 3 2 4" xfId="868" xr:uid="{00000000-0005-0000-0000-000044030000}"/>
    <cellStyle name="Comma 3 3" xfId="543" xr:uid="{00000000-0005-0000-0000-000045030000}"/>
    <cellStyle name="Comma 3 3 2" xfId="544" xr:uid="{00000000-0005-0000-0000-000046030000}"/>
    <cellStyle name="Comma 3 3 3" xfId="545" xr:uid="{00000000-0005-0000-0000-000047030000}"/>
    <cellStyle name="Comma 3 3 4" xfId="869" xr:uid="{00000000-0005-0000-0000-000048030000}"/>
    <cellStyle name="Comma 3 4" xfId="546" xr:uid="{00000000-0005-0000-0000-000049030000}"/>
    <cellStyle name="Comma 3 4 2" xfId="870" xr:uid="{00000000-0005-0000-0000-00004A030000}"/>
    <cellStyle name="Comma 3 5" xfId="547" xr:uid="{00000000-0005-0000-0000-00004B030000}"/>
    <cellStyle name="Comma 3 6" xfId="548" xr:uid="{00000000-0005-0000-0000-00004C030000}"/>
    <cellStyle name="Comma 3 7" xfId="866" xr:uid="{00000000-0005-0000-0000-00004D030000}"/>
    <cellStyle name="Comma 3 8" xfId="867" xr:uid="{00000000-0005-0000-0000-00004E030000}"/>
    <cellStyle name="Comma 4" xfId="549" xr:uid="{00000000-0005-0000-0000-00004F030000}"/>
    <cellStyle name="Comma 4 10" xfId="1172" xr:uid="{00000000-0005-0000-0000-000050030000}"/>
    <cellStyle name="Comma 4 11" xfId="1173" xr:uid="{00000000-0005-0000-0000-000051030000}"/>
    <cellStyle name="Comma 4 12" xfId="1174" xr:uid="{00000000-0005-0000-0000-000052030000}"/>
    <cellStyle name="Comma 4 13" xfId="1175" xr:uid="{00000000-0005-0000-0000-000053030000}"/>
    <cellStyle name="Comma 4 14" xfId="1176" xr:uid="{00000000-0005-0000-0000-000054030000}"/>
    <cellStyle name="Comma 4 15" xfId="1177" xr:uid="{00000000-0005-0000-0000-000055030000}"/>
    <cellStyle name="Comma 4 16" xfId="1178" xr:uid="{00000000-0005-0000-0000-000056030000}"/>
    <cellStyle name="Comma 4 17" xfId="1179" xr:uid="{00000000-0005-0000-0000-000057030000}"/>
    <cellStyle name="Comma 4 18" xfId="1171" xr:uid="{00000000-0005-0000-0000-000058030000}"/>
    <cellStyle name="Comma 4 2" xfId="550" xr:uid="{00000000-0005-0000-0000-000059030000}"/>
    <cellStyle name="Comma 4 2 2" xfId="551" xr:uid="{00000000-0005-0000-0000-00005A030000}"/>
    <cellStyle name="Comma 4 2 3" xfId="1181" xr:uid="{00000000-0005-0000-0000-00005B030000}"/>
    <cellStyle name="Comma 4 2 4" xfId="1180" xr:uid="{00000000-0005-0000-0000-00005C030000}"/>
    <cellStyle name="Comma 4 3" xfId="871" xr:uid="{00000000-0005-0000-0000-00005D030000}"/>
    <cellStyle name="Comma 4 4" xfId="1182" xr:uid="{00000000-0005-0000-0000-00005E030000}"/>
    <cellStyle name="Comma 4 5" xfId="1183" xr:uid="{00000000-0005-0000-0000-00005F030000}"/>
    <cellStyle name="Comma 4 6" xfId="1184" xr:uid="{00000000-0005-0000-0000-000060030000}"/>
    <cellStyle name="Comma 4 7" xfId="1185" xr:uid="{00000000-0005-0000-0000-000061030000}"/>
    <cellStyle name="Comma 4 8" xfId="1186" xr:uid="{00000000-0005-0000-0000-000062030000}"/>
    <cellStyle name="Comma 4 9" xfId="1187" xr:uid="{00000000-0005-0000-0000-000063030000}"/>
    <cellStyle name="Comma 5" xfId="552" xr:uid="{00000000-0005-0000-0000-000064030000}"/>
    <cellStyle name="Comma 5 2" xfId="553" xr:uid="{00000000-0005-0000-0000-000065030000}"/>
    <cellStyle name="Comma 5 2 2" xfId="554" xr:uid="{00000000-0005-0000-0000-000066030000}"/>
    <cellStyle name="Comma 5 2 3" xfId="555" xr:uid="{00000000-0005-0000-0000-000067030000}"/>
    <cellStyle name="Comma 5 3" xfId="556" xr:uid="{00000000-0005-0000-0000-000068030000}"/>
    <cellStyle name="Comma 5 4" xfId="557" xr:uid="{00000000-0005-0000-0000-000069030000}"/>
    <cellStyle name="Comma 6" xfId="558" xr:uid="{00000000-0005-0000-0000-00006A030000}"/>
    <cellStyle name="Comma 6 2" xfId="559" xr:uid="{00000000-0005-0000-0000-00006B030000}"/>
    <cellStyle name="Comma 6 2 2" xfId="560" xr:uid="{00000000-0005-0000-0000-00006C030000}"/>
    <cellStyle name="Comma 6 2 3" xfId="561" xr:uid="{00000000-0005-0000-0000-00006D030000}"/>
    <cellStyle name="Comma 6 3" xfId="562" xr:uid="{00000000-0005-0000-0000-00006E030000}"/>
    <cellStyle name="Comma 6 3 2" xfId="563" xr:uid="{00000000-0005-0000-0000-00006F030000}"/>
    <cellStyle name="Comma 6 3 3" xfId="564" xr:uid="{00000000-0005-0000-0000-000070030000}"/>
    <cellStyle name="Comma 6 4" xfId="565" xr:uid="{00000000-0005-0000-0000-000071030000}"/>
    <cellStyle name="Comma 6 4 2" xfId="566" xr:uid="{00000000-0005-0000-0000-000072030000}"/>
    <cellStyle name="Comma 6 4 3" xfId="567" xr:uid="{00000000-0005-0000-0000-000073030000}"/>
    <cellStyle name="Comma 6 5" xfId="568" xr:uid="{00000000-0005-0000-0000-000074030000}"/>
    <cellStyle name="Comma 6 5 2" xfId="569" xr:uid="{00000000-0005-0000-0000-000075030000}"/>
    <cellStyle name="Comma 6 5 3" xfId="570" xr:uid="{00000000-0005-0000-0000-000076030000}"/>
    <cellStyle name="Comma 6 6" xfId="571" xr:uid="{00000000-0005-0000-0000-000077030000}"/>
    <cellStyle name="Comma 6 6 2" xfId="572" xr:uid="{00000000-0005-0000-0000-000078030000}"/>
    <cellStyle name="Comma 6 6 3" xfId="573" xr:uid="{00000000-0005-0000-0000-000079030000}"/>
    <cellStyle name="Comma 6 7" xfId="574" xr:uid="{00000000-0005-0000-0000-00007A030000}"/>
    <cellStyle name="Comma 6 8" xfId="575" xr:uid="{00000000-0005-0000-0000-00007B030000}"/>
    <cellStyle name="Comma 7" xfId="576" xr:uid="{00000000-0005-0000-0000-00007C030000}"/>
    <cellStyle name="Comma 8" xfId="577" xr:uid="{00000000-0005-0000-0000-00007D030000}"/>
    <cellStyle name="Comma 8 2" xfId="578" xr:uid="{00000000-0005-0000-0000-00007E030000}"/>
    <cellStyle name="Comma 9" xfId="579" xr:uid="{00000000-0005-0000-0000-00007F030000}"/>
    <cellStyle name="Euro" xfId="580" xr:uid="{00000000-0005-0000-0000-000080030000}"/>
    <cellStyle name="Explanatory Text" xfId="16" builtinId="53" customBuiltin="1"/>
    <cellStyle name="Explanatory Text 2" xfId="581" xr:uid="{00000000-0005-0000-0000-000082030000}"/>
    <cellStyle name="Explanatory Text 2 2" xfId="1188" xr:uid="{00000000-0005-0000-0000-000083030000}"/>
    <cellStyle name="Explanatory Text 2 3" xfId="1189" xr:uid="{00000000-0005-0000-0000-000084030000}"/>
    <cellStyle name="Explanatory Text 3" xfId="582" xr:uid="{00000000-0005-0000-0000-000085030000}"/>
    <cellStyle name="Explanatory Text 3 2" xfId="1190" xr:uid="{00000000-0005-0000-0000-000086030000}"/>
    <cellStyle name="Explanatory Text 4" xfId="583" xr:uid="{00000000-0005-0000-0000-000087030000}"/>
    <cellStyle name="Good" xfId="7" builtinId="26" customBuiltin="1"/>
    <cellStyle name="Good 2" xfId="584" xr:uid="{00000000-0005-0000-0000-000089030000}"/>
    <cellStyle name="Good 2 2" xfId="1192" xr:uid="{00000000-0005-0000-0000-00008A030000}"/>
    <cellStyle name="Good 2 3" xfId="1193" xr:uid="{00000000-0005-0000-0000-00008B030000}"/>
    <cellStyle name="Good 2 4" xfId="1194" xr:uid="{00000000-0005-0000-0000-00008C030000}"/>
    <cellStyle name="Good 2 5" xfId="1191" xr:uid="{00000000-0005-0000-0000-00008D030000}"/>
    <cellStyle name="Good 3" xfId="585" xr:uid="{00000000-0005-0000-0000-00008E030000}"/>
    <cellStyle name="Good 3 2" xfId="1196" xr:uid="{00000000-0005-0000-0000-00008F030000}"/>
    <cellStyle name="Good 3 3" xfId="1197" xr:uid="{00000000-0005-0000-0000-000090030000}"/>
    <cellStyle name="Good 3 4" xfId="1195" xr:uid="{00000000-0005-0000-0000-000091030000}"/>
    <cellStyle name="Good 4" xfId="586" xr:uid="{00000000-0005-0000-0000-000092030000}"/>
    <cellStyle name="Heading 1" xfId="3" builtinId="16" customBuiltin="1"/>
    <cellStyle name="Heading 1 2" xfId="587" xr:uid="{00000000-0005-0000-0000-000094030000}"/>
    <cellStyle name="Heading 1 2 2" xfId="1198" xr:uid="{00000000-0005-0000-0000-000095030000}"/>
    <cellStyle name="Heading 1 2 3" xfId="1199" xr:uid="{00000000-0005-0000-0000-000096030000}"/>
    <cellStyle name="Heading 1 3" xfId="588" xr:uid="{00000000-0005-0000-0000-000097030000}"/>
    <cellStyle name="Heading 1 3 2" xfId="1200" xr:uid="{00000000-0005-0000-0000-000098030000}"/>
    <cellStyle name="Heading 1 4" xfId="589" xr:uid="{00000000-0005-0000-0000-000099030000}"/>
    <cellStyle name="Heading 2" xfId="4" builtinId="17" customBuiltin="1"/>
    <cellStyle name="Heading 2 2" xfId="590" xr:uid="{00000000-0005-0000-0000-00009B030000}"/>
    <cellStyle name="Heading 2 2 2" xfId="1201" xr:uid="{00000000-0005-0000-0000-00009C030000}"/>
    <cellStyle name="Heading 2 2 3" xfId="1202" xr:uid="{00000000-0005-0000-0000-00009D030000}"/>
    <cellStyle name="Heading 2 3" xfId="591" xr:uid="{00000000-0005-0000-0000-00009E030000}"/>
    <cellStyle name="Heading 2 3 2" xfId="1203" xr:uid="{00000000-0005-0000-0000-00009F030000}"/>
    <cellStyle name="Heading 2 4" xfId="592" xr:uid="{00000000-0005-0000-0000-0000A0030000}"/>
    <cellStyle name="Heading 3" xfId="5" builtinId="18" customBuiltin="1"/>
    <cellStyle name="Heading 3 2" xfId="593" xr:uid="{00000000-0005-0000-0000-0000A2030000}"/>
    <cellStyle name="Heading 3 2 2" xfId="1204" xr:uid="{00000000-0005-0000-0000-0000A3030000}"/>
    <cellStyle name="Heading 3 2 3" xfId="1205" xr:uid="{00000000-0005-0000-0000-0000A4030000}"/>
    <cellStyle name="Heading 3 3" xfId="594" xr:uid="{00000000-0005-0000-0000-0000A5030000}"/>
    <cellStyle name="Heading 3 3 2" xfId="1206" xr:uid="{00000000-0005-0000-0000-0000A6030000}"/>
    <cellStyle name="Heading 3 4" xfId="595" xr:uid="{00000000-0005-0000-0000-0000A7030000}"/>
    <cellStyle name="Heading 4" xfId="6" builtinId="19" customBuiltin="1"/>
    <cellStyle name="Heading 4 2" xfId="596" xr:uid="{00000000-0005-0000-0000-0000A9030000}"/>
    <cellStyle name="Heading 4 2 2" xfId="1207" xr:uid="{00000000-0005-0000-0000-0000AA030000}"/>
    <cellStyle name="Heading 4 2 3" xfId="1208" xr:uid="{00000000-0005-0000-0000-0000AB030000}"/>
    <cellStyle name="Heading 4 3" xfId="597" xr:uid="{00000000-0005-0000-0000-0000AC030000}"/>
    <cellStyle name="Heading 4 3 2" xfId="1209" xr:uid="{00000000-0005-0000-0000-0000AD030000}"/>
    <cellStyle name="Heading 4 4" xfId="598" xr:uid="{00000000-0005-0000-0000-0000AE030000}"/>
    <cellStyle name="Hyperlink 2" xfId="1210" xr:uid="{00000000-0005-0000-0000-0000AF030000}"/>
    <cellStyle name="Hyperlink 4" xfId="1211" xr:uid="{00000000-0005-0000-0000-0000B0030000}"/>
    <cellStyle name="Input" xfId="10" builtinId="20" customBuiltin="1"/>
    <cellStyle name="Input 2" xfId="599" xr:uid="{00000000-0005-0000-0000-0000B2030000}"/>
    <cellStyle name="Input 2 2" xfId="1213" xr:uid="{00000000-0005-0000-0000-0000B3030000}"/>
    <cellStyle name="Input 2 3" xfId="1214" xr:uid="{00000000-0005-0000-0000-0000B4030000}"/>
    <cellStyle name="Input 2 4" xfId="1215" xr:uid="{00000000-0005-0000-0000-0000B5030000}"/>
    <cellStyle name="Input 2 5" xfId="1212" xr:uid="{00000000-0005-0000-0000-0000B6030000}"/>
    <cellStyle name="Input 3" xfId="600" xr:uid="{00000000-0005-0000-0000-0000B7030000}"/>
    <cellStyle name="Input 3 2" xfId="1217" xr:uid="{00000000-0005-0000-0000-0000B8030000}"/>
    <cellStyle name="Input 3 3" xfId="1218" xr:uid="{00000000-0005-0000-0000-0000B9030000}"/>
    <cellStyle name="Input 3 4" xfId="1216" xr:uid="{00000000-0005-0000-0000-0000BA030000}"/>
    <cellStyle name="Input 4" xfId="601" xr:uid="{00000000-0005-0000-0000-0000BB030000}"/>
    <cellStyle name="Linked Cell" xfId="13" builtinId="24" customBuiltin="1"/>
    <cellStyle name="Linked Cell 2" xfId="602" xr:uid="{00000000-0005-0000-0000-0000BD030000}"/>
    <cellStyle name="Linked Cell 2 2" xfId="1219" xr:uid="{00000000-0005-0000-0000-0000BE030000}"/>
    <cellStyle name="Linked Cell 2 3" xfId="1220" xr:uid="{00000000-0005-0000-0000-0000BF030000}"/>
    <cellStyle name="Linked Cell 3" xfId="603" xr:uid="{00000000-0005-0000-0000-0000C0030000}"/>
    <cellStyle name="Linked Cell 3 2" xfId="1221" xr:uid="{00000000-0005-0000-0000-0000C1030000}"/>
    <cellStyle name="Linked Cell 4" xfId="604" xr:uid="{00000000-0005-0000-0000-0000C2030000}"/>
    <cellStyle name="Neutral" xfId="9" builtinId="28" customBuiltin="1"/>
    <cellStyle name="Neutral 2" xfId="605" xr:uid="{00000000-0005-0000-0000-0000C4030000}"/>
    <cellStyle name="Neutral 2 2" xfId="1223" xr:uid="{00000000-0005-0000-0000-0000C5030000}"/>
    <cellStyle name="Neutral 2 3" xfId="1224" xr:uid="{00000000-0005-0000-0000-0000C6030000}"/>
    <cellStyle name="Neutral 2 4" xfId="1225" xr:uid="{00000000-0005-0000-0000-0000C7030000}"/>
    <cellStyle name="Neutral 2 5" xfId="1222" xr:uid="{00000000-0005-0000-0000-0000C8030000}"/>
    <cellStyle name="Neutral 3" xfId="606" xr:uid="{00000000-0005-0000-0000-0000C9030000}"/>
    <cellStyle name="Neutral 3 2" xfId="1227" xr:uid="{00000000-0005-0000-0000-0000CA030000}"/>
    <cellStyle name="Neutral 3 3" xfId="1228" xr:uid="{00000000-0005-0000-0000-0000CB030000}"/>
    <cellStyle name="Neutral 3 4" xfId="1226" xr:uid="{00000000-0005-0000-0000-0000CC030000}"/>
    <cellStyle name="Neutral 4" xfId="607" xr:uid="{00000000-0005-0000-0000-0000CD030000}"/>
    <cellStyle name="Normal" xfId="0" builtinId="0"/>
    <cellStyle name="Normal 10" xfId="608" xr:uid="{00000000-0005-0000-0000-0000CF030000}"/>
    <cellStyle name="Normal 10 2" xfId="1230" xr:uid="{00000000-0005-0000-0000-0000D0030000}"/>
    <cellStyle name="Normal 10 3" xfId="1229" xr:uid="{00000000-0005-0000-0000-0000D1030000}"/>
    <cellStyle name="Normal 11" xfId="609" xr:uid="{00000000-0005-0000-0000-0000D2030000}"/>
    <cellStyle name="Normal 11 2" xfId="1232" xr:uid="{00000000-0005-0000-0000-0000D3030000}"/>
    <cellStyle name="Normal 11 3" xfId="1231" xr:uid="{00000000-0005-0000-0000-0000D4030000}"/>
    <cellStyle name="Normal 12" xfId="610" xr:uid="{00000000-0005-0000-0000-0000D5030000}"/>
    <cellStyle name="Normal 13" xfId="611" xr:uid="{00000000-0005-0000-0000-0000D6030000}"/>
    <cellStyle name="Normal 13 2" xfId="612" xr:uid="{00000000-0005-0000-0000-0000D7030000}"/>
    <cellStyle name="Normal 13 3" xfId="613" xr:uid="{00000000-0005-0000-0000-0000D8030000}"/>
    <cellStyle name="Normal 13 4" xfId="1233" xr:uid="{00000000-0005-0000-0000-0000D9030000}"/>
    <cellStyle name="Normal 14" xfId="614" xr:uid="{00000000-0005-0000-0000-0000DA030000}"/>
    <cellStyle name="Normal 15" xfId="615" xr:uid="{00000000-0005-0000-0000-0000DB030000}"/>
    <cellStyle name="Normal 15 2" xfId="616" xr:uid="{00000000-0005-0000-0000-0000DC030000}"/>
    <cellStyle name="Normal 16" xfId="617" xr:uid="{00000000-0005-0000-0000-0000DD030000}"/>
    <cellStyle name="Normal 16 2" xfId="618" xr:uid="{00000000-0005-0000-0000-0000DE030000}"/>
    <cellStyle name="Normal 17" xfId="619" xr:uid="{00000000-0005-0000-0000-0000DF030000}"/>
    <cellStyle name="Normal 17 2" xfId="620" xr:uid="{00000000-0005-0000-0000-0000E0030000}"/>
    <cellStyle name="Normal 18" xfId="621" xr:uid="{00000000-0005-0000-0000-0000E1030000}"/>
    <cellStyle name="Normal 18 2" xfId="622" xr:uid="{00000000-0005-0000-0000-0000E2030000}"/>
    <cellStyle name="Normal 19" xfId="623" xr:uid="{00000000-0005-0000-0000-0000E3030000}"/>
    <cellStyle name="Normal 19 2" xfId="624" xr:uid="{00000000-0005-0000-0000-0000E4030000}"/>
    <cellStyle name="Normal 2" xfId="1" xr:uid="{00000000-0005-0000-0000-0000E5030000}"/>
    <cellStyle name="Normal 2 10" xfId="625" xr:uid="{00000000-0005-0000-0000-0000E6030000}"/>
    <cellStyle name="Normal 2 11" xfId="626" xr:uid="{00000000-0005-0000-0000-0000E7030000}"/>
    <cellStyle name="Normal 2 12" xfId="627" xr:uid="{00000000-0005-0000-0000-0000E8030000}"/>
    <cellStyle name="Normal 2 13" xfId="628" xr:uid="{00000000-0005-0000-0000-0000E9030000}"/>
    <cellStyle name="Normal 2 14" xfId="629" xr:uid="{00000000-0005-0000-0000-0000EA030000}"/>
    <cellStyle name="Normal 2 15" xfId="862" xr:uid="{00000000-0005-0000-0000-0000EB030000}"/>
    <cellStyle name="Normal 2 2" xfId="630" xr:uid="{00000000-0005-0000-0000-0000EC030000}"/>
    <cellStyle name="Normal 2 2 10" xfId="631" xr:uid="{00000000-0005-0000-0000-0000ED030000}"/>
    <cellStyle name="Normal 2 2 11" xfId="632" xr:uid="{00000000-0005-0000-0000-0000EE030000}"/>
    <cellStyle name="Normal 2 2 2" xfId="633" xr:uid="{00000000-0005-0000-0000-0000EF030000}"/>
    <cellStyle name="Normal 2 2 2 2" xfId="634" xr:uid="{00000000-0005-0000-0000-0000F0030000}"/>
    <cellStyle name="Normal 2 2 2 2 2" xfId="635" xr:uid="{00000000-0005-0000-0000-0000F1030000}"/>
    <cellStyle name="Normal 2 2 2 2 2 2" xfId="636" xr:uid="{00000000-0005-0000-0000-0000F2030000}"/>
    <cellStyle name="Normal 2 2 2 2 2 3" xfId="637" xr:uid="{00000000-0005-0000-0000-0000F3030000}"/>
    <cellStyle name="Normal 2 2 2 2 2 4" xfId="638" xr:uid="{00000000-0005-0000-0000-0000F4030000}"/>
    <cellStyle name="Normal 2 2 2 2 2 5" xfId="639" xr:uid="{00000000-0005-0000-0000-0000F5030000}"/>
    <cellStyle name="Normal 2 2 2 2 2 6" xfId="640" xr:uid="{00000000-0005-0000-0000-0000F6030000}"/>
    <cellStyle name="Normal 2 2 2 2 2 7" xfId="641" xr:uid="{00000000-0005-0000-0000-0000F7030000}"/>
    <cellStyle name="Normal 2 2 2 2 2 8" xfId="642" xr:uid="{00000000-0005-0000-0000-0000F8030000}"/>
    <cellStyle name="Normal 2 2 2 2 3" xfId="643" xr:uid="{00000000-0005-0000-0000-0000F9030000}"/>
    <cellStyle name="Normal 2 2 2 2 4" xfId="644" xr:uid="{00000000-0005-0000-0000-0000FA030000}"/>
    <cellStyle name="Normal 2 2 2 2 5" xfId="645" xr:uid="{00000000-0005-0000-0000-0000FB030000}"/>
    <cellStyle name="Normal 2 2 2 2 6" xfId="646" xr:uid="{00000000-0005-0000-0000-0000FC030000}"/>
    <cellStyle name="Normal 2 2 2 2 7" xfId="647" xr:uid="{00000000-0005-0000-0000-0000FD030000}"/>
    <cellStyle name="Normal 2 2 2 2 8" xfId="648" xr:uid="{00000000-0005-0000-0000-0000FE030000}"/>
    <cellStyle name="Normal 2 2 2 3" xfId="649" xr:uid="{00000000-0005-0000-0000-0000FF030000}"/>
    <cellStyle name="Normal 2 2 2 4" xfId="650" xr:uid="{00000000-0005-0000-0000-000000040000}"/>
    <cellStyle name="Normal 2 2 2 5" xfId="651" xr:uid="{00000000-0005-0000-0000-000001040000}"/>
    <cellStyle name="Normal 2 2 2 6" xfId="652" xr:uid="{00000000-0005-0000-0000-000002040000}"/>
    <cellStyle name="Normal 2 2 2 7" xfId="653" xr:uid="{00000000-0005-0000-0000-000003040000}"/>
    <cellStyle name="Normal 2 2 2 8" xfId="654" xr:uid="{00000000-0005-0000-0000-000004040000}"/>
    <cellStyle name="Normal 2 2 2 9" xfId="655" xr:uid="{00000000-0005-0000-0000-000005040000}"/>
    <cellStyle name="Normal 2 2 3" xfId="656" xr:uid="{00000000-0005-0000-0000-000006040000}"/>
    <cellStyle name="Normal 2 2 4" xfId="657" xr:uid="{00000000-0005-0000-0000-000007040000}"/>
    <cellStyle name="Normal 2 2 5" xfId="658" xr:uid="{00000000-0005-0000-0000-000008040000}"/>
    <cellStyle name="Normal 2 2 5 2" xfId="659" xr:uid="{00000000-0005-0000-0000-000009040000}"/>
    <cellStyle name="Normal 2 2 6" xfId="660" xr:uid="{00000000-0005-0000-0000-00000A040000}"/>
    <cellStyle name="Normal 2 2 7" xfId="661" xr:uid="{00000000-0005-0000-0000-00000B040000}"/>
    <cellStyle name="Normal 2 2 8" xfId="662" xr:uid="{00000000-0005-0000-0000-00000C040000}"/>
    <cellStyle name="Normal 2 2 9" xfId="663" xr:uid="{00000000-0005-0000-0000-00000D040000}"/>
    <cellStyle name="Normal 2 3" xfId="664" xr:uid="{00000000-0005-0000-0000-00000E040000}"/>
    <cellStyle name="Normal 2 3 2" xfId="665" xr:uid="{00000000-0005-0000-0000-00000F040000}"/>
    <cellStyle name="Normal 2 3 2 2" xfId="666" xr:uid="{00000000-0005-0000-0000-000010040000}"/>
    <cellStyle name="Normal 2 3 3" xfId="667" xr:uid="{00000000-0005-0000-0000-000011040000}"/>
    <cellStyle name="Normal 2 4" xfId="668" xr:uid="{00000000-0005-0000-0000-000012040000}"/>
    <cellStyle name="Normal 2 5" xfId="669" xr:uid="{00000000-0005-0000-0000-000013040000}"/>
    <cellStyle name="Normal 2 5 2" xfId="670" xr:uid="{00000000-0005-0000-0000-000014040000}"/>
    <cellStyle name="Normal 2 6" xfId="671" xr:uid="{00000000-0005-0000-0000-000015040000}"/>
    <cellStyle name="Normal 2 7" xfId="672" xr:uid="{00000000-0005-0000-0000-000016040000}"/>
    <cellStyle name="Normal 2 8" xfId="673" xr:uid="{00000000-0005-0000-0000-000017040000}"/>
    <cellStyle name="Normal 2 9" xfId="674" xr:uid="{00000000-0005-0000-0000-000018040000}"/>
    <cellStyle name="Normal 20" xfId="675" xr:uid="{00000000-0005-0000-0000-000019040000}"/>
    <cellStyle name="Normal 21" xfId="676" xr:uid="{00000000-0005-0000-0000-00001A040000}"/>
    <cellStyle name="Normal 22" xfId="677" xr:uid="{00000000-0005-0000-0000-00001B040000}"/>
    <cellStyle name="Normal 23" xfId="43" xr:uid="{00000000-0005-0000-0000-00001C040000}"/>
    <cellStyle name="Normal 24" xfId="859" xr:uid="{00000000-0005-0000-0000-00001D040000}"/>
    <cellStyle name="Normal 24 2" xfId="1235" xr:uid="{00000000-0005-0000-0000-00001E040000}"/>
    <cellStyle name="Normal 24 3" xfId="1234" xr:uid="{00000000-0005-0000-0000-00001F040000}"/>
    <cellStyle name="Normal 3" xfId="678" xr:uid="{00000000-0005-0000-0000-000020040000}"/>
    <cellStyle name="Normal 3 10" xfId="679" xr:uid="{00000000-0005-0000-0000-000021040000}"/>
    <cellStyle name="Normal 3 11" xfId="865" xr:uid="{00000000-0005-0000-0000-000022040000}"/>
    <cellStyle name="Normal 3 11 2" xfId="1237" xr:uid="{00000000-0005-0000-0000-000023040000}"/>
    <cellStyle name="Normal 3 11 3" xfId="1236" xr:uid="{00000000-0005-0000-0000-000024040000}"/>
    <cellStyle name="Normal 3 12" xfId="1238" xr:uid="{00000000-0005-0000-0000-000025040000}"/>
    <cellStyle name="Normal 3 13" xfId="1239" xr:uid="{00000000-0005-0000-0000-000026040000}"/>
    <cellStyle name="Normal 3 14" xfId="1240" xr:uid="{00000000-0005-0000-0000-000027040000}"/>
    <cellStyle name="Normal 3 15" xfId="1241" xr:uid="{00000000-0005-0000-0000-000028040000}"/>
    <cellStyle name="Normal 3 16" xfId="1242" xr:uid="{00000000-0005-0000-0000-000029040000}"/>
    <cellStyle name="Normal 3 17" xfId="1243" xr:uid="{00000000-0005-0000-0000-00002A040000}"/>
    <cellStyle name="Normal 3 2" xfId="680" xr:uid="{00000000-0005-0000-0000-00002B040000}"/>
    <cellStyle name="Normal 3 2 2" xfId="681" xr:uid="{00000000-0005-0000-0000-00002C040000}"/>
    <cellStyle name="Normal 3 2 2 2" xfId="1244" xr:uid="{00000000-0005-0000-0000-00002D040000}"/>
    <cellStyle name="Normal 3 2 2 3" xfId="1245" xr:uid="{00000000-0005-0000-0000-00002E040000}"/>
    <cellStyle name="Normal 3 2 2 3 2" xfId="1246" xr:uid="{00000000-0005-0000-0000-00002F040000}"/>
    <cellStyle name="Normal 3 2 2 4" xfId="1247" xr:uid="{00000000-0005-0000-0000-000030040000}"/>
    <cellStyle name="Normal 3 3" xfId="682" xr:uid="{00000000-0005-0000-0000-000031040000}"/>
    <cellStyle name="Normal 3 3 2" xfId="683" xr:uid="{00000000-0005-0000-0000-000032040000}"/>
    <cellStyle name="Normal 3 4" xfId="684" xr:uid="{00000000-0005-0000-0000-000033040000}"/>
    <cellStyle name="Normal 3 4 2" xfId="1249" xr:uid="{00000000-0005-0000-0000-000034040000}"/>
    <cellStyle name="Normal 3 4 3" xfId="1250" xr:uid="{00000000-0005-0000-0000-000035040000}"/>
    <cellStyle name="Normal 3 4 4" xfId="1248" xr:uid="{00000000-0005-0000-0000-000036040000}"/>
    <cellStyle name="Normal 3 5" xfId="685" xr:uid="{00000000-0005-0000-0000-000037040000}"/>
    <cellStyle name="Normal 3 6" xfId="686" xr:uid="{00000000-0005-0000-0000-000038040000}"/>
    <cellStyle name="Normal 3 7" xfId="687" xr:uid="{00000000-0005-0000-0000-000039040000}"/>
    <cellStyle name="Normal 3 8" xfId="688" xr:uid="{00000000-0005-0000-0000-00003A040000}"/>
    <cellStyle name="Normal 3 9" xfId="689" xr:uid="{00000000-0005-0000-0000-00003B040000}"/>
    <cellStyle name="Normal 33" xfId="1251" xr:uid="{00000000-0005-0000-0000-00003C040000}"/>
    <cellStyle name="Normal 37" xfId="1252" xr:uid="{00000000-0005-0000-0000-00003D040000}"/>
    <cellStyle name="Normal 38" xfId="1253" xr:uid="{00000000-0005-0000-0000-00003E040000}"/>
    <cellStyle name="Normal 39" xfId="1254" xr:uid="{00000000-0005-0000-0000-00003F040000}"/>
    <cellStyle name="Normal 4" xfId="690" xr:uid="{00000000-0005-0000-0000-000040040000}"/>
    <cellStyle name="Normal 4 10" xfId="1256" xr:uid="{00000000-0005-0000-0000-000041040000}"/>
    <cellStyle name="Normal 4 11" xfId="1257" xr:uid="{00000000-0005-0000-0000-000042040000}"/>
    <cellStyle name="Normal 4 12" xfId="1258" xr:uid="{00000000-0005-0000-0000-000043040000}"/>
    <cellStyle name="Normal 4 13" xfId="1259" xr:uid="{00000000-0005-0000-0000-000044040000}"/>
    <cellStyle name="Normal 4 14" xfId="1260" xr:uid="{00000000-0005-0000-0000-000045040000}"/>
    <cellStyle name="Normal 4 15" xfId="1261" xr:uid="{00000000-0005-0000-0000-000046040000}"/>
    <cellStyle name="Normal 4 16" xfId="1262" xr:uid="{00000000-0005-0000-0000-000047040000}"/>
    <cellStyle name="Normal 4 17" xfId="1263" xr:uid="{00000000-0005-0000-0000-000048040000}"/>
    <cellStyle name="Normal 4 18" xfId="1255" xr:uid="{00000000-0005-0000-0000-000049040000}"/>
    <cellStyle name="Normal 4 2" xfId="691" xr:uid="{00000000-0005-0000-0000-00004A040000}"/>
    <cellStyle name="Normal 4 2 2" xfId="1265" xr:uid="{00000000-0005-0000-0000-00004B040000}"/>
    <cellStyle name="Normal 4 2 3" xfId="1266" xr:uid="{00000000-0005-0000-0000-00004C040000}"/>
    <cellStyle name="Normal 4 2 4" xfId="1264" xr:uid="{00000000-0005-0000-0000-00004D040000}"/>
    <cellStyle name="Normal 4 3" xfId="1267" xr:uid="{00000000-0005-0000-0000-00004E040000}"/>
    <cellStyle name="Normal 4 4" xfId="1268" xr:uid="{00000000-0005-0000-0000-00004F040000}"/>
    <cellStyle name="Normal 4 5" xfId="1269" xr:uid="{00000000-0005-0000-0000-000050040000}"/>
    <cellStyle name="Normal 4 6" xfId="1270" xr:uid="{00000000-0005-0000-0000-000051040000}"/>
    <cellStyle name="Normal 4 7" xfId="1271" xr:uid="{00000000-0005-0000-0000-000052040000}"/>
    <cellStyle name="Normal 4 8" xfId="1272" xr:uid="{00000000-0005-0000-0000-000053040000}"/>
    <cellStyle name="Normal 4 9" xfId="1273" xr:uid="{00000000-0005-0000-0000-000054040000}"/>
    <cellStyle name="Normal 40" xfId="1274" xr:uid="{00000000-0005-0000-0000-000055040000}"/>
    <cellStyle name="Normal 41" xfId="1275" xr:uid="{00000000-0005-0000-0000-000056040000}"/>
    <cellStyle name="Normal 42" xfId="1276" xr:uid="{00000000-0005-0000-0000-000057040000}"/>
    <cellStyle name="Normal 43" xfId="1277" xr:uid="{00000000-0005-0000-0000-000058040000}"/>
    <cellStyle name="Normal 44" xfId="1278" xr:uid="{00000000-0005-0000-0000-000059040000}"/>
    <cellStyle name="Normal 45" xfId="1279" xr:uid="{00000000-0005-0000-0000-00005A040000}"/>
    <cellStyle name="Normal 46" xfId="1280" xr:uid="{00000000-0005-0000-0000-00005B040000}"/>
    <cellStyle name="Normal 47" xfId="1281" xr:uid="{00000000-0005-0000-0000-00005C040000}"/>
    <cellStyle name="Normal 48" xfId="1282" xr:uid="{00000000-0005-0000-0000-00005D040000}"/>
    <cellStyle name="Normal 49" xfId="1283" xr:uid="{00000000-0005-0000-0000-00005E040000}"/>
    <cellStyle name="Normal 5" xfId="692" xr:uid="{00000000-0005-0000-0000-00005F040000}"/>
    <cellStyle name="Normal 5 10" xfId="1284" xr:uid="{00000000-0005-0000-0000-000060040000}"/>
    <cellStyle name="Normal 5 11" xfId="1285" xr:uid="{00000000-0005-0000-0000-000061040000}"/>
    <cellStyle name="Normal 5 12" xfId="1286" xr:uid="{00000000-0005-0000-0000-000062040000}"/>
    <cellStyle name="Normal 5 13" xfId="1287" xr:uid="{00000000-0005-0000-0000-000063040000}"/>
    <cellStyle name="Normal 5 14" xfId="1288" xr:uid="{00000000-0005-0000-0000-000064040000}"/>
    <cellStyle name="Normal 5 15" xfId="1289" xr:uid="{00000000-0005-0000-0000-000065040000}"/>
    <cellStyle name="Normal 5 16" xfId="1290" xr:uid="{00000000-0005-0000-0000-000066040000}"/>
    <cellStyle name="Normal 5 17" xfId="1291" xr:uid="{00000000-0005-0000-0000-000067040000}"/>
    <cellStyle name="Normal 5 18" xfId="1292" xr:uid="{00000000-0005-0000-0000-000068040000}"/>
    <cellStyle name="Normal 5 19" xfId="1293" xr:uid="{00000000-0005-0000-0000-000069040000}"/>
    <cellStyle name="Normal 5 2" xfId="872" xr:uid="{00000000-0005-0000-0000-00006A040000}"/>
    <cellStyle name="Normal 5 2 2" xfId="1295" xr:uid="{00000000-0005-0000-0000-00006B040000}"/>
    <cellStyle name="Normal 5 2 3" xfId="1294" xr:uid="{00000000-0005-0000-0000-00006C040000}"/>
    <cellStyle name="Normal 5 20" xfId="1296" xr:uid="{00000000-0005-0000-0000-00006D040000}"/>
    <cellStyle name="Normal 5 21" xfId="1297" xr:uid="{00000000-0005-0000-0000-00006E040000}"/>
    <cellStyle name="Normal 5 22" xfId="1298" xr:uid="{00000000-0005-0000-0000-00006F040000}"/>
    <cellStyle name="Normal 5 23" xfId="1299" xr:uid="{00000000-0005-0000-0000-000070040000}"/>
    <cellStyle name="Normal 5 24" xfId="1300" xr:uid="{00000000-0005-0000-0000-000071040000}"/>
    <cellStyle name="Normal 5 25" xfId="1301" xr:uid="{00000000-0005-0000-0000-000072040000}"/>
    <cellStyle name="Normal 5 26" xfId="1302" xr:uid="{00000000-0005-0000-0000-000073040000}"/>
    <cellStyle name="Normal 5 27" xfId="1303" xr:uid="{00000000-0005-0000-0000-000074040000}"/>
    <cellStyle name="Normal 5 3" xfId="1304" xr:uid="{00000000-0005-0000-0000-000075040000}"/>
    <cellStyle name="Normal 5 4" xfId="1305" xr:uid="{00000000-0005-0000-0000-000076040000}"/>
    <cellStyle name="Normal 5 5" xfId="1306" xr:uid="{00000000-0005-0000-0000-000077040000}"/>
    <cellStyle name="Normal 5 6" xfId="1307" xr:uid="{00000000-0005-0000-0000-000078040000}"/>
    <cellStyle name="Normal 5 7" xfId="1308" xr:uid="{00000000-0005-0000-0000-000079040000}"/>
    <cellStyle name="Normal 5 8" xfId="1309" xr:uid="{00000000-0005-0000-0000-00007A040000}"/>
    <cellStyle name="Normal 5 9" xfId="1310" xr:uid="{00000000-0005-0000-0000-00007B040000}"/>
    <cellStyle name="Normal 50" xfId="1311" xr:uid="{00000000-0005-0000-0000-00007C040000}"/>
    <cellStyle name="Normal 51" xfId="1312" xr:uid="{00000000-0005-0000-0000-00007D040000}"/>
    <cellStyle name="Normal 52" xfId="1313" xr:uid="{00000000-0005-0000-0000-00007E040000}"/>
    <cellStyle name="Normal 53" xfId="1314" xr:uid="{00000000-0005-0000-0000-00007F040000}"/>
    <cellStyle name="Normal 54" xfId="1315" xr:uid="{00000000-0005-0000-0000-000080040000}"/>
    <cellStyle name="Normal 55" xfId="1316" xr:uid="{00000000-0005-0000-0000-000081040000}"/>
    <cellStyle name="Normal 56" xfId="1317" xr:uid="{00000000-0005-0000-0000-000082040000}"/>
    <cellStyle name="Normal 57" xfId="1318" xr:uid="{00000000-0005-0000-0000-000083040000}"/>
    <cellStyle name="Normal 58" xfId="1319" xr:uid="{00000000-0005-0000-0000-000084040000}"/>
    <cellStyle name="Normal 59" xfId="1320" xr:uid="{00000000-0005-0000-0000-000085040000}"/>
    <cellStyle name="Normal 6" xfId="693" xr:uid="{00000000-0005-0000-0000-000086040000}"/>
    <cellStyle name="Normal 6 2" xfId="694" xr:uid="{00000000-0005-0000-0000-000087040000}"/>
    <cellStyle name="Normal 6 3" xfId="695" xr:uid="{00000000-0005-0000-0000-000088040000}"/>
    <cellStyle name="Normal 6 4" xfId="1321" xr:uid="{00000000-0005-0000-0000-000089040000}"/>
    <cellStyle name="Normal 60" xfId="1322" xr:uid="{00000000-0005-0000-0000-00008A040000}"/>
    <cellStyle name="Normal 61" xfId="1323" xr:uid="{00000000-0005-0000-0000-00008B040000}"/>
    <cellStyle name="Normal 62" xfId="1324" xr:uid="{00000000-0005-0000-0000-00008C040000}"/>
    <cellStyle name="Normal 7" xfId="696" xr:uid="{00000000-0005-0000-0000-00008D040000}"/>
    <cellStyle name="Normal 7 2" xfId="1326" xr:uid="{00000000-0005-0000-0000-00008E040000}"/>
    <cellStyle name="Normal 7 3" xfId="1325" xr:uid="{00000000-0005-0000-0000-00008F040000}"/>
    <cellStyle name="Normal 8" xfId="697" xr:uid="{00000000-0005-0000-0000-000090040000}"/>
    <cellStyle name="Normal 8 2" xfId="1328" xr:uid="{00000000-0005-0000-0000-000091040000}"/>
    <cellStyle name="Normal 8 3" xfId="1327" xr:uid="{00000000-0005-0000-0000-000092040000}"/>
    <cellStyle name="Normal 9" xfId="698" xr:uid="{00000000-0005-0000-0000-000093040000}"/>
    <cellStyle name="Normal 9 2" xfId="1330" xr:uid="{00000000-0005-0000-0000-000094040000}"/>
    <cellStyle name="Normal 9 3" xfId="1329" xr:uid="{00000000-0005-0000-0000-000095040000}"/>
    <cellStyle name="Note 10" xfId="1331" xr:uid="{00000000-0005-0000-0000-000096040000}"/>
    <cellStyle name="Note 10 2" xfId="1332" xr:uid="{00000000-0005-0000-0000-000097040000}"/>
    <cellStyle name="Note 11" xfId="1333" xr:uid="{00000000-0005-0000-0000-000098040000}"/>
    <cellStyle name="Note 11 2" xfId="1334" xr:uid="{00000000-0005-0000-0000-000099040000}"/>
    <cellStyle name="Note 12" xfId="1335" xr:uid="{00000000-0005-0000-0000-00009A040000}"/>
    <cellStyle name="Note 12 2" xfId="1336" xr:uid="{00000000-0005-0000-0000-00009B040000}"/>
    <cellStyle name="Note 13" xfId="1337" xr:uid="{00000000-0005-0000-0000-00009C040000}"/>
    <cellStyle name="Note 13 2" xfId="1338" xr:uid="{00000000-0005-0000-0000-00009D040000}"/>
    <cellStyle name="Note 14" xfId="1339" xr:uid="{00000000-0005-0000-0000-00009E040000}"/>
    <cellStyle name="Note 14 2" xfId="1340" xr:uid="{00000000-0005-0000-0000-00009F040000}"/>
    <cellStyle name="Note 2" xfId="699" xr:uid="{00000000-0005-0000-0000-0000A0040000}"/>
    <cellStyle name="Note 2 10" xfId="1342" xr:uid="{00000000-0005-0000-0000-0000A1040000}"/>
    <cellStyle name="Note 2 10 2" xfId="1343" xr:uid="{00000000-0005-0000-0000-0000A2040000}"/>
    <cellStyle name="Note 2 11" xfId="1344" xr:uid="{00000000-0005-0000-0000-0000A3040000}"/>
    <cellStyle name="Note 2 11 2" xfId="1345" xr:uid="{00000000-0005-0000-0000-0000A4040000}"/>
    <cellStyle name="Note 2 12" xfId="1346" xr:uid="{00000000-0005-0000-0000-0000A5040000}"/>
    <cellStyle name="Note 2 12 2" xfId="1347" xr:uid="{00000000-0005-0000-0000-0000A6040000}"/>
    <cellStyle name="Note 2 13" xfId="1348" xr:uid="{00000000-0005-0000-0000-0000A7040000}"/>
    <cellStyle name="Note 2 13 2" xfId="1349" xr:uid="{00000000-0005-0000-0000-0000A8040000}"/>
    <cellStyle name="Note 2 14" xfId="1350" xr:uid="{00000000-0005-0000-0000-0000A9040000}"/>
    <cellStyle name="Note 2 14 2" xfId="1351" xr:uid="{00000000-0005-0000-0000-0000AA040000}"/>
    <cellStyle name="Note 2 15" xfId="1352" xr:uid="{00000000-0005-0000-0000-0000AB040000}"/>
    <cellStyle name="Note 2 16" xfId="1353" xr:uid="{00000000-0005-0000-0000-0000AC040000}"/>
    <cellStyle name="Note 2 17" xfId="1341" xr:uid="{00000000-0005-0000-0000-0000AD040000}"/>
    <cellStyle name="Note 2 2" xfId="700" xr:uid="{00000000-0005-0000-0000-0000AE040000}"/>
    <cellStyle name="Note 2 2 2" xfId="1355" xr:uid="{00000000-0005-0000-0000-0000AF040000}"/>
    <cellStyle name="Note 2 2 3" xfId="1356" xr:uid="{00000000-0005-0000-0000-0000B0040000}"/>
    <cellStyle name="Note 2 2 4" xfId="1354" xr:uid="{00000000-0005-0000-0000-0000B1040000}"/>
    <cellStyle name="Note 2 3" xfId="701" xr:uid="{00000000-0005-0000-0000-0000B2040000}"/>
    <cellStyle name="Note 2 3 2" xfId="1358" xr:uid="{00000000-0005-0000-0000-0000B3040000}"/>
    <cellStyle name="Note 2 3 3" xfId="1359" xr:uid="{00000000-0005-0000-0000-0000B4040000}"/>
    <cellStyle name="Note 2 3 4" xfId="1357" xr:uid="{00000000-0005-0000-0000-0000B5040000}"/>
    <cellStyle name="Note 2 4" xfId="1360" xr:uid="{00000000-0005-0000-0000-0000B6040000}"/>
    <cellStyle name="Note 2 4 2" xfId="1361" xr:uid="{00000000-0005-0000-0000-0000B7040000}"/>
    <cellStyle name="Note 2 5" xfId="1362" xr:uid="{00000000-0005-0000-0000-0000B8040000}"/>
    <cellStyle name="Note 2 5 2" xfId="1363" xr:uid="{00000000-0005-0000-0000-0000B9040000}"/>
    <cellStyle name="Note 2 6" xfId="1364" xr:uid="{00000000-0005-0000-0000-0000BA040000}"/>
    <cellStyle name="Note 2 6 2" xfId="1365" xr:uid="{00000000-0005-0000-0000-0000BB040000}"/>
    <cellStyle name="Note 2 7" xfId="1366" xr:uid="{00000000-0005-0000-0000-0000BC040000}"/>
    <cellStyle name="Note 2 7 2" xfId="1367" xr:uid="{00000000-0005-0000-0000-0000BD040000}"/>
    <cellStyle name="Note 2 8" xfId="1368" xr:uid="{00000000-0005-0000-0000-0000BE040000}"/>
    <cellStyle name="Note 2 8 2" xfId="1369" xr:uid="{00000000-0005-0000-0000-0000BF040000}"/>
    <cellStyle name="Note 2 9" xfId="1370" xr:uid="{00000000-0005-0000-0000-0000C0040000}"/>
    <cellStyle name="Note 2 9 2" xfId="1371" xr:uid="{00000000-0005-0000-0000-0000C1040000}"/>
    <cellStyle name="Note 3" xfId="702" xr:uid="{00000000-0005-0000-0000-0000C2040000}"/>
    <cellStyle name="Note 3 2" xfId="703" xr:uid="{00000000-0005-0000-0000-0000C3040000}"/>
    <cellStyle name="Note 3 2 2" xfId="1374" xr:uid="{00000000-0005-0000-0000-0000C4040000}"/>
    <cellStyle name="Note 3 2 3" xfId="1375" xr:uid="{00000000-0005-0000-0000-0000C5040000}"/>
    <cellStyle name="Note 3 2 4" xfId="1373" xr:uid="{00000000-0005-0000-0000-0000C6040000}"/>
    <cellStyle name="Note 3 3" xfId="704" xr:uid="{00000000-0005-0000-0000-0000C7040000}"/>
    <cellStyle name="Note 3 3 2" xfId="1377" xr:uid="{00000000-0005-0000-0000-0000C8040000}"/>
    <cellStyle name="Note 3 3 3" xfId="1376" xr:uid="{00000000-0005-0000-0000-0000C9040000}"/>
    <cellStyle name="Note 3 4" xfId="1378" xr:uid="{00000000-0005-0000-0000-0000CA040000}"/>
    <cellStyle name="Note 3 5" xfId="1372" xr:uid="{00000000-0005-0000-0000-0000CB040000}"/>
    <cellStyle name="Note 4" xfId="705" xr:uid="{00000000-0005-0000-0000-0000CC040000}"/>
    <cellStyle name="Note 4 2" xfId="706" xr:uid="{00000000-0005-0000-0000-0000CD040000}"/>
    <cellStyle name="Note 4 2 2" xfId="1381" xr:uid="{00000000-0005-0000-0000-0000CE040000}"/>
    <cellStyle name="Note 4 2 3" xfId="1380" xr:uid="{00000000-0005-0000-0000-0000CF040000}"/>
    <cellStyle name="Note 4 3" xfId="707" xr:uid="{00000000-0005-0000-0000-0000D0040000}"/>
    <cellStyle name="Note 4 4" xfId="1382" xr:uid="{00000000-0005-0000-0000-0000D1040000}"/>
    <cellStyle name="Note 4 5" xfId="1379" xr:uid="{00000000-0005-0000-0000-0000D2040000}"/>
    <cellStyle name="Note 5" xfId="850" xr:uid="{00000000-0005-0000-0000-0000D3040000}"/>
    <cellStyle name="Note 5 2" xfId="1383" xr:uid="{00000000-0005-0000-0000-0000D4040000}"/>
    <cellStyle name="Note 6" xfId="1384" xr:uid="{00000000-0005-0000-0000-0000D5040000}"/>
    <cellStyle name="Note 6 2" xfId="1385" xr:uid="{00000000-0005-0000-0000-0000D6040000}"/>
    <cellStyle name="Note 7" xfId="1386" xr:uid="{00000000-0005-0000-0000-0000D7040000}"/>
    <cellStyle name="Note 7 2" xfId="1387" xr:uid="{00000000-0005-0000-0000-0000D8040000}"/>
    <cellStyle name="Note 8" xfId="1388" xr:uid="{00000000-0005-0000-0000-0000D9040000}"/>
    <cellStyle name="Note 8 2" xfId="1389" xr:uid="{00000000-0005-0000-0000-0000DA040000}"/>
    <cellStyle name="Note 9" xfId="1390" xr:uid="{00000000-0005-0000-0000-0000DB040000}"/>
    <cellStyle name="Note 9 2" xfId="1391" xr:uid="{00000000-0005-0000-0000-0000DC040000}"/>
    <cellStyle name="Output" xfId="11" builtinId="21" customBuiltin="1"/>
    <cellStyle name="Output 2" xfId="708" xr:uid="{00000000-0005-0000-0000-0000DE040000}"/>
    <cellStyle name="Output 2 2" xfId="1393" xr:uid="{00000000-0005-0000-0000-0000DF040000}"/>
    <cellStyle name="Output 2 3" xfId="1394" xr:uid="{00000000-0005-0000-0000-0000E0040000}"/>
    <cellStyle name="Output 2 4" xfId="1395" xr:uid="{00000000-0005-0000-0000-0000E1040000}"/>
    <cellStyle name="Output 2 5" xfId="1392" xr:uid="{00000000-0005-0000-0000-0000E2040000}"/>
    <cellStyle name="Output 3" xfId="709" xr:uid="{00000000-0005-0000-0000-0000E3040000}"/>
    <cellStyle name="Output 3 2" xfId="1397" xr:uid="{00000000-0005-0000-0000-0000E4040000}"/>
    <cellStyle name="Output 3 3" xfId="1398" xr:uid="{00000000-0005-0000-0000-0000E5040000}"/>
    <cellStyle name="Output 3 4" xfId="1396" xr:uid="{00000000-0005-0000-0000-0000E6040000}"/>
    <cellStyle name="Output 4" xfId="710" xr:uid="{00000000-0005-0000-0000-0000E7040000}"/>
    <cellStyle name="Percent 10" xfId="711" xr:uid="{00000000-0005-0000-0000-0000E8040000}"/>
    <cellStyle name="Percent 10 2" xfId="712" xr:uid="{00000000-0005-0000-0000-0000E9040000}"/>
    <cellStyle name="Percent 10 2 2" xfId="713" xr:uid="{00000000-0005-0000-0000-0000EA040000}"/>
    <cellStyle name="Percent 10 2 3" xfId="714" xr:uid="{00000000-0005-0000-0000-0000EB040000}"/>
    <cellStyle name="Percent 10 3" xfId="715" xr:uid="{00000000-0005-0000-0000-0000EC040000}"/>
    <cellStyle name="Percent 10 3 2" xfId="716" xr:uid="{00000000-0005-0000-0000-0000ED040000}"/>
    <cellStyle name="Percent 10 3 3" xfId="717" xr:uid="{00000000-0005-0000-0000-0000EE040000}"/>
    <cellStyle name="Percent 10 4" xfId="718" xr:uid="{00000000-0005-0000-0000-0000EF040000}"/>
    <cellStyle name="Percent 10 4 2" xfId="719" xr:uid="{00000000-0005-0000-0000-0000F0040000}"/>
    <cellStyle name="Percent 10 4 3" xfId="720" xr:uid="{00000000-0005-0000-0000-0000F1040000}"/>
    <cellStyle name="Percent 2" xfId="721" xr:uid="{00000000-0005-0000-0000-0000F2040000}"/>
    <cellStyle name="Percent 2 10" xfId="722" xr:uid="{00000000-0005-0000-0000-0000F3040000}"/>
    <cellStyle name="Percent 2 10 2" xfId="723" xr:uid="{00000000-0005-0000-0000-0000F4040000}"/>
    <cellStyle name="Percent 2 10 3" xfId="724" xr:uid="{00000000-0005-0000-0000-0000F5040000}"/>
    <cellStyle name="Percent 2 11" xfId="725" xr:uid="{00000000-0005-0000-0000-0000F6040000}"/>
    <cellStyle name="Percent 2 11 2" xfId="726" xr:uid="{00000000-0005-0000-0000-0000F7040000}"/>
    <cellStyle name="Percent 2 11 3" xfId="727" xr:uid="{00000000-0005-0000-0000-0000F8040000}"/>
    <cellStyle name="Percent 2 12" xfId="728" xr:uid="{00000000-0005-0000-0000-0000F9040000}"/>
    <cellStyle name="Percent 2 12 2" xfId="729" xr:uid="{00000000-0005-0000-0000-0000FA040000}"/>
    <cellStyle name="Percent 2 12 3" xfId="730" xr:uid="{00000000-0005-0000-0000-0000FB040000}"/>
    <cellStyle name="Percent 2 13" xfId="731" xr:uid="{00000000-0005-0000-0000-0000FC040000}"/>
    <cellStyle name="Percent 2 13 2" xfId="732" xr:uid="{00000000-0005-0000-0000-0000FD040000}"/>
    <cellStyle name="Percent 2 13 3" xfId="733" xr:uid="{00000000-0005-0000-0000-0000FE040000}"/>
    <cellStyle name="Percent 2 14" xfId="734" xr:uid="{00000000-0005-0000-0000-0000FF040000}"/>
    <cellStyle name="Percent 2 14 2" xfId="735" xr:uid="{00000000-0005-0000-0000-000000050000}"/>
    <cellStyle name="Percent 2 14 3" xfId="736" xr:uid="{00000000-0005-0000-0000-000001050000}"/>
    <cellStyle name="Percent 2 15" xfId="737" xr:uid="{00000000-0005-0000-0000-000002050000}"/>
    <cellStyle name="Percent 2 15 2" xfId="738" xr:uid="{00000000-0005-0000-0000-000003050000}"/>
    <cellStyle name="Percent 2 15 3" xfId="739" xr:uid="{00000000-0005-0000-0000-000004050000}"/>
    <cellStyle name="Percent 2 16" xfId="740" xr:uid="{00000000-0005-0000-0000-000005050000}"/>
    <cellStyle name="Percent 2 16 2" xfId="741" xr:uid="{00000000-0005-0000-0000-000006050000}"/>
    <cellStyle name="Percent 2 16 3" xfId="742" xr:uid="{00000000-0005-0000-0000-000007050000}"/>
    <cellStyle name="Percent 2 17" xfId="743" xr:uid="{00000000-0005-0000-0000-000008050000}"/>
    <cellStyle name="Percent 2 17 2" xfId="744" xr:uid="{00000000-0005-0000-0000-000009050000}"/>
    <cellStyle name="Percent 2 17 3" xfId="745" xr:uid="{00000000-0005-0000-0000-00000A050000}"/>
    <cellStyle name="Percent 2 18" xfId="746" xr:uid="{00000000-0005-0000-0000-00000B050000}"/>
    <cellStyle name="Percent 2 18 2" xfId="747" xr:uid="{00000000-0005-0000-0000-00000C050000}"/>
    <cellStyle name="Percent 2 18 3" xfId="748" xr:uid="{00000000-0005-0000-0000-00000D050000}"/>
    <cellStyle name="Percent 2 19" xfId="749" xr:uid="{00000000-0005-0000-0000-00000E050000}"/>
    <cellStyle name="Percent 2 19 2" xfId="750" xr:uid="{00000000-0005-0000-0000-00000F050000}"/>
    <cellStyle name="Percent 2 19 3" xfId="751" xr:uid="{00000000-0005-0000-0000-000010050000}"/>
    <cellStyle name="Percent 2 2" xfId="752" xr:uid="{00000000-0005-0000-0000-000011050000}"/>
    <cellStyle name="Percent 2 2 2" xfId="753" xr:uid="{00000000-0005-0000-0000-000012050000}"/>
    <cellStyle name="Percent 2 2 3" xfId="754" xr:uid="{00000000-0005-0000-0000-000013050000}"/>
    <cellStyle name="Percent 2 20" xfId="755" xr:uid="{00000000-0005-0000-0000-000014050000}"/>
    <cellStyle name="Percent 2 20 2" xfId="756" xr:uid="{00000000-0005-0000-0000-000015050000}"/>
    <cellStyle name="Percent 2 20 3" xfId="757" xr:uid="{00000000-0005-0000-0000-000016050000}"/>
    <cellStyle name="Percent 2 21" xfId="758" xr:uid="{00000000-0005-0000-0000-000017050000}"/>
    <cellStyle name="Percent 2 21 2" xfId="759" xr:uid="{00000000-0005-0000-0000-000018050000}"/>
    <cellStyle name="Percent 2 21 3" xfId="760" xr:uid="{00000000-0005-0000-0000-000019050000}"/>
    <cellStyle name="Percent 2 22" xfId="761" xr:uid="{00000000-0005-0000-0000-00001A050000}"/>
    <cellStyle name="Percent 2 22 2" xfId="762" xr:uid="{00000000-0005-0000-0000-00001B050000}"/>
    <cellStyle name="Percent 2 22 3" xfId="763" xr:uid="{00000000-0005-0000-0000-00001C050000}"/>
    <cellStyle name="Percent 2 23" xfId="764" xr:uid="{00000000-0005-0000-0000-00001D050000}"/>
    <cellStyle name="Percent 2 23 2" xfId="765" xr:uid="{00000000-0005-0000-0000-00001E050000}"/>
    <cellStyle name="Percent 2 23 3" xfId="766" xr:uid="{00000000-0005-0000-0000-00001F050000}"/>
    <cellStyle name="Percent 2 24" xfId="767" xr:uid="{00000000-0005-0000-0000-000020050000}"/>
    <cellStyle name="Percent 2 24 2" xfId="768" xr:uid="{00000000-0005-0000-0000-000021050000}"/>
    <cellStyle name="Percent 2 24 3" xfId="769" xr:uid="{00000000-0005-0000-0000-000022050000}"/>
    <cellStyle name="Percent 2 25" xfId="770" xr:uid="{00000000-0005-0000-0000-000023050000}"/>
    <cellStyle name="Percent 2 25 2" xfId="771" xr:uid="{00000000-0005-0000-0000-000024050000}"/>
    <cellStyle name="Percent 2 25 3" xfId="772" xr:uid="{00000000-0005-0000-0000-000025050000}"/>
    <cellStyle name="Percent 2 26" xfId="773" xr:uid="{00000000-0005-0000-0000-000026050000}"/>
    <cellStyle name="Percent 2 26 2" xfId="774" xr:uid="{00000000-0005-0000-0000-000027050000}"/>
    <cellStyle name="Percent 2 26 3" xfId="775" xr:uid="{00000000-0005-0000-0000-000028050000}"/>
    <cellStyle name="Percent 2 27" xfId="776" xr:uid="{00000000-0005-0000-0000-000029050000}"/>
    <cellStyle name="Percent 2 27 2" xfId="777" xr:uid="{00000000-0005-0000-0000-00002A050000}"/>
    <cellStyle name="Percent 2 27 3" xfId="778" xr:uid="{00000000-0005-0000-0000-00002B050000}"/>
    <cellStyle name="Percent 2 28" xfId="779" xr:uid="{00000000-0005-0000-0000-00002C050000}"/>
    <cellStyle name="Percent 2 28 2" xfId="780" xr:uid="{00000000-0005-0000-0000-00002D050000}"/>
    <cellStyle name="Percent 2 28 3" xfId="781" xr:uid="{00000000-0005-0000-0000-00002E050000}"/>
    <cellStyle name="Percent 2 29" xfId="782" xr:uid="{00000000-0005-0000-0000-00002F050000}"/>
    <cellStyle name="Percent 2 29 2" xfId="783" xr:uid="{00000000-0005-0000-0000-000030050000}"/>
    <cellStyle name="Percent 2 29 3" xfId="784" xr:uid="{00000000-0005-0000-0000-000031050000}"/>
    <cellStyle name="Percent 2 3" xfId="785" xr:uid="{00000000-0005-0000-0000-000032050000}"/>
    <cellStyle name="Percent 2 3 2" xfId="786" xr:uid="{00000000-0005-0000-0000-000033050000}"/>
    <cellStyle name="Percent 2 3 3" xfId="787" xr:uid="{00000000-0005-0000-0000-000034050000}"/>
    <cellStyle name="Percent 2 30" xfId="788" xr:uid="{00000000-0005-0000-0000-000035050000}"/>
    <cellStyle name="Percent 2 30 2" xfId="789" xr:uid="{00000000-0005-0000-0000-000036050000}"/>
    <cellStyle name="Percent 2 30 3" xfId="790" xr:uid="{00000000-0005-0000-0000-000037050000}"/>
    <cellStyle name="Percent 2 31" xfId="791" xr:uid="{00000000-0005-0000-0000-000038050000}"/>
    <cellStyle name="Percent 2 31 2" xfId="792" xr:uid="{00000000-0005-0000-0000-000039050000}"/>
    <cellStyle name="Percent 2 31 3" xfId="793" xr:uid="{00000000-0005-0000-0000-00003A050000}"/>
    <cellStyle name="Percent 2 32" xfId="794" xr:uid="{00000000-0005-0000-0000-00003B050000}"/>
    <cellStyle name="Percent 2 32 2" xfId="795" xr:uid="{00000000-0005-0000-0000-00003C050000}"/>
    <cellStyle name="Percent 2 32 3" xfId="796" xr:uid="{00000000-0005-0000-0000-00003D050000}"/>
    <cellStyle name="Percent 2 33" xfId="797" xr:uid="{00000000-0005-0000-0000-00003E050000}"/>
    <cellStyle name="Percent 2 33 2" xfId="798" xr:uid="{00000000-0005-0000-0000-00003F050000}"/>
    <cellStyle name="Percent 2 33 3" xfId="799" xr:uid="{00000000-0005-0000-0000-000040050000}"/>
    <cellStyle name="Percent 2 34" xfId="800" xr:uid="{00000000-0005-0000-0000-000041050000}"/>
    <cellStyle name="Percent 2 34 2" xfId="801" xr:uid="{00000000-0005-0000-0000-000042050000}"/>
    <cellStyle name="Percent 2 34 3" xfId="802" xr:uid="{00000000-0005-0000-0000-000043050000}"/>
    <cellStyle name="Percent 2 35" xfId="803" xr:uid="{00000000-0005-0000-0000-000044050000}"/>
    <cellStyle name="Percent 2 35 2" xfId="804" xr:uid="{00000000-0005-0000-0000-000045050000}"/>
    <cellStyle name="Percent 2 35 3" xfId="805" xr:uid="{00000000-0005-0000-0000-000046050000}"/>
    <cellStyle name="Percent 2 36" xfId="806" xr:uid="{00000000-0005-0000-0000-000047050000}"/>
    <cellStyle name="Percent 2 36 2" xfId="807" xr:uid="{00000000-0005-0000-0000-000048050000}"/>
    <cellStyle name="Percent 2 36 3" xfId="808" xr:uid="{00000000-0005-0000-0000-000049050000}"/>
    <cellStyle name="Percent 2 37" xfId="809" xr:uid="{00000000-0005-0000-0000-00004A050000}"/>
    <cellStyle name="Percent 2 37 2" xfId="810" xr:uid="{00000000-0005-0000-0000-00004B050000}"/>
    <cellStyle name="Percent 2 37 3" xfId="811" xr:uid="{00000000-0005-0000-0000-00004C050000}"/>
    <cellStyle name="Percent 2 38" xfId="812" xr:uid="{00000000-0005-0000-0000-00004D050000}"/>
    <cellStyle name="Percent 2 38 2" xfId="813" xr:uid="{00000000-0005-0000-0000-00004E050000}"/>
    <cellStyle name="Percent 2 38 3" xfId="814" xr:uid="{00000000-0005-0000-0000-00004F050000}"/>
    <cellStyle name="Percent 2 39" xfId="815" xr:uid="{00000000-0005-0000-0000-000050050000}"/>
    <cellStyle name="Percent 2 39 2" xfId="816" xr:uid="{00000000-0005-0000-0000-000051050000}"/>
    <cellStyle name="Percent 2 39 3" xfId="817" xr:uid="{00000000-0005-0000-0000-000052050000}"/>
    <cellStyle name="Percent 2 4" xfId="818" xr:uid="{00000000-0005-0000-0000-000053050000}"/>
    <cellStyle name="Percent 2 4 2" xfId="819" xr:uid="{00000000-0005-0000-0000-000054050000}"/>
    <cellStyle name="Percent 2 4 3" xfId="820" xr:uid="{00000000-0005-0000-0000-000055050000}"/>
    <cellStyle name="Percent 2 40" xfId="821" xr:uid="{00000000-0005-0000-0000-000056050000}"/>
    <cellStyle name="Percent 2 40 2" xfId="822" xr:uid="{00000000-0005-0000-0000-000057050000}"/>
    <cellStyle name="Percent 2 40 3" xfId="823" xr:uid="{00000000-0005-0000-0000-000058050000}"/>
    <cellStyle name="Percent 2 5" xfId="824" xr:uid="{00000000-0005-0000-0000-000059050000}"/>
    <cellStyle name="Percent 2 5 2" xfId="825" xr:uid="{00000000-0005-0000-0000-00005A050000}"/>
    <cellStyle name="Percent 2 5 3" xfId="826" xr:uid="{00000000-0005-0000-0000-00005B050000}"/>
    <cellStyle name="Percent 2 6" xfId="827" xr:uid="{00000000-0005-0000-0000-00005C050000}"/>
    <cellStyle name="Percent 2 6 2" xfId="828" xr:uid="{00000000-0005-0000-0000-00005D050000}"/>
    <cellStyle name="Percent 2 6 3" xfId="829" xr:uid="{00000000-0005-0000-0000-00005E050000}"/>
    <cellStyle name="Percent 2 7" xfId="830" xr:uid="{00000000-0005-0000-0000-00005F050000}"/>
    <cellStyle name="Percent 2 7 2" xfId="831" xr:uid="{00000000-0005-0000-0000-000060050000}"/>
    <cellStyle name="Percent 2 7 3" xfId="832" xr:uid="{00000000-0005-0000-0000-000061050000}"/>
    <cellStyle name="Percent 2 8" xfId="833" xr:uid="{00000000-0005-0000-0000-000062050000}"/>
    <cellStyle name="Percent 2 8 2" xfId="834" xr:uid="{00000000-0005-0000-0000-000063050000}"/>
    <cellStyle name="Percent 2 8 3" xfId="835" xr:uid="{00000000-0005-0000-0000-000064050000}"/>
    <cellStyle name="Percent 2 9" xfId="836" xr:uid="{00000000-0005-0000-0000-000065050000}"/>
    <cellStyle name="Percent 2 9 2" xfId="837" xr:uid="{00000000-0005-0000-0000-000066050000}"/>
    <cellStyle name="Percent 2 9 3" xfId="838" xr:uid="{00000000-0005-0000-0000-000067050000}"/>
    <cellStyle name="Percent 3" xfId="839" xr:uid="{00000000-0005-0000-0000-000068050000}"/>
    <cellStyle name="Percent 4" xfId="861" xr:uid="{00000000-0005-0000-0000-000069050000}"/>
    <cellStyle name="Title" xfId="2" builtinId="15" customBuiltin="1"/>
    <cellStyle name="Title 2" xfId="840" xr:uid="{00000000-0005-0000-0000-00006B050000}"/>
    <cellStyle name="Title 2 2" xfId="1400" xr:uid="{00000000-0005-0000-0000-00006C050000}"/>
    <cellStyle name="Title 2 3" xfId="1401" xr:uid="{00000000-0005-0000-0000-00006D050000}"/>
    <cellStyle name="Title 2 4" xfId="1402" xr:uid="{00000000-0005-0000-0000-00006E050000}"/>
    <cellStyle name="Title 2 5" xfId="1399" xr:uid="{00000000-0005-0000-0000-00006F050000}"/>
    <cellStyle name="Title 3" xfId="841" xr:uid="{00000000-0005-0000-0000-000070050000}"/>
    <cellStyle name="Title 3 2" xfId="1404" xr:uid="{00000000-0005-0000-0000-000071050000}"/>
    <cellStyle name="Title 3 3" xfId="1405" xr:uid="{00000000-0005-0000-0000-000072050000}"/>
    <cellStyle name="Title 3 4" xfId="1403" xr:uid="{00000000-0005-0000-0000-000073050000}"/>
    <cellStyle name="Title 4" xfId="842" xr:uid="{00000000-0005-0000-0000-000074050000}"/>
    <cellStyle name="Title 5" xfId="849" xr:uid="{00000000-0005-0000-0000-000075050000}"/>
    <cellStyle name="Total" xfId="17" builtinId="25" customBuiltin="1"/>
    <cellStyle name="Total 2" xfId="843" xr:uid="{00000000-0005-0000-0000-000077050000}"/>
    <cellStyle name="Total 2 2" xfId="1406" xr:uid="{00000000-0005-0000-0000-000078050000}"/>
    <cellStyle name="Total 2 3" xfId="1407" xr:uid="{00000000-0005-0000-0000-000079050000}"/>
    <cellStyle name="Total 3" xfId="844" xr:uid="{00000000-0005-0000-0000-00007A050000}"/>
    <cellStyle name="Total 3 2" xfId="1408" xr:uid="{00000000-0005-0000-0000-00007B050000}"/>
    <cellStyle name="Total 4" xfId="845" xr:uid="{00000000-0005-0000-0000-00007C050000}"/>
    <cellStyle name="Warning Text" xfId="15" builtinId="11" customBuiltin="1"/>
    <cellStyle name="Warning Text 2" xfId="846" xr:uid="{00000000-0005-0000-0000-00007E050000}"/>
    <cellStyle name="Warning Text 2 2" xfId="1409" xr:uid="{00000000-0005-0000-0000-00007F050000}"/>
    <cellStyle name="Warning Text 2 3" xfId="1410" xr:uid="{00000000-0005-0000-0000-000080050000}"/>
    <cellStyle name="Warning Text 3" xfId="847" xr:uid="{00000000-0005-0000-0000-000081050000}"/>
    <cellStyle name="Warning Text 3 2" xfId="1411" xr:uid="{00000000-0005-0000-0000-000082050000}"/>
    <cellStyle name="Warning Text 4" xfId="848" xr:uid="{00000000-0005-0000-0000-000083050000}"/>
  </cellStyles>
  <dxfs count="0"/>
  <tableStyles count="0" defaultTableStyle="TableStyleMedium2" defaultPivotStyle="PivotStyleLight16"/>
  <colors>
    <mruColors>
      <color rgb="FF000000"/>
      <color rgb="FF3787AB"/>
      <color rgb="FF99C8DE"/>
      <color rgb="FFADD4E5"/>
      <color rgb="FFC5E1ED"/>
      <color rgb="FF77B0DB"/>
      <color rgb="FF94C4E8"/>
      <color rgb="FF7AA4BC"/>
      <color rgb="FF95B3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590310586176724"/>
          <c:y val="8.7052978481316781E-2"/>
          <c:w val="0.6189935622867988"/>
          <c:h val="0.82051391892075665"/>
        </c:manualLayout>
      </c:layout>
      <c:doughnutChart>
        <c:varyColors val="1"/>
        <c:ser>
          <c:idx val="0"/>
          <c:order val="0"/>
          <c:dPt>
            <c:idx val="0"/>
            <c:bubble3D val="0"/>
            <c:spPr>
              <a:solidFill>
                <a:srgbClr val="5AA3DC"/>
              </a:solidFill>
              <a:ln w="19050">
                <a:solidFill>
                  <a:schemeClr val="lt1"/>
                </a:solidFill>
              </a:ln>
              <a:effectLst/>
            </c:spPr>
            <c:extLst>
              <c:ext xmlns:c16="http://schemas.microsoft.com/office/drawing/2014/chart" uri="{C3380CC4-5D6E-409C-BE32-E72D297353CC}">
                <c16:uniqueId val="{00000001-C4EA-460C-AB38-142DCD082BE6}"/>
              </c:ext>
            </c:extLst>
          </c:dPt>
          <c:dPt>
            <c:idx val="1"/>
            <c:bubble3D val="0"/>
            <c:spPr>
              <a:solidFill>
                <a:srgbClr val="94C4E8"/>
              </a:solidFill>
              <a:ln w="19050">
                <a:solidFill>
                  <a:schemeClr val="lt1"/>
                </a:solidFill>
              </a:ln>
              <a:effectLst/>
            </c:spPr>
            <c:extLst>
              <c:ext xmlns:c16="http://schemas.microsoft.com/office/drawing/2014/chart" uri="{C3380CC4-5D6E-409C-BE32-E72D297353CC}">
                <c16:uniqueId val="{00000003-C4EA-460C-AB38-142DCD082BE6}"/>
              </c:ext>
            </c:extLst>
          </c:dPt>
          <c:dPt>
            <c:idx val="2"/>
            <c:bubble3D val="0"/>
            <c:spPr>
              <a:solidFill>
                <a:srgbClr val="2E76AD"/>
              </a:solidFill>
              <a:ln w="19050">
                <a:solidFill>
                  <a:schemeClr val="lt1"/>
                </a:solidFill>
              </a:ln>
              <a:effectLst/>
            </c:spPr>
            <c:extLst>
              <c:ext xmlns:c16="http://schemas.microsoft.com/office/drawing/2014/chart" uri="{C3380CC4-5D6E-409C-BE32-E72D297353CC}">
                <c16:uniqueId val="{00000005-C4EA-460C-AB38-142DCD082BE6}"/>
              </c:ext>
            </c:extLst>
          </c:dPt>
          <c:dPt>
            <c:idx val="3"/>
            <c:bubble3D val="0"/>
            <c:spPr>
              <a:solidFill>
                <a:srgbClr val="77B0DB"/>
              </a:solidFill>
              <a:ln w="19050">
                <a:solidFill>
                  <a:schemeClr val="lt1"/>
                </a:solidFill>
              </a:ln>
              <a:effectLst/>
            </c:spPr>
            <c:extLst>
              <c:ext xmlns:c16="http://schemas.microsoft.com/office/drawing/2014/chart" uri="{C3380CC4-5D6E-409C-BE32-E72D297353CC}">
                <c16:uniqueId val="{00000007-C4EA-460C-AB38-142DCD082BE6}"/>
              </c:ext>
            </c:extLst>
          </c:dPt>
          <c:dPt>
            <c:idx val="4"/>
            <c:bubble3D val="0"/>
            <c:spPr>
              <a:solidFill>
                <a:srgbClr val="ADD4E5"/>
              </a:solidFill>
              <a:ln w="19050">
                <a:solidFill>
                  <a:schemeClr val="lt1"/>
                </a:solidFill>
              </a:ln>
              <a:effectLst/>
            </c:spPr>
            <c:extLst>
              <c:ext xmlns:c16="http://schemas.microsoft.com/office/drawing/2014/chart" uri="{C3380CC4-5D6E-409C-BE32-E72D297353CC}">
                <c16:uniqueId val="{00000009-C4EA-460C-AB38-142DCD082BE6}"/>
              </c:ext>
            </c:extLst>
          </c:dPt>
          <c:dPt>
            <c:idx val="5"/>
            <c:bubble3D val="0"/>
            <c:spPr>
              <a:solidFill>
                <a:srgbClr val="C5E1ED"/>
              </a:solidFill>
              <a:ln w="19050">
                <a:solidFill>
                  <a:schemeClr val="lt1"/>
                </a:solidFill>
              </a:ln>
              <a:effectLst/>
            </c:spPr>
            <c:extLst>
              <c:ext xmlns:c16="http://schemas.microsoft.com/office/drawing/2014/chart" uri="{C3380CC4-5D6E-409C-BE32-E72D297353CC}">
                <c16:uniqueId val="{0000000B-C4EA-460C-AB38-142DCD082BE6}"/>
              </c:ext>
            </c:extLst>
          </c:dPt>
          <c:dPt>
            <c:idx val="6"/>
            <c:bubble3D val="0"/>
            <c:spPr>
              <a:solidFill>
                <a:srgbClr val="3787AB"/>
              </a:solidFill>
              <a:ln w="19050">
                <a:solidFill>
                  <a:schemeClr val="lt1"/>
                </a:solidFill>
              </a:ln>
              <a:effectLst/>
            </c:spPr>
            <c:extLst>
              <c:ext xmlns:c16="http://schemas.microsoft.com/office/drawing/2014/chart" uri="{C3380CC4-5D6E-409C-BE32-E72D297353CC}">
                <c16:uniqueId val="{0000000D-C4EA-460C-AB38-142DCD082BE6}"/>
              </c:ext>
            </c:extLst>
          </c:dPt>
          <c:dPt>
            <c:idx val="7"/>
            <c:bubble3D val="0"/>
            <c:spPr>
              <a:solidFill>
                <a:srgbClr val="99C8DE"/>
              </a:solidFill>
              <a:ln w="19050">
                <a:solidFill>
                  <a:schemeClr val="lt1"/>
                </a:solidFill>
              </a:ln>
              <a:effectLst/>
            </c:spPr>
            <c:extLst>
              <c:ext xmlns:c16="http://schemas.microsoft.com/office/drawing/2014/chart" uri="{C3380CC4-5D6E-409C-BE32-E72D297353CC}">
                <c16:uniqueId val="{0000000F-C4EA-460C-AB38-142DCD082BE6}"/>
              </c:ext>
            </c:extLst>
          </c:dPt>
          <c:dPt>
            <c:idx val="8"/>
            <c:bubble3D val="0"/>
            <c:spPr>
              <a:solidFill>
                <a:srgbClr val="436D85"/>
              </a:solidFill>
              <a:ln w="19050">
                <a:solidFill>
                  <a:schemeClr val="lt1"/>
                </a:solidFill>
              </a:ln>
              <a:effectLst/>
            </c:spPr>
            <c:extLst>
              <c:ext xmlns:c16="http://schemas.microsoft.com/office/drawing/2014/chart" uri="{C3380CC4-5D6E-409C-BE32-E72D297353CC}">
                <c16:uniqueId val="{00000011-C4EA-460C-AB38-142DCD082BE6}"/>
              </c:ext>
            </c:extLst>
          </c:dPt>
          <c:dPt>
            <c:idx val="9"/>
            <c:bubble3D val="0"/>
            <c:spPr>
              <a:solidFill>
                <a:srgbClr val="7AA4BC"/>
              </a:solidFill>
              <a:ln w="19050">
                <a:solidFill>
                  <a:schemeClr val="lt1"/>
                </a:solidFill>
              </a:ln>
              <a:effectLst/>
            </c:spPr>
            <c:extLst>
              <c:ext xmlns:c16="http://schemas.microsoft.com/office/drawing/2014/chart" uri="{C3380CC4-5D6E-409C-BE32-E72D297353CC}">
                <c16:uniqueId val="{00000013-C4EA-460C-AB38-142DCD082BE6}"/>
              </c:ext>
            </c:extLst>
          </c:dPt>
          <c:dLbls>
            <c:delete val="1"/>
          </c:dLbls>
          <c:cat>
            <c:strRef>
              <c:f>'SC Output'!$D$71:$D$80</c:f>
              <c:strCache>
                <c:ptCount val="10"/>
                <c:pt idx="0">
                  <c:v>R True</c:v>
                </c:pt>
                <c:pt idx="1">
                  <c:v>R False</c:v>
                </c:pt>
                <c:pt idx="2">
                  <c:v>P True</c:v>
                </c:pt>
                <c:pt idx="3">
                  <c:v>P False</c:v>
                </c:pt>
                <c:pt idx="4">
                  <c:v>A True</c:v>
                </c:pt>
                <c:pt idx="5">
                  <c:v>A False</c:v>
                </c:pt>
                <c:pt idx="6">
                  <c:v>F True</c:v>
                </c:pt>
                <c:pt idx="7">
                  <c:v>F False</c:v>
                </c:pt>
                <c:pt idx="8">
                  <c:v>I True</c:v>
                </c:pt>
                <c:pt idx="9">
                  <c:v>I False</c:v>
                </c:pt>
              </c:strCache>
            </c:strRef>
          </c:cat>
          <c:val>
            <c:numRef>
              <c:f>'SC Output'!$G$71:$G$80</c:f>
              <c:numCache>
                <c:formatCode>General</c:formatCode>
                <c:ptCount val="10"/>
                <c:pt idx="0">
                  <c:v>1</c:v>
                </c:pt>
                <c:pt idx="1">
                  <c:v>0</c:v>
                </c:pt>
                <c:pt idx="2">
                  <c:v>1</c:v>
                </c:pt>
                <c:pt idx="3">
                  <c:v>0</c:v>
                </c:pt>
                <c:pt idx="4">
                  <c:v>1</c:v>
                </c:pt>
                <c:pt idx="5">
                  <c:v>0</c:v>
                </c:pt>
                <c:pt idx="6">
                  <c:v>1</c:v>
                </c:pt>
                <c:pt idx="7">
                  <c:v>0</c:v>
                </c:pt>
                <c:pt idx="8">
                  <c:v>1</c:v>
                </c:pt>
                <c:pt idx="9">
                  <c:v>0</c:v>
                </c:pt>
              </c:numCache>
            </c:numRef>
          </c:val>
          <c:extLst>
            <c:ext xmlns:c16="http://schemas.microsoft.com/office/drawing/2014/chart" uri="{C3380CC4-5D6E-409C-BE32-E72D297353CC}">
              <c16:uniqueId val="{00000014-C4EA-460C-AB38-142DCD082BE6}"/>
            </c:ext>
          </c:extLst>
        </c:ser>
        <c:ser>
          <c:idx val="1"/>
          <c:order val="1"/>
          <c:dPt>
            <c:idx val="0"/>
            <c:bubble3D val="0"/>
            <c:spPr>
              <a:solidFill>
                <a:srgbClr val="5AA3DC"/>
              </a:solidFill>
              <a:ln w="19050">
                <a:solidFill>
                  <a:schemeClr val="lt1"/>
                </a:solidFill>
              </a:ln>
              <a:effectLst/>
            </c:spPr>
            <c:extLst>
              <c:ext xmlns:c16="http://schemas.microsoft.com/office/drawing/2014/chart" uri="{C3380CC4-5D6E-409C-BE32-E72D297353CC}">
                <c16:uniqueId val="{00000016-C4EA-460C-AB38-142DCD082BE6}"/>
              </c:ext>
            </c:extLst>
          </c:dPt>
          <c:dPt>
            <c:idx val="1"/>
            <c:bubble3D val="0"/>
            <c:spPr>
              <a:solidFill>
                <a:srgbClr val="94C4E8"/>
              </a:solidFill>
              <a:ln w="19050">
                <a:solidFill>
                  <a:schemeClr val="lt1"/>
                </a:solidFill>
              </a:ln>
              <a:effectLst/>
            </c:spPr>
            <c:extLst>
              <c:ext xmlns:c16="http://schemas.microsoft.com/office/drawing/2014/chart" uri="{C3380CC4-5D6E-409C-BE32-E72D297353CC}">
                <c16:uniqueId val="{00000018-C4EA-460C-AB38-142DCD082BE6}"/>
              </c:ext>
            </c:extLst>
          </c:dPt>
          <c:dPt>
            <c:idx val="2"/>
            <c:bubble3D val="0"/>
            <c:spPr>
              <a:solidFill>
                <a:srgbClr val="2E76AD"/>
              </a:solidFill>
              <a:ln w="19050">
                <a:solidFill>
                  <a:schemeClr val="lt1"/>
                </a:solidFill>
              </a:ln>
              <a:effectLst/>
            </c:spPr>
            <c:extLst>
              <c:ext xmlns:c16="http://schemas.microsoft.com/office/drawing/2014/chart" uri="{C3380CC4-5D6E-409C-BE32-E72D297353CC}">
                <c16:uniqueId val="{0000001A-C4EA-460C-AB38-142DCD082BE6}"/>
              </c:ext>
            </c:extLst>
          </c:dPt>
          <c:dPt>
            <c:idx val="3"/>
            <c:bubble3D val="0"/>
            <c:spPr>
              <a:solidFill>
                <a:srgbClr val="77B0DB"/>
              </a:solidFill>
              <a:ln w="19050">
                <a:solidFill>
                  <a:schemeClr val="lt1"/>
                </a:solidFill>
              </a:ln>
              <a:effectLst/>
            </c:spPr>
            <c:extLst>
              <c:ext xmlns:c16="http://schemas.microsoft.com/office/drawing/2014/chart" uri="{C3380CC4-5D6E-409C-BE32-E72D297353CC}">
                <c16:uniqueId val="{0000001C-C4EA-460C-AB38-142DCD082BE6}"/>
              </c:ext>
            </c:extLst>
          </c:dPt>
          <c:dPt>
            <c:idx val="4"/>
            <c:bubble3D val="0"/>
            <c:spPr>
              <a:solidFill>
                <a:srgbClr val="ADD4E5"/>
              </a:solidFill>
              <a:ln w="19050">
                <a:solidFill>
                  <a:schemeClr val="lt1"/>
                </a:solidFill>
              </a:ln>
              <a:effectLst/>
            </c:spPr>
            <c:extLst>
              <c:ext xmlns:c16="http://schemas.microsoft.com/office/drawing/2014/chart" uri="{C3380CC4-5D6E-409C-BE32-E72D297353CC}">
                <c16:uniqueId val="{0000001E-C4EA-460C-AB38-142DCD082BE6}"/>
              </c:ext>
            </c:extLst>
          </c:dPt>
          <c:dPt>
            <c:idx val="5"/>
            <c:bubble3D val="0"/>
            <c:spPr>
              <a:solidFill>
                <a:srgbClr val="C5E1ED"/>
              </a:solidFill>
              <a:ln w="19050">
                <a:solidFill>
                  <a:schemeClr val="lt1"/>
                </a:solidFill>
              </a:ln>
              <a:effectLst/>
            </c:spPr>
            <c:extLst>
              <c:ext xmlns:c16="http://schemas.microsoft.com/office/drawing/2014/chart" uri="{C3380CC4-5D6E-409C-BE32-E72D297353CC}">
                <c16:uniqueId val="{00000020-C4EA-460C-AB38-142DCD082BE6}"/>
              </c:ext>
            </c:extLst>
          </c:dPt>
          <c:dPt>
            <c:idx val="6"/>
            <c:bubble3D val="0"/>
            <c:spPr>
              <a:solidFill>
                <a:srgbClr val="3787AB"/>
              </a:solidFill>
              <a:ln w="19050">
                <a:solidFill>
                  <a:schemeClr val="lt1"/>
                </a:solidFill>
              </a:ln>
              <a:effectLst/>
            </c:spPr>
            <c:extLst>
              <c:ext xmlns:c16="http://schemas.microsoft.com/office/drawing/2014/chart" uri="{C3380CC4-5D6E-409C-BE32-E72D297353CC}">
                <c16:uniqueId val="{00000022-C4EA-460C-AB38-142DCD082BE6}"/>
              </c:ext>
            </c:extLst>
          </c:dPt>
          <c:dPt>
            <c:idx val="7"/>
            <c:bubble3D val="0"/>
            <c:spPr>
              <a:solidFill>
                <a:srgbClr val="99C8DE"/>
              </a:solidFill>
              <a:ln w="19050">
                <a:solidFill>
                  <a:schemeClr val="lt1"/>
                </a:solidFill>
              </a:ln>
              <a:effectLst/>
            </c:spPr>
            <c:extLst>
              <c:ext xmlns:c16="http://schemas.microsoft.com/office/drawing/2014/chart" uri="{C3380CC4-5D6E-409C-BE32-E72D297353CC}">
                <c16:uniqueId val="{00000024-C4EA-460C-AB38-142DCD082BE6}"/>
              </c:ext>
            </c:extLst>
          </c:dPt>
          <c:dPt>
            <c:idx val="8"/>
            <c:bubble3D val="0"/>
            <c:spPr>
              <a:solidFill>
                <a:srgbClr val="436D85"/>
              </a:solidFill>
              <a:ln w="19050">
                <a:solidFill>
                  <a:schemeClr val="lt1"/>
                </a:solidFill>
              </a:ln>
              <a:effectLst/>
            </c:spPr>
            <c:extLst>
              <c:ext xmlns:c16="http://schemas.microsoft.com/office/drawing/2014/chart" uri="{C3380CC4-5D6E-409C-BE32-E72D297353CC}">
                <c16:uniqueId val="{00000026-C4EA-460C-AB38-142DCD082BE6}"/>
              </c:ext>
            </c:extLst>
          </c:dPt>
          <c:dPt>
            <c:idx val="9"/>
            <c:bubble3D val="0"/>
            <c:spPr>
              <a:solidFill>
                <a:srgbClr val="7AA4BC"/>
              </a:solidFill>
              <a:ln w="19050">
                <a:solidFill>
                  <a:schemeClr val="lt1"/>
                </a:solidFill>
              </a:ln>
              <a:effectLst/>
            </c:spPr>
            <c:extLst>
              <c:ext xmlns:c16="http://schemas.microsoft.com/office/drawing/2014/chart" uri="{C3380CC4-5D6E-409C-BE32-E72D297353CC}">
                <c16:uniqueId val="{00000028-C4EA-460C-AB38-142DCD082BE6}"/>
              </c:ext>
            </c:extLst>
          </c:dPt>
          <c:dLbls>
            <c:delete val="1"/>
          </c:dLbls>
          <c:cat>
            <c:strRef>
              <c:f>'SC Output'!$D$71:$D$80</c:f>
              <c:strCache>
                <c:ptCount val="10"/>
                <c:pt idx="0">
                  <c:v>R True</c:v>
                </c:pt>
                <c:pt idx="1">
                  <c:v>R False</c:v>
                </c:pt>
                <c:pt idx="2">
                  <c:v>P True</c:v>
                </c:pt>
                <c:pt idx="3">
                  <c:v>P False</c:v>
                </c:pt>
                <c:pt idx="4">
                  <c:v>A True</c:v>
                </c:pt>
                <c:pt idx="5">
                  <c:v>A False</c:v>
                </c:pt>
                <c:pt idx="6">
                  <c:v>F True</c:v>
                </c:pt>
                <c:pt idx="7">
                  <c:v>F False</c:v>
                </c:pt>
                <c:pt idx="8">
                  <c:v>I True</c:v>
                </c:pt>
                <c:pt idx="9">
                  <c:v>I False</c:v>
                </c:pt>
              </c:strCache>
            </c:strRef>
          </c:cat>
          <c:val>
            <c:numRef>
              <c:f>'SC Output'!$I$71:$I$80</c:f>
              <c:numCache>
                <c:formatCode>General</c:formatCode>
                <c:ptCount val="10"/>
                <c:pt idx="0">
                  <c:v>1</c:v>
                </c:pt>
                <c:pt idx="1">
                  <c:v>0</c:v>
                </c:pt>
                <c:pt idx="2">
                  <c:v>1</c:v>
                </c:pt>
                <c:pt idx="3">
                  <c:v>0</c:v>
                </c:pt>
                <c:pt idx="4">
                  <c:v>1</c:v>
                </c:pt>
                <c:pt idx="5">
                  <c:v>0</c:v>
                </c:pt>
                <c:pt idx="6">
                  <c:v>1</c:v>
                </c:pt>
                <c:pt idx="7">
                  <c:v>0</c:v>
                </c:pt>
                <c:pt idx="8">
                  <c:v>1</c:v>
                </c:pt>
                <c:pt idx="9">
                  <c:v>0</c:v>
                </c:pt>
              </c:numCache>
            </c:numRef>
          </c:val>
          <c:extLst>
            <c:ext xmlns:c16="http://schemas.microsoft.com/office/drawing/2014/chart" uri="{C3380CC4-5D6E-409C-BE32-E72D297353CC}">
              <c16:uniqueId val="{00000029-C4EA-460C-AB38-142DCD082BE6}"/>
            </c:ext>
          </c:extLst>
        </c:ser>
        <c:ser>
          <c:idx val="2"/>
          <c:order val="2"/>
          <c:dPt>
            <c:idx val="0"/>
            <c:bubble3D val="0"/>
            <c:spPr>
              <a:solidFill>
                <a:srgbClr val="5AA3DC"/>
              </a:solidFill>
              <a:ln w="19050">
                <a:solidFill>
                  <a:schemeClr val="lt1"/>
                </a:solidFill>
              </a:ln>
              <a:effectLst/>
            </c:spPr>
            <c:extLst>
              <c:ext xmlns:c16="http://schemas.microsoft.com/office/drawing/2014/chart" uri="{C3380CC4-5D6E-409C-BE32-E72D297353CC}">
                <c16:uniqueId val="{0000002B-C4EA-460C-AB38-142DCD082BE6}"/>
              </c:ext>
            </c:extLst>
          </c:dPt>
          <c:dPt>
            <c:idx val="1"/>
            <c:bubble3D val="0"/>
            <c:spPr>
              <a:solidFill>
                <a:srgbClr val="94C4E8"/>
              </a:solidFill>
              <a:ln w="19050">
                <a:solidFill>
                  <a:schemeClr val="lt1"/>
                </a:solidFill>
              </a:ln>
              <a:effectLst/>
            </c:spPr>
            <c:extLst>
              <c:ext xmlns:c16="http://schemas.microsoft.com/office/drawing/2014/chart" uri="{C3380CC4-5D6E-409C-BE32-E72D297353CC}">
                <c16:uniqueId val="{0000002D-C4EA-460C-AB38-142DCD082BE6}"/>
              </c:ext>
            </c:extLst>
          </c:dPt>
          <c:dPt>
            <c:idx val="2"/>
            <c:bubble3D val="0"/>
            <c:spPr>
              <a:solidFill>
                <a:srgbClr val="2E76AD"/>
              </a:solidFill>
              <a:ln w="19050">
                <a:solidFill>
                  <a:schemeClr val="lt1"/>
                </a:solidFill>
              </a:ln>
              <a:effectLst/>
            </c:spPr>
            <c:extLst>
              <c:ext xmlns:c16="http://schemas.microsoft.com/office/drawing/2014/chart" uri="{C3380CC4-5D6E-409C-BE32-E72D297353CC}">
                <c16:uniqueId val="{0000002F-C4EA-460C-AB38-142DCD082BE6}"/>
              </c:ext>
            </c:extLst>
          </c:dPt>
          <c:dPt>
            <c:idx val="3"/>
            <c:bubble3D val="0"/>
            <c:spPr>
              <a:solidFill>
                <a:srgbClr val="77B0DB"/>
              </a:solidFill>
              <a:ln w="19050">
                <a:solidFill>
                  <a:schemeClr val="lt1"/>
                </a:solidFill>
              </a:ln>
              <a:effectLst/>
            </c:spPr>
            <c:extLst>
              <c:ext xmlns:c16="http://schemas.microsoft.com/office/drawing/2014/chart" uri="{C3380CC4-5D6E-409C-BE32-E72D297353CC}">
                <c16:uniqueId val="{00000031-C4EA-460C-AB38-142DCD082BE6}"/>
              </c:ext>
            </c:extLst>
          </c:dPt>
          <c:dPt>
            <c:idx val="4"/>
            <c:bubble3D val="0"/>
            <c:spPr>
              <a:solidFill>
                <a:srgbClr val="ADD4E5"/>
              </a:solidFill>
              <a:ln w="19050">
                <a:solidFill>
                  <a:schemeClr val="lt1"/>
                </a:solidFill>
              </a:ln>
              <a:effectLst/>
            </c:spPr>
            <c:extLst>
              <c:ext xmlns:c16="http://schemas.microsoft.com/office/drawing/2014/chart" uri="{C3380CC4-5D6E-409C-BE32-E72D297353CC}">
                <c16:uniqueId val="{00000033-C4EA-460C-AB38-142DCD082BE6}"/>
              </c:ext>
            </c:extLst>
          </c:dPt>
          <c:dPt>
            <c:idx val="5"/>
            <c:bubble3D val="0"/>
            <c:spPr>
              <a:solidFill>
                <a:srgbClr val="C5E1ED"/>
              </a:solidFill>
              <a:ln w="19050">
                <a:solidFill>
                  <a:schemeClr val="lt1"/>
                </a:solidFill>
              </a:ln>
              <a:effectLst/>
            </c:spPr>
            <c:extLst>
              <c:ext xmlns:c16="http://schemas.microsoft.com/office/drawing/2014/chart" uri="{C3380CC4-5D6E-409C-BE32-E72D297353CC}">
                <c16:uniqueId val="{00000035-C4EA-460C-AB38-142DCD082BE6}"/>
              </c:ext>
            </c:extLst>
          </c:dPt>
          <c:dPt>
            <c:idx val="6"/>
            <c:bubble3D val="0"/>
            <c:spPr>
              <a:solidFill>
                <a:srgbClr val="3787AB"/>
              </a:solidFill>
              <a:ln w="19050">
                <a:solidFill>
                  <a:schemeClr val="lt1"/>
                </a:solidFill>
              </a:ln>
              <a:effectLst/>
            </c:spPr>
            <c:extLst>
              <c:ext xmlns:c16="http://schemas.microsoft.com/office/drawing/2014/chart" uri="{C3380CC4-5D6E-409C-BE32-E72D297353CC}">
                <c16:uniqueId val="{00000037-C4EA-460C-AB38-142DCD082BE6}"/>
              </c:ext>
            </c:extLst>
          </c:dPt>
          <c:dPt>
            <c:idx val="7"/>
            <c:bubble3D val="0"/>
            <c:spPr>
              <a:solidFill>
                <a:srgbClr val="99C8DE"/>
              </a:solidFill>
              <a:ln w="19050">
                <a:solidFill>
                  <a:schemeClr val="lt1"/>
                </a:solidFill>
              </a:ln>
              <a:effectLst/>
            </c:spPr>
            <c:extLst>
              <c:ext xmlns:c16="http://schemas.microsoft.com/office/drawing/2014/chart" uri="{C3380CC4-5D6E-409C-BE32-E72D297353CC}">
                <c16:uniqueId val="{00000039-C4EA-460C-AB38-142DCD082BE6}"/>
              </c:ext>
            </c:extLst>
          </c:dPt>
          <c:dPt>
            <c:idx val="8"/>
            <c:bubble3D val="0"/>
            <c:spPr>
              <a:solidFill>
                <a:srgbClr val="436D85"/>
              </a:solidFill>
              <a:ln w="19050">
                <a:solidFill>
                  <a:schemeClr val="lt1"/>
                </a:solidFill>
              </a:ln>
              <a:effectLst/>
            </c:spPr>
            <c:extLst>
              <c:ext xmlns:c16="http://schemas.microsoft.com/office/drawing/2014/chart" uri="{C3380CC4-5D6E-409C-BE32-E72D297353CC}">
                <c16:uniqueId val="{0000003B-C4EA-460C-AB38-142DCD082BE6}"/>
              </c:ext>
            </c:extLst>
          </c:dPt>
          <c:dPt>
            <c:idx val="9"/>
            <c:bubble3D val="0"/>
            <c:spPr>
              <a:solidFill>
                <a:srgbClr val="7AA4BC"/>
              </a:solidFill>
              <a:ln w="19050">
                <a:solidFill>
                  <a:schemeClr val="lt1"/>
                </a:solidFill>
              </a:ln>
              <a:effectLst/>
            </c:spPr>
            <c:extLst>
              <c:ext xmlns:c16="http://schemas.microsoft.com/office/drawing/2014/chart" uri="{C3380CC4-5D6E-409C-BE32-E72D297353CC}">
                <c16:uniqueId val="{0000003D-C4EA-460C-AB38-142DCD082BE6}"/>
              </c:ext>
            </c:extLst>
          </c:dPt>
          <c:dLbls>
            <c:delete val="1"/>
          </c:dLbls>
          <c:cat>
            <c:strRef>
              <c:f>'SC Output'!$D$71:$D$80</c:f>
              <c:strCache>
                <c:ptCount val="10"/>
                <c:pt idx="0">
                  <c:v>R True</c:v>
                </c:pt>
                <c:pt idx="1">
                  <c:v>R False</c:v>
                </c:pt>
                <c:pt idx="2">
                  <c:v>P True</c:v>
                </c:pt>
                <c:pt idx="3">
                  <c:v>P False</c:v>
                </c:pt>
                <c:pt idx="4">
                  <c:v>A True</c:v>
                </c:pt>
                <c:pt idx="5">
                  <c:v>A False</c:v>
                </c:pt>
                <c:pt idx="6">
                  <c:v>F True</c:v>
                </c:pt>
                <c:pt idx="7">
                  <c:v>F False</c:v>
                </c:pt>
                <c:pt idx="8">
                  <c:v>I True</c:v>
                </c:pt>
                <c:pt idx="9">
                  <c:v>I False</c:v>
                </c:pt>
              </c:strCache>
            </c:strRef>
          </c:cat>
          <c:val>
            <c:numRef>
              <c:f>'SC Output'!$K$71:$K$80</c:f>
              <c:numCache>
                <c:formatCode>General</c:formatCode>
                <c:ptCount val="10"/>
                <c:pt idx="0">
                  <c:v>1</c:v>
                </c:pt>
                <c:pt idx="1">
                  <c:v>0</c:v>
                </c:pt>
                <c:pt idx="2">
                  <c:v>1</c:v>
                </c:pt>
                <c:pt idx="3">
                  <c:v>0</c:v>
                </c:pt>
                <c:pt idx="4">
                  <c:v>1</c:v>
                </c:pt>
                <c:pt idx="5">
                  <c:v>0</c:v>
                </c:pt>
                <c:pt idx="6">
                  <c:v>1</c:v>
                </c:pt>
                <c:pt idx="7">
                  <c:v>0</c:v>
                </c:pt>
                <c:pt idx="8">
                  <c:v>1</c:v>
                </c:pt>
                <c:pt idx="9">
                  <c:v>0</c:v>
                </c:pt>
              </c:numCache>
            </c:numRef>
          </c:val>
          <c:extLst>
            <c:ext xmlns:c16="http://schemas.microsoft.com/office/drawing/2014/chart" uri="{C3380CC4-5D6E-409C-BE32-E72D297353CC}">
              <c16:uniqueId val="{0000003E-C4EA-460C-AB38-142DCD082BE6}"/>
            </c:ext>
          </c:extLst>
        </c:ser>
        <c:ser>
          <c:idx val="3"/>
          <c:order val="3"/>
          <c:dPt>
            <c:idx val="0"/>
            <c:bubble3D val="0"/>
            <c:spPr>
              <a:solidFill>
                <a:srgbClr val="5AA3DC"/>
              </a:solidFill>
              <a:ln w="19050">
                <a:solidFill>
                  <a:schemeClr val="lt1"/>
                </a:solidFill>
              </a:ln>
              <a:effectLst/>
            </c:spPr>
            <c:extLst>
              <c:ext xmlns:c16="http://schemas.microsoft.com/office/drawing/2014/chart" uri="{C3380CC4-5D6E-409C-BE32-E72D297353CC}">
                <c16:uniqueId val="{00000040-C4EA-460C-AB38-142DCD082BE6}"/>
              </c:ext>
            </c:extLst>
          </c:dPt>
          <c:dPt>
            <c:idx val="1"/>
            <c:bubble3D val="0"/>
            <c:spPr>
              <a:solidFill>
                <a:srgbClr val="94C4E8"/>
              </a:solidFill>
              <a:ln w="19050">
                <a:solidFill>
                  <a:schemeClr val="lt1"/>
                </a:solidFill>
              </a:ln>
              <a:effectLst/>
            </c:spPr>
            <c:extLst>
              <c:ext xmlns:c16="http://schemas.microsoft.com/office/drawing/2014/chart" uri="{C3380CC4-5D6E-409C-BE32-E72D297353CC}">
                <c16:uniqueId val="{00000042-C4EA-460C-AB38-142DCD082BE6}"/>
              </c:ext>
            </c:extLst>
          </c:dPt>
          <c:dPt>
            <c:idx val="2"/>
            <c:bubble3D val="0"/>
            <c:spPr>
              <a:solidFill>
                <a:srgbClr val="2E76AD"/>
              </a:solidFill>
              <a:ln w="19050">
                <a:solidFill>
                  <a:schemeClr val="lt1"/>
                </a:solidFill>
              </a:ln>
              <a:effectLst/>
            </c:spPr>
            <c:extLst>
              <c:ext xmlns:c16="http://schemas.microsoft.com/office/drawing/2014/chart" uri="{C3380CC4-5D6E-409C-BE32-E72D297353CC}">
                <c16:uniqueId val="{00000044-C4EA-460C-AB38-142DCD082BE6}"/>
              </c:ext>
            </c:extLst>
          </c:dPt>
          <c:dPt>
            <c:idx val="3"/>
            <c:bubble3D val="0"/>
            <c:spPr>
              <a:solidFill>
                <a:srgbClr val="77B0DB"/>
              </a:solidFill>
              <a:ln w="19050">
                <a:solidFill>
                  <a:schemeClr val="lt1"/>
                </a:solidFill>
              </a:ln>
              <a:effectLst/>
            </c:spPr>
            <c:extLst>
              <c:ext xmlns:c16="http://schemas.microsoft.com/office/drawing/2014/chart" uri="{C3380CC4-5D6E-409C-BE32-E72D297353CC}">
                <c16:uniqueId val="{00000046-C4EA-460C-AB38-142DCD082BE6}"/>
              </c:ext>
            </c:extLst>
          </c:dPt>
          <c:dPt>
            <c:idx val="4"/>
            <c:bubble3D val="0"/>
            <c:spPr>
              <a:solidFill>
                <a:srgbClr val="ADD4E5"/>
              </a:solidFill>
              <a:ln w="19050">
                <a:solidFill>
                  <a:schemeClr val="lt1"/>
                </a:solidFill>
              </a:ln>
              <a:effectLst/>
            </c:spPr>
            <c:extLst>
              <c:ext xmlns:c16="http://schemas.microsoft.com/office/drawing/2014/chart" uri="{C3380CC4-5D6E-409C-BE32-E72D297353CC}">
                <c16:uniqueId val="{00000048-C4EA-460C-AB38-142DCD082BE6}"/>
              </c:ext>
            </c:extLst>
          </c:dPt>
          <c:dPt>
            <c:idx val="5"/>
            <c:bubble3D val="0"/>
            <c:spPr>
              <a:solidFill>
                <a:srgbClr val="C5E1ED"/>
              </a:solidFill>
              <a:ln w="19050">
                <a:solidFill>
                  <a:schemeClr val="lt1"/>
                </a:solidFill>
              </a:ln>
              <a:effectLst/>
            </c:spPr>
            <c:extLst>
              <c:ext xmlns:c16="http://schemas.microsoft.com/office/drawing/2014/chart" uri="{C3380CC4-5D6E-409C-BE32-E72D297353CC}">
                <c16:uniqueId val="{0000004A-C4EA-460C-AB38-142DCD082BE6}"/>
              </c:ext>
            </c:extLst>
          </c:dPt>
          <c:dPt>
            <c:idx val="6"/>
            <c:bubble3D val="0"/>
            <c:spPr>
              <a:solidFill>
                <a:srgbClr val="3787AB"/>
              </a:solidFill>
              <a:ln w="19050">
                <a:solidFill>
                  <a:schemeClr val="lt1"/>
                </a:solidFill>
              </a:ln>
              <a:effectLst/>
            </c:spPr>
            <c:extLst>
              <c:ext xmlns:c16="http://schemas.microsoft.com/office/drawing/2014/chart" uri="{C3380CC4-5D6E-409C-BE32-E72D297353CC}">
                <c16:uniqueId val="{0000004C-C4EA-460C-AB38-142DCD082BE6}"/>
              </c:ext>
            </c:extLst>
          </c:dPt>
          <c:dPt>
            <c:idx val="7"/>
            <c:bubble3D val="0"/>
            <c:spPr>
              <a:solidFill>
                <a:srgbClr val="99C8DE"/>
              </a:solidFill>
              <a:ln w="19050">
                <a:solidFill>
                  <a:schemeClr val="lt1"/>
                </a:solidFill>
              </a:ln>
              <a:effectLst/>
            </c:spPr>
            <c:extLst>
              <c:ext xmlns:c16="http://schemas.microsoft.com/office/drawing/2014/chart" uri="{C3380CC4-5D6E-409C-BE32-E72D297353CC}">
                <c16:uniqueId val="{0000004E-C4EA-460C-AB38-142DCD082BE6}"/>
              </c:ext>
            </c:extLst>
          </c:dPt>
          <c:dPt>
            <c:idx val="8"/>
            <c:bubble3D val="0"/>
            <c:spPr>
              <a:solidFill>
                <a:srgbClr val="436D85"/>
              </a:solidFill>
              <a:ln w="19050">
                <a:solidFill>
                  <a:schemeClr val="lt1"/>
                </a:solidFill>
              </a:ln>
              <a:effectLst/>
            </c:spPr>
            <c:extLst>
              <c:ext xmlns:c16="http://schemas.microsoft.com/office/drawing/2014/chart" uri="{C3380CC4-5D6E-409C-BE32-E72D297353CC}">
                <c16:uniqueId val="{00000050-C4EA-460C-AB38-142DCD082BE6}"/>
              </c:ext>
            </c:extLst>
          </c:dPt>
          <c:dPt>
            <c:idx val="9"/>
            <c:bubble3D val="0"/>
            <c:spPr>
              <a:solidFill>
                <a:srgbClr val="7AA4BC"/>
              </a:solidFill>
              <a:ln w="19050">
                <a:solidFill>
                  <a:schemeClr val="lt1"/>
                </a:solidFill>
              </a:ln>
              <a:effectLst/>
            </c:spPr>
            <c:extLst>
              <c:ext xmlns:c16="http://schemas.microsoft.com/office/drawing/2014/chart" uri="{C3380CC4-5D6E-409C-BE32-E72D297353CC}">
                <c16:uniqueId val="{00000052-C4EA-460C-AB38-142DCD082BE6}"/>
              </c:ext>
            </c:extLst>
          </c:dPt>
          <c:dLbls>
            <c:delete val="1"/>
          </c:dLbls>
          <c:cat>
            <c:strRef>
              <c:f>'SC Output'!$D$71:$D$80</c:f>
              <c:strCache>
                <c:ptCount val="10"/>
                <c:pt idx="0">
                  <c:v>R True</c:v>
                </c:pt>
                <c:pt idx="1">
                  <c:v>R False</c:v>
                </c:pt>
                <c:pt idx="2">
                  <c:v>P True</c:v>
                </c:pt>
                <c:pt idx="3">
                  <c:v>P False</c:v>
                </c:pt>
                <c:pt idx="4">
                  <c:v>A True</c:v>
                </c:pt>
                <c:pt idx="5">
                  <c:v>A False</c:v>
                </c:pt>
                <c:pt idx="6">
                  <c:v>F True</c:v>
                </c:pt>
                <c:pt idx="7">
                  <c:v>F False</c:v>
                </c:pt>
                <c:pt idx="8">
                  <c:v>I True</c:v>
                </c:pt>
                <c:pt idx="9">
                  <c:v>I False</c:v>
                </c:pt>
              </c:strCache>
            </c:strRef>
          </c:cat>
          <c:val>
            <c:numRef>
              <c:f>'SC Output'!$M$71:$M$80</c:f>
              <c:numCache>
                <c:formatCode>General</c:formatCode>
                <c:ptCount val="10"/>
                <c:pt idx="0">
                  <c:v>1</c:v>
                </c:pt>
                <c:pt idx="1">
                  <c:v>0</c:v>
                </c:pt>
                <c:pt idx="2">
                  <c:v>1</c:v>
                </c:pt>
                <c:pt idx="3">
                  <c:v>0</c:v>
                </c:pt>
                <c:pt idx="4">
                  <c:v>1</c:v>
                </c:pt>
                <c:pt idx="5">
                  <c:v>0</c:v>
                </c:pt>
                <c:pt idx="6">
                  <c:v>1</c:v>
                </c:pt>
                <c:pt idx="7">
                  <c:v>0</c:v>
                </c:pt>
                <c:pt idx="8">
                  <c:v>1</c:v>
                </c:pt>
                <c:pt idx="9">
                  <c:v>0</c:v>
                </c:pt>
              </c:numCache>
            </c:numRef>
          </c:val>
          <c:extLst>
            <c:ext xmlns:c16="http://schemas.microsoft.com/office/drawing/2014/chart" uri="{C3380CC4-5D6E-409C-BE32-E72D297353CC}">
              <c16:uniqueId val="{00000053-C4EA-460C-AB38-142DCD082BE6}"/>
            </c:ext>
          </c:extLst>
        </c:ser>
        <c:ser>
          <c:idx val="4"/>
          <c:order val="4"/>
          <c:dPt>
            <c:idx val="0"/>
            <c:bubble3D val="0"/>
            <c:spPr>
              <a:solidFill>
                <a:srgbClr val="5AA3DC"/>
              </a:solidFill>
              <a:ln w="19050">
                <a:solidFill>
                  <a:schemeClr val="lt1"/>
                </a:solidFill>
              </a:ln>
              <a:effectLst/>
            </c:spPr>
            <c:extLst>
              <c:ext xmlns:c16="http://schemas.microsoft.com/office/drawing/2014/chart" uri="{C3380CC4-5D6E-409C-BE32-E72D297353CC}">
                <c16:uniqueId val="{00000055-C4EA-460C-AB38-142DCD082BE6}"/>
              </c:ext>
            </c:extLst>
          </c:dPt>
          <c:dPt>
            <c:idx val="1"/>
            <c:bubble3D val="0"/>
            <c:spPr>
              <a:solidFill>
                <a:srgbClr val="94C4E8"/>
              </a:solidFill>
              <a:ln w="19050">
                <a:solidFill>
                  <a:schemeClr val="lt1"/>
                </a:solidFill>
              </a:ln>
              <a:effectLst/>
            </c:spPr>
            <c:extLst>
              <c:ext xmlns:c16="http://schemas.microsoft.com/office/drawing/2014/chart" uri="{C3380CC4-5D6E-409C-BE32-E72D297353CC}">
                <c16:uniqueId val="{00000057-C4EA-460C-AB38-142DCD082BE6}"/>
              </c:ext>
            </c:extLst>
          </c:dPt>
          <c:dPt>
            <c:idx val="2"/>
            <c:bubble3D val="0"/>
            <c:spPr>
              <a:solidFill>
                <a:srgbClr val="2E76AD"/>
              </a:solidFill>
              <a:ln w="19050">
                <a:solidFill>
                  <a:schemeClr val="lt1"/>
                </a:solidFill>
              </a:ln>
              <a:effectLst/>
            </c:spPr>
            <c:extLst>
              <c:ext xmlns:c16="http://schemas.microsoft.com/office/drawing/2014/chart" uri="{C3380CC4-5D6E-409C-BE32-E72D297353CC}">
                <c16:uniqueId val="{00000059-C4EA-460C-AB38-142DCD082BE6}"/>
              </c:ext>
            </c:extLst>
          </c:dPt>
          <c:dPt>
            <c:idx val="3"/>
            <c:bubble3D val="0"/>
            <c:spPr>
              <a:solidFill>
                <a:srgbClr val="77B0DB"/>
              </a:solidFill>
              <a:ln w="19050">
                <a:solidFill>
                  <a:schemeClr val="lt1"/>
                </a:solidFill>
              </a:ln>
              <a:effectLst/>
            </c:spPr>
            <c:extLst>
              <c:ext xmlns:c16="http://schemas.microsoft.com/office/drawing/2014/chart" uri="{C3380CC4-5D6E-409C-BE32-E72D297353CC}">
                <c16:uniqueId val="{0000005B-C4EA-460C-AB38-142DCD082BE6}"/>
              </c:ext>
            </c:extLst>
          </c:dPt>
          <c:dPt>
            <c:idx val="4"/>
            <c:bubble3D val="0"/>
            <c:spPr>
              <a:solidFill>
                <a:srgbClr val="ADD4E5"/>
              </a:solidFill>
              <a:ln w="19050">
                <a:solidFill>
                  <a:schemeClr val="lt1"/>
                </a:solidFill>
              </a:ln>
              <a:effectLst/>
            </c:spPr>
            <c:extLst>
              <c:ext xmlns:c16="http://schemas.microsoft.com/office/drawing/2014/chart" uri="{C3380CC4-5D6E-409C-BE32-E72D297353CC}">
                <c16:uniqueId val="{0000005D-C4EA-460C-AB38-142DCD082BE6}"/>
              </c:ext>
            </c:extLst>
          </c:dPt>
          <c:dPt>
            <c:idx val="5"/>
            <c:bubble3D val="0"/>
            <c:spPr>
              <a:solidFill>
                <a:srgbClr val="C5E1ED"/>
              </a:solidFill>
              <a:ln w="19050">
                <a:solidFill>
                  <a:schemeClr val="lt1"/>
                </a:solidFill>
              </a:ln>
              <a:effectLst/>
            </c:spPr>
            <c:extLst>
              <c:ext xmlns:c16="http://schemas.microsoft.com/office/drawing/2014/chart" uri="{C3380CC4-5D6E-409C-BE32-E72D297353CC}">
                <c16:uniqueId val="{0000005F-C4EA-460C-AB38-142DCD082BE6}"/>
              </c:ext>
            </c:extLst>
          </c:dPt>
          <c:dPt>
            <c:idx val="6"/>
            <c:bubble3D val="0"/>
            <c:spPr>
              <a:solidFill>
                <a:srgbClr val="3787AB"/>
              </a:solidFill>
              <a:ln w="19050">
                <a:solidFill>
                  <a:schemeClr val="lt1"/>
                </a:solidFill>
              </a:ln>
              <a:effectLst/>
            </c:spPr>
            <c:extLst>
              <c:ext xmlns:c16="http://schemas.microsoft.com/office/drawing/2014/chart" uri="{C3380CC4-5D6E-409C-BE32-E72D297353CC}">
                <c16:uniqueId val="{00000061-C4EA-460C-AB38-142DCD082BE6}"/>
              </c:ext>
            </c:extLst>
          </c:dPt>
          <c:dPt>
            <c:idx val="7"/>
            <c:bubble3D val="0"/>
            <c:spPr>
              <a:solidFill>
                <a:srgbClr val="99C8DE"/>
              </a:solidFill>
              <a:ln w="19050">
                <a:solidFill>
                  <a:schemeClr val="lt1"/>
                </a:solidFill>
              </a:ln>
              <a:effectLst/>
            </c:spPr>
            <c:extLst>
              <c:ext xmlns:c16="http://schemas.microsoft.com/office/drawing/2014/chart" uri="{C3380CC4-5D6E-409C-BE32-E72D297353CC}">
                <c16:uniqueId val="{00000063-C4EA-460C-AB38-142DCD082BE6}"/>
              </c:ext>
            </c:extLst>
          </c:dPt>
          <c:dPt>
            <c:idx val="8"/>
            <c:bubble3D val="0"/>
            <c:spPr>
              <a:solidFill>
                <a:srgbClr val="436D85"/>
              </a:solidFill>
              <a:ln w="19050">
                <a:solidFill>
                  <a:schemeClr val="lt1"/>
                </a:solidFill>
              </a:ln>
              <a:effectLst/>
            </c:spPr>
            <c:extLst>
              <c:ext xmlns:c16="http://schemas.microsoft.com/office/drawing/2014/chart" uri="{C3380CC4-5D6E-409C-BE32-E72D297353CC}">
                <c16:uniqueId val="{00000065-C4EA-460C-AB38-142DCD082BE6}"/>
              </c:ext>
            </c:extLst>
          </c:dPt>
          <c:dPt>
            <c:idx val="9"/>
            <c:bubble3D val="0"/>
            <c:spPr>
              <a:solidFill>
                <a:srgbClr val="7AA4BC"/>
              </a:solidFill>
              <a:ln w="19050">
                <a:solidFill>
                  <a:schemeClr val="lt1"/>
                </a:solidFill>
              </a:ln>
              <a:effectLst/>
            </c:spPr>
            <c:extLst>
              <c:ext xmlns:c16="http://schemas.microsoft.com/office/drawing/2014/chart" uri="{C3380CC4-5D6E-409C-BE32-E72D297353CC}">
                <c16:uniqueId val="{00000067-C4EA-460C-AB38-142DCD082BE6}"/>
              </c:ext>
            </c:extLst>
          </c:dPt>
          <c:dLbls>
            <c:delete val="1"/>
          </c:dLbls>
          <c:cat>
            <c:strRef>
              <c:f>'SC Output'!$D$71:$D$80</c:f>
              <c:strCache>
                <c:ptCount val="10"/>
                <c:pt idx="0">
                  <c:v>R True</c:v>
                </c:pt>
                <c:pt idx="1">
                  <c:v>R False</c:v>
                </c:pt>
                <c:pt idx="2">
                  <c:v>P True</c:v>
                </c:pt>
                <c:pt idx="3">
                  <c:v>P False</c:v>
                </c:pt>
                <c:pt idx="4">
                  <c:v>A True</c:v>
                </c:pt>
                <c:pt idx="5">
                  <c:v>A False</c:v>
                </c:pt>
                <c:pt idx="6">
                  <c:v>F True</c:v>
                </c:pt>
                <c:pt idx="7">
                  <c:v>F False</c:v>
                </c:pt>
                <c:pt idx="8">
                  <c:v>I True</c:v>
                </c:pt>
                <c:pt idx="9">
                  <c:v>I False</c:v>
                </c:pt>
              </c:strCache>
            </c:strRef>
          </c:cat>
          <c:val>
            <c:numRef>
              <c:f>'SC Output'!$O$71:$O$80</c:f>
              <c:numCache>
                <c:formatCode>General</c:formatCode>
                <c:ptCount val="10"/>
                <c:pt idx="0">
                  <c:v>1</c:v>
                </c:pt>
                <c:pt idx="1">
                  <c:v>0</c:v>
                </c:pt>
                <c:pt idx="2">
                  <c:v>1</c:v>
                </c:pt>
                <c:pt idx="3">
                  <c:v>0</c:v>
                </c:pt>
                <c:pt idx="4">
                  <c:v>1</c:v>
                </c:pt>
                <c:pt idx="5">
                  <c:v>0</c:v>
                </c:pt>
                <c:pt idx="6">
                  <c:v>1</c:v>
                </c:pt>
                <c:pt idx="7">
                  <c:v>0</c:v>
                </c:pt>
                <c:pt idx="8">
                  <c:v>1</c:v>
                </c:pt>
                <c:pt idx="9">
                  <c:v>0</c:v>
                </c:pt>
              </c:numCache>
            </c:numRef>
          </c:val>
          <c:extLst>
            <c:ext xmlns:c16="http://schemas.microsoft.com/office/drawing/2014/chart" uri="{C3380CC4-5D6E-409C-BE32-E72D297353CC}">
              <c16:uniqueId val="{00000068-C4EA-460C-AB38-142DCD082BE6}"/>
            </c:ext>
          </c:extLst>
        </c:ser>
        <c:dLbls>
          <c:showLegendKey val="0"/>
          <c:showVal val="0"/>
          <c:showCatName val="0"/>
          <c:showSerName val="0"/>
          <c:showPercent val="1"/>
          <c:showBubbleSize val="0"/>
          <c:showLeaderLines val="1"/>
        </c:dLbls>
        <c:firstSliceAng val="0"/>
        <c:holeSize val="1"/>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147864930345242"/>
          <c:y val="5.40797051607141E-2"/>
          <c:w val="0.49485335228066907"/>
          <c:h val="0.87228387520660311"/>
        </c:manualLayout>
      </c:layout>
      <c:radarChart>
        <c:radarStyle val="marker"/>
        <c:varyColors val="0"/>
        <c:ser>
          <c:idx val="0"/>
          <c:order val="0"/>
          <c:spPr>
            <a:ln w="25400" cap="rnd">
              <a:solidFill>
                <a:schemeClr val="accent6">
                  <a:lumMod val="75000"/>
                </a:schemeClr>
              </a:solidFill>
              <a:round/>
            </a:ln>
            <a:effectLst/>
          </c:spPr>
          <c:marker>
            <c:symbol val="none"/>
          </c:marker>
          <c:cat>
            <c:strRef>
              <c:f>'SC Output'!$D$83:$D$107</c:f>
              <c:strCache>
                <c:ptCount val="25"/>
                <c:pt idx="1">
                  <c:v>R.1 Recurrent functions</c:v>
                </c:pt>
                <c:pt idx="2">
                  <c:v>R.2 Development functions</c:v>
                </c:pt>
                <c:pt idx="3">
                  <c:v>R.3 Regulatory functions</c:v>
                </c:pt>
                <c:pt idx="4">
                  <c:v>R.4 Principles and practices</c:v>
                </c:pt>
                <c:pt idx="6">
                  <c:v>P.1 Elected leadership</c:v>
                </c:pt>
                <c:pt idx="7">
                  <c:v>P.2 Competitive, free and fair</c:v>
                </c:pt>
                <c:pt idx="8">
                  <c:v>P.3 Decision-making power</c:v>
                </c:pt>
                <c:pt idx="9">
                  <c:v>P.4 Responsive and accountable</c:v>
                </c:pt>
                <c:pt idx="11">
                  <c:v>A.1 Integrated orgs and plans</c:v>
                </c:pt>
                <c:pt idx="12">
                  <c:v>A.2 Subnational officers</c:v>
                </c:pt>
                <c:pt idx="13">
                  <c:v>Frontline staff  A.3</c:v>
                </c:pt>
                <c:pt idx="14">
                  <c:v>Procurement A.4</c:v>
                </c:pt>
                <c:pt idx="16">
                  <c:v>Expenditures F.1 </c:v>
                </c:pt>
                <c:pt idx="17">
                  <c:v>Own source revenues F.2</c:v>
                </c:pt>
                <c:pt idx="18">
                  <c:v>Intergov. Fiscal Transfers F.3</c:v>
                </c:pt>
                <c:pt idx="19">
                  <c:v>Subnational borrowing F.4</c:v>
                </c:pt>
                <c:pt idx="21">
                  <c:v>Inclusive service governance D.1 </c:v>
                </c:pt>
                <c:pt idx="22">
                  <c:v>Inclusive facility governance D.2</c:v>
                </c:pt>
                <c:pt idx="23">
                  <c:v>Local-level transparency D.3 </c:v>
                </c:pt>
                <c:pt idx="24">
                  <c:v>Facility-level transparency D.4 </c:v>
                </c:pt>
              </c:strCache>
            </c:strRef>
          </c:cat>
          <c:val>
            <c:numRef>
              <c:f>'SC Output'!$G$83:$G$107</c:f>
              <c:numCache>
                <c:formatCode>General</c:formatCode>
                <c:ptCount val="25"/>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pt idx="21">
                  <c:v>5</c:v>
                </c:pt>
                <c:pt idx="22">
                  <c:v>5</c:v>
                </c:pt>
                <c:pt idx="23">
                  <c:v>5</c:v>
                </c:pt>
                <c:pt idx="24">
                  <c:v>5</c:v>
                </c:pt>
              </c:numCache>
            </c:numRef>
          </c:val>
          <c:extLst>
            <c:ext xmlns:c16="http://schemas.microsoft.com/office/drawing/2014/chart" uri="{C3380CC4-5D6E-409C-BE32-E72D297353CC}">
              <c16:uniqueId val="{00000000-D9FA-4898-9D95-CDD5810664A7}"/>
            </c:ext>
          </c:extLst>
        </c:ser>
        <c:dLbls>
          <c:showLegendKey val="0"/>
          <c:showVal val="0"/>
          <c:showCatName val="0"/>
          <c:showSerName val="0"/>
          <c:showPercent val="0"/>
          <c:showBubbleSize val="0"/>
        </c:dLbls>
        <c:axId val="562360472"/>
        <c:axId val="623061400"/>
      </c:radarChart>
      <c:catAx>
        <c:axId val="562360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rgbClr val="304F60"/>
                </a:solidFill>
                <a:latin typeface="+mn-lt"/>
                <a:ea typeface="+mn-ea"/>
                <a:cs typeface="+mn-cs"/>
              </a:defRPr>
            </a:pPr>
            <a:endParaRPr lang="en-US"/>
          </a:p>
        </c:txPr>
        <c:crossAx val="623061400"/>
        <c:crosses val="autoZero"/>
        <c:auto val="1"/>
        <c:lblAlgn val="ctr"/>
        <c:lblOffset val="100"/>
        <c:noMultiLvlLbl val="0"/>
      </c:catAx>
      <c:valAx>
        <c:axId val="623061400"/>
        <c:scaling>
          <c:orientation val="minMax"/>
          <c:max val="5"/>
          <c:min val="0"/>
        </c:scaling>
        <c:delete val="0"/>
        <c:axPos val="l"/>
        <c:majorGridlines>
          <c:spPr>
            <a:ln w="9525" cap="flat" cmpd="sng" algn="ctr">
              <a:noFill/>
              <a:round/>
            </a:ln>
            <a:effectLst/>
          </c:spPr>
        </c:majorGridlines>
        <c:numFmt formatCode="@" sourceLinked="0"/>
        <c:majorTickMark val="none"/>
        <c:minorTickMark val="none"/>
        <c:tickLblPos val="nextTo"/>
        <c:spPr>
          <a:noFill/>
          <a:ln>
            <a:solidFill>
              <a:srgbClr val="000000">
                <a:alpha val="0"/>
              </a:srgbClr>
            </a:solidFill>
          </a:ln>
          <a:effectLst/>
        </c:spPr>
        <c:txPr>
          <a:bodyPr rot="0" spcFirstLastPara="1" vertOverflow="ellipsis" wrap="square" anchor="t" anchorCtr="1"/>
          <a:lstStyle/>
          <a:p>
            <a:pPr>
              <a:defRPr sz="900" b="1" i="0" u="none" strike="noStrike" kern="1200" baseline="0">
                <a:solidFill>
                  <a:schemeClr val="bg1"/>
                </a:solidFill>
                <a:latin typeface="+mn-lt"/>
                <a:ea typeface="+mn-ea"/>
                <a:cs typeface="+mn-cs"/>
              </a:defRPr>
            </a:pPr>
            <a:endParaRPr lang="en-US"/>
          </a:p>
        </c:txPr>
        <c:crossAx val="562360472"/>
        <c:crosses val="autoZero"/>
        <c:crossBetween val="between"/>
        <c:majorUnit val="1"/>
      </c:valAx>
      <c:spPr>
        <a:noFill/>
        <a:ln>
          <a:noFill/>
        </a:ln>
        <a:effectLst/>
      </c:spPr>
    </c:plotArea>
    <c:plotVisOnly val="1"/>
    <c:dispBlanksAs val="gap"/>
    <c:showDLblsOverMax val="0"/>
  </c:chart>
  <c:spPr>
    <a:noFill/>
    <a:ln w="2540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stacked"/>
        <c:varyColors val="0"/>
        <c:ser>
          <c:idx val="0"/>
          <c:order val="0"/>
          <c:spPr>
            <a:solidFill>
              <a:schemeClr val="accent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1"/>
            <c:showSerName val="0"/>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'SC Output'!$J$84:$J$88</c:f>
              <c:strCache>
                <c:ptCount val="5"/>
                <c:pt idx="0">
                  <c:v>Functional assignment</c:v>
                </c:pt>
                <c:pt idx="1">
                  <c:v>Political aspects</c:v>
                </c:pt>
                <c:pt idx="2">
                  <c:v>Administrative aspects</c:v>
                </c:pt>
                <c:pt idx="3">
                  <c:v>Fiscal aspects</c:v>
                </c:pt>
                <c:pt idx="4">
                  <c:v>Inclusive services</c:v>
                </c:pt>
              </c:strCache>
            </c:strRef>
          </c:cat>
          <c:val>
            <c:numRef>
              <c:f>'SC Output'!$K$84:$K$88</c:f>
              <c:numCache>
                <c:formatCode>General</c:formatCode>
                <c:ptCount val="5"/>
                <c:pt idx="0">
                  <c:v>20</c:v>
                </c:pt>
                <c:pt idx="1">
                  <c:v>20</c:v>
                </c:pt>
                <c:pt idx="2">
                  <c:v>20</c:v>
                </c:pt>
                <c:pt idx="3">
                  <c:v>20</c:v>
                </c:pt>
                <c:pt idx="4">
                  <c:v>20</c:v>
                </c:pt>
              </c:numCache>
            </c:numRef>
          </c:val>
          <c:extLst>
            <c:ext xmlns:c16="http://schemas.microsoft.com/office/drawing/2014/chart" uri="{C3380CC4-5D6E-409C-BE32-E72D297353CC}">
              <c16:uniqueId val="{00000000-EF39-41EC-882D-138A387341AC}"/>
            </c:ext>
          </c:extLst>
        </c:ser>
        <c:ser>
          <c:idx val="1"/>
          <c:order val="1"/>
          <c:spPr>
            <a:solidFill>
              <a:schemeClr val="bg1">
                <a:lumMod val="50000"/>
              </a:schemeClr>
            </a:solidFill>
            <a:ln>
              <a:noFill/>
            </a:ln>
            <a:effectLst/>
          </c:spPr>
          <c:invertIfNegative val="0"/>
          <c:cat>
            <c:strRef>
              <c:f>'SC Output'!$J$84:$J$88</c:f>
              <c:strCache>
                <c:ptCount val="5"/>
                <c:pt idx="0">
                  <c:v>Functional assignment</c:v>
                </c:pt>
                <c:pt idx="1">
                  <c:v>Political aspects</c:v>
                </c:pt>
                <c:pt idx="2">
                  <c:v>Administrative aspects</c:v>
                </c:pt>
                <c:pt idx="3">
                  <c:v>Fiscal aspects</c:v>
                </c:pt>
                <c:pt idx="4">
                  <c:v>Inclusive services</c:v>
                </c:pt>
              </c:strCache>
            </c:strRef>
          </c:cat>
          <c:val>
            <c:numRef>
              <c:f>'SC Output'!$L$84:$L$88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EF39-41EC-882D-138A387341AC}"/>
            </c:ext>
          </c:extLst>
        </c:ser>
        <c:dLbls>
          <c:showLegendKey val="0"/>
          <c:showVal val="0"/>
          <c:showCatName val="0"/>
          <c:showSerName val="0"/>
          <c:showPercent val="0"/>
          <c:showBubbleSize val="0"/>
        </c:dLbls>
        <c:gapWidth val="15"/>
        <c:overlap val="100"/>
        <c:axId val="542764112"/>
        <c:axId val="542769360"/>
      </c:barChart>
      <c:catAx>
        <c:axId val="542764112"/>
        <c:scaling>
          <c:orientation val="maxMin"/>
        </c:scaling>
        <c:delete val="1"/>
        <c:axPos val="l"/>
        <c:numFmt formatCode="General" sourceLinked="1"/>
        <c:majorTickMark val="none"/>
        <c:minorTickMark val="none"/>
        <c:tickLblPos val="nextTo"/>
        <c:crossAx val="542769360"/>
        <c:crosses val="autoZero"/>
        <c:auto val="1"/>
        <c:lblAlgn val="ctr"/>
        <c:lblOffset val="100"/>
        <c:noMultiLvlLbl val="0"/>
      </c:catAx>
      <c:valAx>
        <c:axId val="542769360"/>
        <c:scaling>
          <c:orientation val="minMax"/>
          <c:max val="20"/>
          <c:min val="0"/>
        </c:scaling>
        <c:delete val="0"/>
        <c:axPos val="t"/>
        <c:majorGridlines>
          <c:spPr>
            <a:ln w="9525" cap="flat" cmpd="sng" algn="ctr">
              <a:solidFill>
                <a:schemeClr val="tx1">
                  <a:lumMod val="50000"/>
                  <a:lumOff val="5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2764112"/>
        <c:crosses val="autoZero"/>
        <c:crossBetween val="between"/>
        <c:majorUnit val="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7.png"/></Relationships>
</file>

<file path=xl/drawings/_rels/drawing11.xml.rels><?xml version="1.0" encoding="UTF-8" standalone="yes"?>
<Relationships xmlns="http://schemas.openxmlformats.org/package/2006/relationships"><Relationship Id="rId1" Type="http://schemas.openxmlformats.org/officeDocument/2006/relationships/image" Target="../media/image8.png"/></Relationships>
</file>

<file path=xl/drawings/_rels/drawing12.xml.rels><?xml version="1.0" encoding="UTF-8" standalone="yes"?>
<Relationships xmlns="http://schemas.openxmlformats.org/package/2006/relationships"><Relationship Id="rId1" Type="http://schemas.openxmlformats.org/officeDocument/2006/relationships/image" Target="../media/image9.png"/></Relationships>
</file>

<file path=xl/drawings/_rels/drawing13.xml.rels><?xml version="1.0" encoding="UTF-8" standalone="yes"?>
<Relationships xmlns="http://schemas.openxmlformats.org/package/2006/relationships"><Relationship Id="rId1" Type="http://schemas.openxmlformats.org/officeDocument/2006/relationships/image" Target="../media/image9.png"/></Relationships>
</file>

<file path=xl/drawings/_rels/drawing14.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3.xml"/></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2</xdr:col>
      <xdr:colOff>35560</xdr:colOff>
      <xdr:row>0</xdr:row>
      <xdr:rowOff>96520</xdr:rowOff>
    </xdr:from>
    <xdr:to>
      <xdr:col>2</xdr:col>
      <xdr:colOff>492760</xdr:colOff>
      <xdr:row>2</xdr:row>
      <xdr:rowOff>137160</xdr:rowOff>
    </xdr:to>
    <xdr:pic>
      <xdr:nvPicPr>
        <xdr:cNvPr id="2" name="Picture 1">
          <a:extLst>
            <a:ext uri="{FF2B5EF4-FFF2-40B4-BE49-F238E27FC236}">
              <a16:creationId xmlns:a16="http://schemas.microsoft.com/office/drawing/2014/main" id="{9852EBC3-933A-3556-340D-025675C5767F}"/>
            </a:ext>
          </a:extLst>
        </xdr:cNvPr>
        <xdr:cNvPicPr>
          <a:picLocks noChangeAspect="1"/>
        </xdr:cNvPicPr>
      </xdr:nvPicPr>
      <xdr:blipFill>
        <a:blip xmlns:r="http://schemas.openxmlformats.org/officeDocument/2006/relationships" r:embed="rId1"/>
        <a:stretch>
          <a:fillRect/>
        </a:stretch>
      </xdr:blipFill>
      <xdr:spPr>
        <a:xfrm>
          <a:off x="421640" y="96520"/>
          <a:ext cx="457200" cy="4572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45720</xdr:colOff>
      <xdr:row>0</xdr:row>
      <xdr:rowOff>81280</xdr:rowOff>
    </xdr:from>
    <xdr:to>
      <xdr:col>2</xdr:col>
      <xdr:colOff>502920</xdr:colOff>
      <xdr:row>2</xdr:row>
      <xdr:rowOff>121920</xdr:rowOff>
    </xdr:to>
    <xdr:pic>
      <xdr:nvPicPr>
        <xdr:cNvPr id="2" name="Picture 1">
          <a:extLst>
            <a:ext uri="{FF2B5EF4-FFF2-40B4-BE49-F238E27FC236}">
              <a16:creationId xmlns:a16="http://schemas.microsoft.com/office/drawing/2014/main" id="{0CEA970B-91DD-4871-A1AC-E5E24226E902}"/>
            </a:ext>
          </a:extLst>
        </xdr:cNvPr>
        <xdr:cNvPicPr>
          <a:picLocks noChangeAspect="1"/>
        </xdr:cNvPicPr>
      </xdr:nvPicPr>
      <xdr:blipFill>
        <a:blip xmlns:r="http://schemas.openxmlformats.org/officeDocument/2006/relationships" r:embed="rId1"/>
        <a:stretch>
          <a:fillRect/>
        </a:stretch>
      </xdr:blipFill>
      <xdr:spPr>
        <a:xfrm>
          <a:off x="421640" y="81280"/>
          <a:ext cx="457200" cy="4572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45720</xdr:colOff>
      <xdr:row>0</xdr:row>
      <xdr:rowOff>105410</xdr:rowOff>
    </xdr:from>
    <xdr:to>
      <xdr:col>2</xdr:col>
      <xdr:colOff>502920</xdr:colOff>
      <xdr:row>2</xdr:row>
      <xdr:rowOff>148272</xdr:rowOff>
    </xdr:to>
    <xdr:pic>
      <xdr:nvPicPr>
        <xdr:cNvPr id="2" name="Picture 1">
          <a:extLst>
            <a:ext uri="{FF2B5EF4-FFF2-40B4-BE49-F238E27FC236}">
              <a16:creationId xmlns:a16="http://schemas.microsoft.com/office/drawing/2014/main" id="{6D598BC5-22B9-D2C9-5269-341CE04F5999}"/>
            </a:ext>
          </a:extLst>
        </xdr:cNvPr>
        <xdr:cNvPicPr>
          <a:picLocks noChangeAspect="1"/>
        </xdr:cNvPicPr>
      </xdr:nvPicPr>
      <xdr:blipFill>
        <a:blip xmlns:r="http://schemas.openxmlformats.org/officeDocument/2006/relationships" r:embed="rId1"/>
        <a:stretch>
          <a:fillRect/>
        </a:stretch>
      </xdr:blipFill>
      <xdr:spPr>
        <a:xfrm>
          <a:off x="421640" y="105410"/>
          <a:ext cx="457200" cy="45942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oneCellAnchor>
    <xdr:from>
      <xdr:col>2</xdr:col>
      <xdr:colOff>33341</xdr:colOff>
      <xdr:row>0</xdr:row>
      <xdr:rowOff>95250</xdr:rowOff>
    </xdr:from>
    <xdr:ext cx="455013" cy="494030"/>
    <xdr:pic>
      <xdr:nvPicPr>
        <xdr:cNvPr id="2" name="Picture 1">
          <a:extLst>
            <a:ext uri="{FF2B5EF4-FFF2-40B4-BE49-F238E27FC236}">
              <a16:creationId xmlns:a16="http://schemas.microsoft.com/office/drawing/2014/main" id="{D55B3366-6F93-40C8-8F44-3A35DA8459F3}"/>
            </a:ext>
          </a:extLst>
        </xdr:cNvPr>
        <xdr:cNvPicPr>
          <a:picLocks noChangeAspect="1"/>
        </xdr:cNvPicPr>
      </xdr:nvPicPr>
      <xdr:blipFill>
        <a:blip xmlns:r="http://schemas.openxmlformats.org/officeDocument/2006/relationships" r:embed="rId1"/>
        <a:stretch>
          <a:fillRect/>
        </a:stretch>
      </xdr:blipFill>
      <xdr:spPr>
        <a:xfrm>
          <a:off x="1313501" y="95250"/>
          <a:ext cx="455013" cy="494030"/>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2</xdr:col>
      <xdr:colOff>33341</xdr:colOff>
      <xdr:row>0</xdr:row>
      <xdr:rowOff>95250</xdr:rowOff>
    </xdr:from>
    <xdr:ext cx="455013" cy="494030"/>
    <xdr:pic>
      <xdr:nvPicPr>
        <xdr:cNvPr id="2" name="Picture 1">
          <a:extLst>
            <a:ext uri="{FF2B5EF4-FFF2-40B4-BE49-F238E27FC236}">
              <a16:creationId xmlns:a16="http://schemas.microsoft.com/office/drawing/2014/main" id="{A4DB257D-A7D7-419E-A901-074E856E901F}"/>
            </a:ext>
          </a:extLst>
        </xdr:cNvPr>
        <xdr:cNvPicPr>
          <a:picLocks noChangeAspect="1"/>
        </xdr:cNvPicPr>
      </xdr:nvPicPr>
      <xdr:blipFill>
        <a:blip xmlns:r="http://schemas.openxmlformats.org/officeDocument/2006/relationships" r:embed="rId1"/>
        <a:stretch>
          <a:fillRect/>
        </a:stretch>
      </xdr:blipFill>
      <xdr:spPr>
        <a:xfrm>
          <a:off x="406721" y="95250"/>
          <a:ext cx="455013" cy="494030"/>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twoCellAnchor>
    <xdr:from>
      <xdr:col>2</xdr:col>
      <xdr:colOff>223520</xdr:colOff>
      <xdr:row>43</xdr:row>
      <xdr:rowOff>8890</xdr:rowOff>
    </xdr:from>
    <xdr:to>
      <xdr:col>9</xdr:col>
      <xdr:colOff>797560</xdr:colOff>
      <xdr:row>65</xdr:row>
      <xdr:rowOff>55880</xdr:rowOff>
    </xdr:to>
    <xdr:graphicFrame macro="">
      <xdr:nvGraphicFramePr>
        <xdr:cNvPr id="2" name="Chart 1">
          <a:extLst>
            <a:ext uri="{FF2B5EF4-FFF2-40B4-BE49-F238E27FC236}">
              <a16:creationId xmlns:a16="http://schemas.microsoft.com/office/drawing/2014/main" id="{49B7DBB0-AC4F-47D8-8E31-D82B08C959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513080</xdr:colOff>
      <xdr:row>43</xdr:row>
      <xdr:rowOff>152400</xdr:rowOff>
    </xdr:from>
    <xdr:to>
      <xdr:col>9</xdr:col>
      <xdr:colOff>939800</xdr:colOff>
      <xdr:row>64</xdr:row>
      <xdr:rowOff>147320</xdr:rowOff>
    </xdr:to>
    <xdr:graphicFrame macro="">
      <xdr:nvGraphicFramePr>
        <xdr:cNvPr id="3" name="Chart 2">
          <a:extLst>
            <a:ext uri="{FF2B5EF4-FFF2-40B4-BE49-F238E27FC236}">
              <a16:creationId xmlns:a16="http://schemas.microsoft.com/office/drawing/2014/main" id="{D1B19122-F9B9-4DE0-929F-69A6947541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2</xdr:col>
      <xdr:colOff>33341</xdr:colOff>
      <xdr:row>0</xdr:row>
      <xdr:rowOff>95250</xdr:rowOff>
    </xdr:from>
    <xdr:ext cx="455013" cy="494030"/>
    <xdr:pic>
      <xdr:nvPicPr>
        <xdr:cNvPr id="4" name="Picture 3">
          <a:extLst>
            <a:ext uri="{FF2B5EF4-FFF2-40B4-BE49-F238E27FC236}">
              <a16:creationId xmlns:a16="http://schemas.microsoft.com/office/drawing/2014/main" id="{3066ABD1-7240-4188-BC58-CE414111BF78}"/>
            </a:ext>
          </a:extLst>
        </xdr:cNvPr>
        <xdr:cNvPicPr>
          <a:picLocks noChangeAspect="1"/>
        </xdr:cNvPicPr>
      </xdr:nvPicPr>
      <xdr:blipFill>
        <a:blip xmlns:r="http://schemas.openxmlformats.org/officeDocument/2006/relationships" r:embed="rId3"/>
        <a:stretch>
          <a:fillRect/>
        </a:stretch>
      </xdr:blipFill>
      <xdr:spPr>
        <a:xfrm>
          <a:off x="406721" y="95250"/>
          <a:ext cx="455013" cy="494030"/>
        </a:xfrm>
        <a:prstGeom prst="rect">
          <a:avLst/>
        </a:prstGeom>
      </xdr:spPr>
    </xdr:pic>
    <xdr:clientData/>
  </xdr:oneCellAnchor>
  <xdr:twoCellAnchor>
    <xdr:from>
      <xdr:col>2</xdr:col>
      <xdr:colOff>457200</xdr:colOff>
      <xdr:row>92</xdr:row>
      <xdr:rowOff>172720</xdr:rowOff>
    </xdr:from>
    <xdr:to>
      <xdr:col>29</xdr:col>
      <xdr:colOff>574040</xdr:colOff>
      <xdr:row>107</xdr:row>
      <xdr:rowOff>25400</xdr:rowOff>
    </xdr:to>
    <xdr:sp macro="" textlink="">
      <xdr:nvSpPr>
        <xdr:cNvPr id="5" name="Rectangle 4">
          <a:extLst>
            <a:ext uri="{FF2B5EF4-FFF2-40B4-BE49-F238E27FC236}">
              <a16:creationId xmlns:a16="http://schemas.microsoft.com/office/drawing/2014/main" id="{49C0A1E4-B683-A6BE-03D3-12EC5080BA05}"/>
            </a:ext>
          </a:extLst>
        </xdr:cNvPr>
        <xdr:cNvSpPr/>
      </xdr:nvSpPr>
      <xdr:spPr>
        <a:xfrm>
          <a:off x="838200" y="17066260"/>
          <a:ext cx="13063220" cy="259588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505460</xdr:colOff>
      <xdr:row>65</xdr:row>
      <xdr:rowOff>162560</xdr:rowOff>
    </xdr:from>
    <xdr:to>
      <xdr:col>30</xdr:col>
      <xdr:colOff>7620</xdr:colOff>
      <xdr:row>92</xdr:row>
      <xdr:rowOff>45720</xdr:rowOff>
    </xdr:to>
    <xdr:sp macro="" textlink="">
      <xdr:nvSpPr>
        <xdr:cNvPr id="6" name="Rectangle 5">
          <a:extLst>
            <a:ext uri="{FF2B5EF4-FFF2-40B4-BE49-F238E27FC236}">
              <a16:creationId xmlns:a16="http://schemas.microsoft.com/office/drawing/2014/main" id="{D911DF18-E23E-4B90-97D5-38315168170B}"/>
            </a:ext>
          </a:extLst>
        </xdr:cNvPr>
        <xdr:cNvSpPr/>
      </xdr:nvSpPr>
      <xdr:spPr>
        <a:xfrm>
          <a:off x="886460" y="12118340"/>
          <a:ext cx="13088620" cy="482092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279400</xdr:colOff>
      <xdr:row>42</xdr:row>
      <xdr:rowOff>170180</xdr:rowOff>
    </xdr:from>
    <xdr:to>
      <xdr:col>32</xdr:col>
      <xdr:colOff>374650</xdr:colOff>
      <xdr:row>64</xdr:row>
      <xdr:rowOff>25400</xdr:rowOff>
    </xdr:to>
    <xdr:graphicFrame macro="">
      <xdr:nvGraphicFramePr>
        <xdr:cNvPr id="8" name="Chart 7">
          <a:extLst>
            <a:ext uri="{FF2B5EF4-FFF2-40B4-BE49-F238E27FC236}">
              <a16:creationId xmlns:a16="http://schemas.microsoft.com/office/drawing/2014/main" id="{64280EE3-AE93-E76F-41DC-843E92AE67B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35560</xdr:colOff>
      <xdr:row>0</xdr:row>
      <xdr:rowOff>96520</xdr:rowOff>
    </xdr:from>
    <xdr:to>
      <xdr:col>2</xdr:col>
      <xdr:colOff>492760</xdr:colOff>
      <xdr:row>2</xdr:row>
      <xdr:rowOff>137160</xdr:rowOff>
    </xdr:to>
    <xdr:pic>
      <xdr:nvPicPr>
        <xdr:cNvPr id="2" name="Picture 1">
          <a:extLst>
            <a:ext uri="{FF2B5EF4-FFF2-40B4-BE49-F238E27FC236}">
              <a16:creationId xmlns:a16="http://schemas.microsoft.com/office/drawing/2014/main" id="{D2C2A2A2-E32A-4CEC-87E2-1D43EAA0E825}"/>
            </a:ext>
          </a:extLst>
        </xdr:cNvPr>
        <xdr:cNvPicPr>
          <a:picLocks noChangeAspect="1"/>
        </xdr:cNvPicPr>
      </xdr:nvPicPr>
      <xdr:blipFill>
        <a:blip xmlns:r="http://schemas.openxmlformats.org/officeDocument/2006/relationships" r:embed="rId1"/>
        <a:stretch>
          <a:fillRect/>
        </a:stretch>
      </xdr:blipFill>
      <xdr:spPr>
        <a:xfrm>
          <a:off x="416560" y="96520"/>
          <a:ext cx="457200" cy="45593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30480</xdr:colOff>
      <xdr:row>0</xdr:row>
      <xdr:rowOff>96520</xdr:rowOff>
    </xdr:from>
    <xdr:to>
      <xdr:col>2</xdr:col>
      <xdr:colOff>482600</xdr:colOff>
      <xdr:row>2</xdr:row>
      <xdr:rowOff>122188</xdr:rowOff>
    </xdr:to>
    <xdr:pic>
      <xdr:nvPicPr>
        <xdr:cNvPr id="2" name="Picture 1">
          <a:extLst>
            <a:ext uri="{FF2B5EF4-FFF2-40B4-BE49-F238E27FC236}">
              <a16:creationId xmlns:a16="http://schemas.microsoft.com/office/drawing/2014/main" id="{884A7D15-8AE8-4F2F-9861-C5526A3A3E12}"/>
            </a:ext>
          </a:extLst>
        </xdr:cNvPr>
        <xdr:cNvPicPr>
          <a:picLocks noChangeAspect="1"/>
        </xdr:cNvPicPr>
      </xdr:nvPicPr>
      <xdr:blipFill>
        <a:blip xmlns:r="http://schemas.openxmlformats.org/officeDocument/2006/relationships" r:embed="rId1"/>
        <a:stretch>
          <a:fillRect/>
        </a:stretch>
      </xdr:blipFill>
      <xdr:spPr>
        <a:xfrm>
          <a:off x="548640" y="96520"/>
          <a:ext cx="452120" cy="4422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40640</xdr:colOff>
      <xdr:row>0</xdr:row>
      <xdr:rowOff>86360</xdr:rowOff>
    </xdr:from>
    <xdr:to>
      <xdr:col>2</xdr:col>
      <xdr:colOff>497840</xdr:colOff>
      <xdr:row>2</xdr:row>
      <xdr:rowOff>127000</xdr:rowOff>
    </xdr:to>
    <xdr:pic>
      <xdr:nvPicPr>
        <xdr:cNvPr id="2" name="Picture 1">
          <a:extLst>
            <a:ext uri="{FF2B5EF4-FFF2-40B4-BE49-F238E27FC236}">
              <a16:creationId xmlns:a16="http://schemas.microsoft.com/office/drawing/2014/main" id="{AE032897-E06B-6D95-D603-23EE401EA279}"/>
            </a:ext>
          </a:extLst>
        </xdr:cNvPr>
        <xdr:cNvPicPr>
          <a:picLocks noChangeAspect="1"/>
        </xdr:cNvPicPr>
      </xdr:nvPicPr>
      <xdr:blipFill>
        <a:blip xmlns:r="http://schemas.openxmlformats.org/officeDocument/2006/relationships" r:embed="rId1"/>
        <a:stretch>
          <a:fillRect/>
        </a:stretch>
      </xdr:blipFill>
      <xdr:spPr>
        <a:xfrm>
          <a:off x="416560" y="86360"/>
          <a:ext cx="457200" cy="457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40640</xdr:colOff>
      <xdr:row>0</xdr:row>
      <xdr:rowOff>86360</xdr:rowOff>
    </xdr:from>
    <xdr:to>
      <xdr:col>2</xdr:col>
      <xdr:colOff>497840</xdr:colOff>
      <xdr:row>2</xdr:row>
      <xdr:rowOff>176530</xdr:rowOff>
    </xdr:to>
    <xdr:pic>
      <xdr:nvPicPr>
        <xdr:cNvPr id="2" name="Picture 1">
          <a:extLst>
            <a:ext uri="{FF2B5EF4-FFF2-40B4-BE49-F238E27FC236}">
              <a16:creationId xmlns:a16="http://schemas.microsoft.com/office/drawing/2014/main" id="{EF12C30D-D28C-4F96-B7C8-778C1A1AD28B}"/>
            </a:ext>
          </a:extLst>
        </xdr:cNvPr>
        <xdr:cNvPicPr>
          <a:picLocks noChangeAspect="1"/>
        </xdr:cNvPicPr>
      </xdr:nvPicPr>
      <xdr:blipFill>
        <a:blip xmlns:r="http://schemas.openxmlformats.org/officeDocument/2006/relationships" r:embed="rId1"/>
        <a:stretch>
          <a:fillRect/>
        </a:stretch>
      </xdr:blipFill>
      <xdr:spPr>
        <a:xfrm>
          <a:off x="414020" y="86360"/>
          <a:ext cx="457200" cy="45593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40640</xdr:colOff>
      <xdr:row>0</xdr:row>
      <xdr:rowOff>91440</xdr:rowOff>
    </xdr:from>
    <xdr:to>
      <xdr:col>2</xdr:col>
      <xdr:colOff>497840</xdr:colOff>
      <xdr:row>2</xdr:row>
      <xdr:rowOff>132080</xdr:rowOff>
    </xdr:to>
    <xdr:pic>
      <xdr:nvPicPr>
        <xdr:cNvPr id="2" name="Picture 1">
          <a:extLst>
            <a:ext uri="{FF2B5EF4-FFF2-40B4-BE49-F238E27FC236}">
              <a16:creationId xmlns:a16="http://schemas.microsoft.com/office/drawing/2014/main" id="{AF1D2692-ECA7-AF0F-6BB0-63955868DD38}"/>
            </a:ext>
          </a:extLst>
        </xdr:cNvPr>
        <xdr:cNvPicPr>
          <a:picLocks noChangeAspect="1"/>
        </xdr:cNvPicPr>
      </xdr:nvPicPr>
      <xdr:blipFill>
        <a:blip xmlns:r="http://schemas.openxmlformats.org/officeDocument/2006/relationships" r:embed="rId1"/>
        <a:stretch>
          <a:fillRect/>
        </a:stretch>
      </xdr:blipFill>
      <xdr:spPr>
        <a:xfrm>
          <a:off x="416560" y="91440"/>
          <a:ext cx="457200" cy="4572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40640</xdr:colOff>
      <xdr:row>0</xdr:row>
      <xdr:rowOff>76200</xdr:rowOff>
    </xdr:from>
    <xdr:to>
      <xdr:col>2</xdr:col>
      <xdr:colOff>497840</xdr:colOff>
      <xdr:row>2</xdr:row>
      <xdr:rowOff>116840</xdr:rowOff>
    </xdr:to>
    <xdr:pic>
      <xdr:nvPicPr>
        <xdr:cNvPr id="2" name="Picture 1">
          <a:extLst>
            <a:ext uri="{FF2B5EF4-FFF2-40B4-BE49-F238E27FC236}">
              <a16:creationId xmlns:a16="http://schemas.microsoft.com/office/drawing/2014/main" id="{A53E3563-8871-BF59-9D23-C657B83F1399}"/>
            </a:ext>
          </a:extLst>
        </xdr:cNvPr>
        <xdr:cNvPicPr>
          <a:picLocks noChangeAspect="1"/>
        </xdr:cNvPicPr>
      </xdr:nvPicPr>
      <xdr:blipFill>
        <a:blip xmlns:r="http://schemas.openxmlformats.org/officeDocument/2006/relationships" r:embed="rId1"/>
        <a:stretch>
          <a:fillRect/>
        </a:stretch>
      </xdr:blipFill>
      <xdr:spPr>
        <a:xfrm>
          <a:off x="416560" y="76200"/>
          <a:ext cx="457200" cy="4572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40640</xdr:colOff>
      <xdr:row>0</xdr:row>
      <xdr:rowOff>76200</xdr:rowOff>
    </xdr:from>
    <xdr:to>
      <xdr:col>2</xdr:col>
      <xdr:colOff>497840</xdr:colOff>
      <xdr:row>2</xdr:row>
      <xdr:rowOff>166370</xdr:rowOff>
    </xdr:to>
    <xdr:pic>
      <xdr:nvPicPr>
        <xdr:cNvPr id="2" name="Picture 1">
          <a:extLst>
            <a:ext uri="{FF2B5EF4-FFF2-40B4-BE49-F238E27FC236}">
              <a16:creationId xmlns:a16="http://schemas.microsoft.com/office/drawing/2014/main" id="{991B0ADA-C54C-42CA-9537-DB4A005EDAA7}"/>
            </a:ext>
          </a:extLst>
        </xdr:cNvPr>
        <xdr:cNvPicPr>
          <a:picLocks noChangeAspect="1"/>
        </xdr:cNvPicPr>
      </xdr:nvPicPr>
      <xdr:blipFill>
        <a:blip xmlns:r="http://schemas.openxmlformats.org/officeDocument/2006/relationships" r:embed="rId1"/>
        <a:stretch>
          <a:fillRect/>
        </a:stretch>
      </xdr:blipFill>
      <xdr:spPr>
        <a:xfrm>
          <a:off x="414020" y="76200"/>
          <a:ext cx="457200" cy="45593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55884</xdr:colOff>
      <xdr:row>0</xdr:row>
      <xdr:rowOff>71120</xdr:rowOff>
    </xdr:from>
    <xdr:to>
      <xdr:col>2</xdr:col>
      <xdr:colOff>509772</xdr:colOff>
      <xdr:row>2</xdr:row>
      <xdr:rowOff>111760</xdr:rowOff>
    </xdr:to>
    <xdr:pic>
      <xdr:nvPicPr>
        <xdr:cNvPr id="2" name="Picture 1">
          <a:extLst>
            <a:ext uri="{FF2B5EF4-FFF2-40B4-BE49-F238E27FC236}">
              <a16:creationId xmlns:a16="http://schemas.microsoft.com/office/drawing/2014/main" id="{333E7038-55AC-302E-68CD-5DA0D714E65C}"/>
            </a:ext>
          </a:extLst>
        </xdr:cNvPr>
        <xdr:cNvPicPr>
          <a:picLocks noChangeAspect="1"/>
        </xdr:cNvPicPr>
      </xdr:nvPicPr>
      <xdr:blipFill>
        <a:blip xmlns:r="http://schemas.openxmlformats.org/officeDocument/2006/relationships" r:embed="rId1"/>
        <a:stretch>
          <a:fillRect/>
        </a:stretch>
      </xdr:blipFill>
      <xdr:spPr>
        <a:xfrm>
          <a:off x="441964" y="71120"/>
          <a:ext cx="453888" cy="4572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50800</xdr:colOff>
      <xdr:row>0</xdr:row>
      <xdr:rowOff>76200</xdr:rowOff>
    </xdr:from>
    <xdr:to>
      <xdr:col>2</xdr:col>
      <xdr:colOff>508000</xdr:colOff>
      <xdr:row>2</xdr:row>
      <xdr:rowOff>116840</xdr:rowOff>
    </xdr:to>
    <xdr:pic>
      <xdr:nvPicPr>
        <xdr:cNvPr id="2" name="Picture 1">
          <a:extLst>
            <a:ext uri="{FF2B5EF4-FFF2-40B4-BE49-F238E27FC236}">
              <a16:creationId xmlns:a16="http://schemas.microsoft.com/office/drawing/2014/main" id="{95992E19-CF73-DAAF-FFB2-91EA7AD93AED}"/>
            </a:ext>
          </a:extLst>
        </xdr:cNvPr>
        <xdr:cNvPicPr>
          <a:picLocks noChangeAspect="1"/>
        </xdr:cNvPicPr>
      </xdr:nvPicPr>
      <xdr:blipFill>
        <a:blip xmlns:r="http://schemas.openxmlformats.org/officeDocument/2006/relationships" r:embed="rId1"/>
        <a:stretch>
          <a:fillRect/>
        </a:stretch>
      </xdr:blipFill>
      <xdr:spPr>
        <a:xfrm>
          <a:off x="426720" y="76200"/>
          <a:ext cx="457200" cy="4572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55880</xdr:colOff>
      <xdr:row>0</xdr:row>
      <xdr:rowOff>71120</xdr:rowOff>
    </xdr:from>
    <xdr:to>
      <xdr:col>2</xdr:col>
      <xdr:colOff>513080</xdr:colOff>
      <xdr:row>2</xdr:row>
      <xdr:rowOff>111760</xdr:rowOff>
    </xdr:to>
    <xdr:pic>
      <xdr:nvPicPr>
        <xdr:cNvPr id="2" name="Picture 1">
          <a:extLst>
            <a:ext uri="{FF2B5EF4-FFF2-40B4-BE49-F238E27FC236}">
              <a16:creationId xmlns:a16="http://schemas.microsoft.com/office/drawing/2014/main" id="{D15F0EEF-0A85-AF94-5240-993ED8212889}"/>
            </a:ext>
          </a:extLst>
        </xdr:cNvPr>
        <xdr:cNvPicPr>
          <a:picLocks noChangeAspect="1"/>
        </xdr:cNvPicPr>
      </xdr:nvPicPr>
      <xdr:blipFill>
        <a:blip xmlns:r="http://schemas.openxmlformats.org/officeDocument/2006/relationships" r:embed="rId1"/>
        <a:stretch>
          <a:fillRect/>
        </a:stretch>
      </xdr:blipFill>
      <xdr:spPr>
        <a:xfrm>
          <a:off x="431800" y="71120"/>
          <a:ext cx="457200" cy="457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81F2F-8BEB-400C-B63D-168C9C1DE394}">
  <dimension ref="C1:O48"/>
  <sheetViews>
    <sheetView tabSelected="1" zoomScale="75" zoomScaleNormal="75" workbookViewId="0">
      <pane ySplit="3" topLeftCell="A4" activePane="bottomLeft" state="frozen"/>
      <selection pane="bottomLeft" activeCell="E7" sqref="E7"/>
    </sheetView>
  </sheetViews>
  <sheetFormatPr defaultRowHeight="14.4"/>
  <cols>
    <col min="1" max="2" width="2.62890625" customWidth="1"/>
    <col min="3" max="3" width="7.578125" style="4" customWidth="1"/>
    <col min="4" max="4" width="69.3125" customWidth="1"/>
    <col min="5" max="5" width="33.734375" customWidth="1"/>
    <col min="6" max="6" width="5.68359375" customWidth="1"/>
    <col min="7" max="7" width="72" customWidth="1"/>
    <col min="8" max="8" width="3.26171875" customWidth="1"/>
    <col min="9" max="15" width="12.47265625" hidden="1" customWidth="1"/>
  </cols>
  <sheetData>
    <row r="1" spans="3:15" s="2" customFormat="1"/>
    <row r="2" spans="3:15" s="2" customFormat="1" ht="18.3">
      <c r="C2" s="46"/>
      <c r="D2" s="46" t="s">
        <v>777</v>
      </c>
    </row>
    <row r="3" spans="3:15" s="47" customFormat="1" ht="15" customHeight="1" thickBot="1"/>
    <row r="4" spans="3:15" ht="14.7" thickBot="1">
      <c r="C4" s="98" t="s">
        <v>48</v>
      </c>
    </row>
    <row r="5" spans="3:15" ht="18.3">
      <c r="C5" s="99"/>
      <c r="D5" s="100" t="s">
        <v>174</v>
      </c>
      <c r="E5" s="101"/>
      <c r="G5" s="102" t="s">
        <v>814</v>
      </c>
    </row>
    <row r="6" spans="3:15">
      <c r="C6" s="103" t="s">
        <v>2</v>
      </c>
      <c r="D6" s="104" t="s">
        <v>13</v>
      </c>
      <c r="E6" s="105"/>
      <c r="G6" s="37"/>
    </row>
    <row r="7" spans="3:15">
      <c r="C7" s="44" t="s">
        <v>14</v>
      </c>
      <c r="D7" s="6" t="s">
        <v>50</v>
      </c>
      <c r="E7" s="33" t="s">
        <v>935</v>
      </c>
      <c r="G7" s="34"/>
    </row>
    <row r="8" spans="3:15">
      <c r="C8" s="44" t="s">
        <v>15</v>
      </c>
      <c r="D8" s="6" t="s">
        <v>51</v>
      </c>
      <c r="E8" s="33">
        <v>2022</v>
      </c>
      <c r="G8" s="34"/>
    </row>
    <row r="9" spans="3:15">
      <c r="C9" s="44" t="s">
        <v>318</v>
      </c>
      <c r="D9" s="6" t="s">
        <v>315</v>
      </c>
      <c r="E9" s="33" t="s">
        <v>957</v>
      </c>
      <c r="G9" s="34" t="s">
        <v>937</v>
      </c>
    </row>
    <row r="10" spans="3:15" ht="14.7" thickBot="1">
      <c r="C10" s="45" t="s">
        <v>319</v>
      </c>
      <c r="D10" s="54" t="s">
        <v>99</v>
      </c>
      <c r="E10" s="287">
        <v>0.68</v>
      </c>
      <c r="G10" s="35" t="s">
        <v>936</v>
      </c>
    </row>
    <row r="11" spans="3:15" ht="14.7" thickBot="1"/>
    <row r="12" spans="3:15" hidden="1">
      <c r="C12" s="106" t="s">
        <v>3</v>
      </c>
      <c r="D12" s="107" t="s">
        <v>100</v>
      </c>
      <c r="E12" s="110"/>
      <c r="G12" s="41"/>
    </row>
    <row r="13" spans="3:15" hidden="1">
      <c r="C13" s="44" t="s">
        <v>101</v>
      </c>
      <c r="D13" s="6" t="s">
        <v>102</v>
      </c>
      <c r="E13" s="33"/>
      <c r="G13" s="34"/>
    </row>
    <row r="14" spans="3:15" hidden="1">
      <c r="C14" s="44" t="s">
        <v>103</v>
      </c>
      <c r="D14" s="6" t="s">
        <v>104</v>
      </c>
      <c r="E14" s="33" t="s">
        <v>10</v>
      </c>
      <c r="G14" s="34"/>
      <c r="I14" s="2" t="s">
        <v>10</v>
      </c>
      <c r="J14" s="2" t="s">
        <v>113</v>
      </c>
      <c r="K14" s="2" t="s">
        <v>114</v>
      </c>
      <c r="L14" s="2" t="s">
        <v>11</v>
      </c>
      <c r="M14" s="2"/>
      <c r="N14" s="2"/>
      <c r="O14" s="2"/>
    </row>
    <row r="15" spans="3:15" hidden="1">
      <c r="C15" s="44" t="s">
        <v>105</v>
      </c>
      <c r="D15" s="6" t="s">
        <v>106</v>
      </c>
      <c r="E15" s="33" t="s">
        <v>10</v>
      </c>
      <c r="G15" s="34"/>
      <c r="I15" s="2" t="s">
        <v>10</v>
      </c>
      <c r="J15" s="2" t="s">
        <v>9</v>
      </c>
      <c r="K15" s="2" t="s">
        <v>8</v>
      </c>
      <c r="L15" s="2" t="s">
        <v>11</v>
      </c>
      <c r="M15" s="2"/>
      <c r="N15" s="2"/>
      <c r="O15" s="2"/>
    </row>
    <row r="16" spans="3:15" hidden="1">
      <c r="C16" s="44" t="s">
        <v>107</v>
      </c>
      <c r="D16" s="6" t="s">
        <v>108</v>
      </c>
      <c r="E16" s="33" t="s">
        <v>10</v>
      </c>
      <c r="G16" s="34"/>
      <c r="I16" s="2" t="s">
        <v>10</v>
      </c>
      <c r="J16" s="2" t="s">
        <v>115</v>
      </c>
      <c r="K16" s="2" t="s">
        <v>116</v>
      </c>
      <c r="L16" s="2" t="s">
        <v>11</v>
      </c>
      <c r="M16" s="2"/>
      <c r="N16" s="2"/>
      <c r="O16" s="2"/>
    </row>
    <row r="17" spans="3:15" hidden="1">
      <c r="C17" s="44" t="s">
        <v>109</v>
      </c>
      <c r="D17" s="6" t="s">
        <v>110</v>
      </c>
      <c r="E17" s="33" t="s">
        <v>10</v>
      </c>
      <c r="G17" s="34"/>
      <c r="I17" s="2" t="s">
        <v>10</v>
      </c>
      <c r="J17" s="2" t="s">
        <v>117</v>
      </c>
      <c r="K17" s="2" t="s">
        <v>118</v>
      </c>
      <c r="L17" s="2" t="s">
        <v>119</v>
      </c>
      <c r="M17" s="2" t="s">
        <v>120</v>
      </c>
      <c r="N17" s="2" t="s">
        <v>121</v>
      </c>
      <c r="O17" s="2"/>
    </row>
    <row r="18" spans="3:15" ht="14.7" hidden="1" thickBot="1">
      <c r="C18" s="45" t="s">
        <v>111</v>
      </c>
      <c r="D18" s="54" t="s">
        <v>112</v>
      </c>
      <c r="E18" s="40" t="s">
        <v>10</v>
      </c>
      <c r="G18" s="35"/>
      <c r="I18" s="2" t="s">
        <v>10</v>
      </c>
      <c r="J18" s="2" t="s">
        <v>117</v>
      </c>
      <c r="K18" s="2" t="s">
        <v>118</v>
      </c>
      <c r="L18" s="2" t="s">
        <v>119</v>
      </c>
      <c r="M18" s="2" t="s">
        <v>120</v>
      </c>
      <c r="N18" s="2" t="s">
        <v>121</v>
      </c>
      <c r="O18" s="2"/>
    </row>
    <row r="19" spans="3:15" ht="14.7" hidden="1" thickBot="1"/>
    <row r="20" spans="3:15">
      <c r="C20" s="106" t="s">
        <v>4</v>
      </c>
      <c r="D20" s="107" t="s">
        <v>317</v>
      </c>
      <c r="E20" s="108"/>
      <c r="G20" s="41"/>
      <c r="I20" s="2"/>
      <c r="J20" s="2"/>
      <c r="K20" s="2"/>
      <c r="L20" s="2"/>
      <c r="M20" s="2"/>
      <c r="N20" s="2"/>
      <c r="O20" s="2"/>
    </row>
    <row r="21" spans="3:15">
      <c r="C21" s="44" t="s">
        <v>17</v>
      </c>
      <c r="D21" s="6" t="s">
        <v>18</v>
      </c>
      <c r="E21" s="33" t="s">
        <v>845</v>
      </c>
      <c r="G21" s="34" t="s">
        <v>958</v>
      </c>
      <c r="I21" s="2" t="s">
        <v>10</v>
      </c>
      <c r="J21" s="2" t="s">
        <v>19</v>
      </c>
      <c r="K21" s="2" t="s">
        <v>20</v>
      </c>
      <c r="L21" s="2" t="s">
        <v>845</v>
      </c>
      <c r="M21" s="2" t="s">
        <v>12</v>
      </c>
      <c r="N21" s="2"/>
      <c r="O21" s="2"/>
    </row>
    <row r="22" spans="3:15">
      <c r="C22" s="44" t="s">
        <v>21</v>
      </c>
      <c r="D22" s="6" t="s">
        <v>83</v>
      </c>
      <c r="E22" s="33" t="s">
        <v>899</v>
      </c>
      <c r="G22" s="34"/>
      <c r="I22" s="2" t="s">
        <v>10</v>
      </c>
      <c r="J22" s="2" t="s">
        <v>899</v>
      </c>
      <c r="K22" s="2" t="s">
        <v>898</v>
      </c>
      <c r="L22" s="2" t="s">
        <v>896</v>
      </c>
      <c r="M22" s="2" t="s">
        <v>900</v>
      </c>
      <c r="N22" s="2" t="s">
        <v>897</v>
      </c>
      <c r="O22" s="2" t="s">
        <v>895</v>
      </c>
    </row>
    <row r="23" spans="3:15">
      <c r="C23" s="44" t="s">
        <v>22</v>
      </c>
      <c r="D23" s="6" t="s">
        <v>843</v>
      </c>
      <c r="E23" s="33" t="s">
        <v>9</v>
      </c>
      <c r="G23" s="34"/>
      <c r="I23" s="2" t="s">
        <v>10</v>
      </c>
      <c r="J23" s="2" t="s">
        <v>9</v>
      </c>
      <c r="K23" s="2" t="s">
        <v>8</v>
      </c>
      <c r="L23" s="2" t="s">
        <v>845</v>
      </c>
      <c r="M23" s="2" t="s">
        <v>12</v>
      </c>
      <c r="N23" s="2"/>
      <c r="O23" s="2"/>
    </row>
    <row r="24" spans="3:15">
      <c r="C24" s="44" t="s">
        <v>122</v>
      </c>
      <c r="D24" s="6" t="s">
        <v>844</v>
      </c>
      <c r="E24" s="33" t="s">
        <v>9</v>
      </c>
      <c r="G24" s="34"/>
      <c r="I24" s="2" t="s">
        <v>10</v>
      </c>
      <c r="J24" s="2" t="s">
        <v>9</v>
      </c>
      <c r="K24" s="2" t="s">
        <v>8</v>
      </c>
      <c r="L24" s="2" t="s">
        <v>845</v>
      </c>
      <c r="M24" s="2" t="s">
        <v>12</v>
      </c>
      <c r="N24" s="2"/>
      <c r="O24" s="2"/>
    </row>
    <row r="25" spans="3:15" hidden="1">
      <c r="C25" s="44" t="s">
        <v>124</v>
      </c>
      <c r="D25" s="6" t="s">
        <v>123</v>
      </c>
      <c r="E25" s="33" t="s">
        <v>10</v>
      </c>
      <c r="G25" s="34"/>
      <c r="I25" s="2" t="s">
        <v>10</v>
      </c>
      <c r="J25" s="2" t="s">
        <v>9</v>
      </c>
      <c r="K25" s="2" t="s">
        <v>8</v>
      </c>
      <c r="L25" s="2" t="s">
        <v>845</v>
      </c>
      <c r="M25" s="2" t="s">
        <v>12</v>
      </c>
      <c r="N25" s="2"/>
      <c r="O25" s="2"/>
    </row>
    <row r="26" spans="3:15" hidden="1">
      <c r="C26" s="44" t="s">
        <v>126</v>
      </c>
      <c r="D26" s="6" t="s">
        <v>125</v>
      </c>
      <c r="E26" s="33" t="s">
        <v>10</v>
      </c>
      <c r="G26" s="34"/>
      <c r="I26" s="2" t="s">
        <v>10</v>
      </c>
      <c r="J26" s="2" t="s">
        <v>9</v>
      </c>
      <c r="K26" s="2" t="s">
        <v>8</v>
      </c>
      <c r="L26" s="2" t="s">
        <v>845</v>
      </c>
      <c r="M26" s="2" t="s">
        <v>12</v>
      </c>
      <c r="N26" s="2"/>
      <c r="O26" s="2"/>
    </row>
    <row r="27" spans="3:15" hidden="1">
      <c r="C27" s="44" t="s">
        <v>128</v>
      </c>
      <c r="D27" s="6" t="s">
        <v>127</v>
      </c>
      <c r="E27" s="33" t="s">
        <v>10</v>
      </c>
      <c r="G27" s="34"/>
      <c r="I27" s="2" t="s">
        <v>10</v>
      </c>
      <c r="J27" s="2" t="s">
        <v>9</v>
      </c>
      <c r="K27" s="2" t="s">
        <v>8</v>
      </c>
      <c r="L27" s="2" t="s">
        <v>845</v>
      </c>
      <c r="M27" s="2" t="s">
        <v>12</v>
      </c>
      <c r="N27" s="2"/>
      <c r="O27" s="2"/>
    </row>
    <row r="28" spans="3:15" hidden="1">
      <c r="C28" s="44" t="s">
        <v>130</v>
      </c>
      <c r="D28" s="6" t="s">
        <v>129</v>
      </c>
      <c r="E28" s="33" t="s">
        <v>10</v>
      </c>
      <c r="G28" s="34"/>
      <c r="I28" s="2" t="s">
        <v>10</v>
      </c>
      <c r="J28" s="2" t="s">
        <v>9</v>
      </c>
      <c r="K28" s="2" t="s">
        <v>8</v>
      </c>
      <c r="L28" s="2" t="s">
        <v>845</v>
      </c>
      <c r="M28" s="2" t="s">
        <v>12</v>
      </c>
      <c r="N28" s="2" t="s">
        <v>12</v>
      </c>
      <c r="O28" s="2"/>
    </row>
    <row r="29" spans="3:15" hidden="1">
      <c r="C29" s="44" t="s">
        <v>23</v>
      </c>
      <c r="D29" s="6" t="s">
        <v>131</v>
      </c>
      <c r="E29" s="33" t="s">
        <v>10</v>
      </c>
      <c r="G29" s="34"/>
      <c r="I29" s="2" t="s">
        <v>10</v>
      </c>
      <c r="J29" s="2" t="s">
        <v>9</v>
      </c>
      <c r="K29" s="2" t="s">
        <v>8</v>
      </c>
      <c r="L29" s="2" t="s">
        <v>845</v>
      </c>
      <c r="M29" s="2" t="s">
        <v>12</v>
      </c>
      <c r="N29" s="2"/>
      <c r="O29" s="2"/>
    </row>
    <row r="30" spans="3:15" ht="14.7" hidden="1" thickBot="1">
      <c r="C30" s="45" t="s">
        <v>320</v>
      </c>
      <c r="D30" s="54" t="s">
        <v>24</v>
      </c>
      <c r="E30" s="40" t="s">
        <v>10</v>
      </c>
      <c r="G30" s="35"/>
      <c r="I30" s="2" t="s">
        <v>10</v>
      </c>
      <c r="J30" s="2" t="s">
        <v>9</v>
      </c>
      <c r="K30" s="2" t="s">
        <v>8</v>
      </c>
      <c r="L30" s="2" t="s">
        <v>845</v>
      </c>
      <c r="M30" s="2" t="s">
        <v>12</v>
      </c>
      <c r="N30" s="2"/>
      <c r="O30" s="2"/>
    </row>
    <row r="31" spans="3:15" ht="14.7" thickBot="1"/>
    <row r="32" spans="3:15">
      <c r="C32" s="106" t="s">
        <v>134</v>
      </c>
      <c r="D32" s="107" t="s">
        <v>138</v>
      </c>
      <c r="E32" s="109" t="s">
        <v>139</v>
      </c>
      <c r="G32" s="41"/>
    </row>
    <row r="33" spans="3:7">
      <c r="C33" s="44" t="s">
        <v>135</v>
      </c>
      <c r="D33" s="39" t="s">
        <v>959</v>
      </c>
      <c r="E33" s="33">
        <v>1996</v>
      </c>
      <c r="G33" s="34"/>
    </row>
    <row r="34" spans="3:7">
      <c r="C34" s="44" t="s">
        <v>136</v>
      </c>
      <c r="D34" s="39" t="s">
        <v>938</v>
      </c>
      <c r="E34" s="33">
        <v>1998</v>
      </c>
      <c r="G34" s="34"/>
    </row>
    <row r="35" spans="3:7">
      <c r="C35" s="44" t="s">
        <v>137</v>
      </c>
      <c r="D35" s="39" t="s">
        <v>939</v>
      </c>
      <c r="E35" s="33">
        <v>2000</v>
      </c>
      <c r="G35" s="34"/>
    </row>
    <row r="36" spans="3:7" ht="14.7" thickBot="1">
      <c r="C36" s="45" t="s">
        <v>316</v>
      </c>
      <c r="D36" s="42" t="s">
        <v>940</v>
      </c>
      <c r="E36" s="40">
        <v>2004</v>
      </c>
      <c r="G36" s="35"/>
    </row>
    <row r="38" spans="3:7" hidden="1">
      <c r="C38" s="106" t="s">
        <v>5</v>
      </c>
      <c r="D38" s="107" t="s">
        <v>132</v>
      </c>
      <c r="E38" s="108"/>
      <c r="G38" s="41"/>
    </row>
    <row r="39" spans="3:7" hidden="1">
      <c r="C39" s="44" t="s">
        <v>85</v>
      </c>
      <c r="D39" s="6" t="s">
        <v>324</v>
      </c>
      <c r="E39" s="33"/>
      <c r="G39" s="34"/>
    </row>
    <row r="40" spans="3:7" hidden="1">
      <c r="C40" s="44" t="s">
        <v>86</v>
      </c>
      <c r="D40" s="6" t="s">
        <v>84</v>
      </c>
      <c r="E40" s="33"/>
      <c r="G40" s="34"/>
    </row>
    <row r="41" spans="3:7" hidden="1">
      <c r="C41" s="44" t="s">
        <v>87</v>
      </c>
      <c r="D41" s="6" t="s">
        <v>321</v>
      </c>
      <c r="E41" s="33"/>
      <c r="G41" s="34"/>
    </row>
    <row r="42" spans="3:7" hidden="1">
      <c r="C42" s="44" t="s">
        <v>88</v>
      </c>
      <c r="D42" s="6" t="s">
        <v>322</v>
      </c>
      <c r="E42" s="33"/>
      <c r="G42" s="34"/>
    </row>
    <row r="43" spans="3:7" hidden="1">
      <c r="C43" s="44" t="s">
        <v>89</v>
      </c>
      <c r="D43" s="6" t="s">
        <v>323</v>
      </c>
      <c r="E43" s="33"/>
      <c r="G43" s="34"/>
    </row>
    <row r="44" spans="3:7" ht="14.7" hidden="1" thickBot="1">
      <c r="C44" s="45" t="s">
        <v>133</v>
      </c>
      <c r="D44" s="54" t="s">
        <v>90</v>
      </c>
      <c r="E44" s="40"/>
      <c r="G44" s="35"/>
    </row>
    <row r="45" spans="3:7" hidden="1"/>
    <row r="46" spans="3:7" s="8" customFormat="1" ht="14.7" thickBot="1">
      <c r="C46" s="13"/>
    </row>
    <row r="48" spans="3:7">
      <c r="D48" s="276" t="s">
        <v>934</v>
      </c>
    </row>
  </sheetData>
  <sheetProtection formatCells="0"/>
  <dataValidations count="6">
    <dataValidation type="list" allowBlank="1" showInputMessage="1" showErrorMessage="1" sqref="E21 E23:E24 E30" xr:uid="{639E7693-D00A-45FC-89DB-8DBF69F5DB19}">
      <formula1>$I21:$M21</formula1>
    </dataValidation>
    <dataValidation type="list" allowBlank="1" showInputMessage="1" showErrorMessage="1" sqref="E17:E18" xr:uid="{0DEE09B1-9CDA-41D6-8807-8D9EE07A838A}">
      <formula1>$I17:$N17</formula1>
    </dataValidation>
    <dataValidation type="list" allowBlank="1" showInputMessage="1" showErrorMessage="1" sqref="E14:E16" xr:uid="{7B8A49F2-1E11-4B41-A8FF-890022BA8E0B}">
      <formula1>$I14:$L14</formula1>
    </dataValidation>
    <dataValidation type="list" allowBlank="1" showInputMessage="1" showErrorMessage="1" sqref="E25:E27" xr:uid="{B875E8F8-CE21-4DFF-B2D8-B8B52F0FEDF6}">
      <formula1>$H25:$L25</formula1>
    </dataValidation>
    <dataValidation type="list" allowBlank="1" showInputMessage="1" showErrorMessage="1" sqref="E28:E29" xr:uid="{71F10F77-2577-4C5E-9A9B-0665287ECB49}">
      <formula1>$H28:$M28</formula1>
    </dataValidation>
    <dataValidation type="list" allowBlank="1" showInputMessage="1" showErrorMessage="1" sqref="E22" xr:uid="{137DDE7D-BD66-49F3-8B39-8875C5A016FB}">
      <formula1>$I22:$O22</formula1>
    </dataValidation>
  </dataValidations>
  <pageMargins left="0.7" right="0.7" top="0.75" bottom="0.75" header="0.3" footer="0.3"/>
  <pageSetup orientation="portrait" horizontalDpi="200" verticalDpi="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FAD50-1F89-4AF1-88E8-D2209FE37EE9}">
  <dimension ref="C1:J38"/>
  <sheetViews>
    <sheetView zoomScale="75" zoomScaleNormal="75" workbookViewId="0">
      <pane ySplit="3" topLeftCell="A4" activePane="bottomLeft" state="frozen"/>
      <selection activeCell="D28" sqref="A1:XFD1048576"/>
      <selection pane="bottomLeft" activeCell="F9" sqref="F9"/>
    </sheetView>
  </sheetViews>
  <sheetFormatPr defaultRowHeight="14.4"/>
  <cols>
    <col min="1" max="2" width="2.578125" customWidth="1"/>
    <col min="3" max="3" width="7.47265625" customWidth="1"/>
    <col min="4" max="4" width="25.7890625" customWidth="1"/>
    <col min="5" max="5" width="2.89453125" customWidth="1"/>
    <col min="6" max="6" width="22.7890625" customWidth="1"/>
    <col min="7" max="8" width="22.7890625" style="7" customWidth="1"/>
    <col min="9" max="10" width="22.7890625" customWidth="1"/>
  </cols>
  <sheetData>
    <row r="1" spans="3:10" s="2" customFormat="1"/>
    <row r="2" spans="3:10" s="2" customFormat="1" ht="18.3">
      <c r="D2" s="46" t="s">
        <v>784</v>
      </c>
    </row>
    <row r="3" spans="3:10" s="47" customFormat="1" ht="15" customHeight="1" thickBot="1"/>
    <row r="5" spans="3:10">
      <c r="C5" s="1" t="s">
        <v>270</v>
      </c>
      <c r="D5" s="1" t="s">
        <v>457</v>
      </c>
    </row>
    <row r="6" spans="3:10" ht="14.7" thickBot="1"/>
    <row r="7" spans="3:10">
      <c r="C7" s="312"/>
      <c r="D7" s="312" t="s">
        <v>52</v>
      </c>
      <c r="E7" s="7"/>
      <c r="F7" s="111" t="s">
        <v>91</v>
      </c>
      <c r="G7" s="111" t="s">
        <v>91</v>
      </c>
    </row>
    <row r="8" spans="3:10">
      <c r="C8" s="313"/>
      <c r="D8" s="313"/>
      <c r="E8" s="7"/>
      <c r="F8" s="32" t="s">
        <v>92</v>
      </c>
      <c r="G8" s="32" t="s">
        <v>456</v>
      </c>
      <c r="I8" s="7"/>
    </row>
    <row r="9" spans="3:10">
      <c r="C9" s="37" t="s">
        <v>441</v>
      </c>
      <c r="D9" s="37" t="str">
        <f>'2 Structure'!E7</f>
        <v>National government</v>
      </c>
      <c r="E9" s="7"/>
      <c r="F9" s="127" t="s">
        <v>12</v>
      </c>
      <c r="G9" s="127" t="s">
        <v>12</v>
      </c>
      <c r="I9" s="17" t="s">
        <v>69</v>
      </c>
      <c r="J9" s="20" t="s">
        <v>80</v>
      </c>
    </row>
    <row r="10" spans="3:10">
      <c r="C10" s="37" t="s">
        <v>272</v>
      </c>
      <c r="D10" s="37" t="str">
        <f>'2 Structure'!W29</f>
        <v>Provincial government</v>
      </c>
      <c r="E10" s="7"/>
      <c r="F10" s="127" t="s">
        <v>12</v>
      </c>
      <c r="G10" s="127" t="s">
        <v>12</v>
      </c>
      <c r="I10" s="18" t="s">
        <v>70</v>
      </c>
      <c r="J10" s="21" t="s">
        <v>74</v>
      </c>
    </row>
    <row r="11" spans="3:10">
      <c r="C11" s="37" t="s">
        <v>274</v>
      </c>
      <c r="D11" s="37" t="str">
        <f>'2 Structure'!W30</f>
        <v>Municipal (local) government</v>
      </c>
      <c r="E11" s="7"/>
      <c r="F11" s="127" t="s">
        <v>12</v>
      </c>
      <c r="G11" s="127" t="s">
        <v>12</v>
      </c>
      <c r="I11" s="18" t="s">
        <v>71</v>
      </c>
      <c r="J11" s="21" t="s">
        <v>75</v>
      </c>
    </row>
    <row r="12" spans="3:10">
      <c r="C12" s="37" t="s">
        <v>276</v>
      </c>
      <c r="D12" s="37" t="str">
        <f>'2 Structure'!W31</f>
        <v>--</v>
      </c>
      <c r="E12" s="7"/>
      <c r="F12" s="127" t="s">
        <v>12</v>
      </c>
      <c r="G12" s="127" t="s">
        <v>12</v>
      </c>
      <c r="I12" s="18" t="s">
        <v>72</v>
      </c>
      <c r="J12" s="21" t="s">
        <v>76</v>
      </c>
    </row>
    <row r="13" spans="3:10">
      <c r="C13" s="37" t="s">
        <v>278</v>
      </c>
      <c r="D13" s="37" t="str">
        <f>'2 Structure'!W32</f>
        <v>--</v>
      </c>
      <c r="E13" s="7"/>
      <c r="F13" s="127" t="s">
        <v>12</v>
      </c>
      <c r="G13" s="127" t="s">
        <v>12</v>
      </c>
      <c r="I13" s="18" t="s">
        <v>79</v>
      </c>
      <c r="J13" s="21" t="s">
        <v>77</v>
      </c>
    </row>
    <row r="14" spans="3:10">
      <c r="C14" s="37" t="s">
        <v>283</v>
      </c>
      <c r="D14" s="37" t="str">
        <f>'2 Structure'!W33</f>
        <v>--</v>
      </c>
      <c r="E14" s="7"/>
      <c r="F14" s="127" t="s">
        <v>12</v>
      </c>
      <c r="G14" s="127" t="s">
        <v>12</v>
      </c>
      <c r="I14" s="19" t="s">
        <v>73</v>
      </c>
      <c r="J14" s="22" t="s">
        <v>78</v>
      </c>
    </row>
    <row r="15" spans="3:10" ht="14.7" thickBot="1">
      <c r="C15" s="38" t="s">
        <v>285</v>
      </c>
      <c r="D15" s="38" t="str">
        <f>'2 Structure'!W34</f>
        <v>--</v>
      </c>
      <c r="E15" s="7"/>
      <c r="F15" s="128" t="s">
        <v>12</v>
      </c>
      <c r="G15" s="128" t="s">
        <v>12</v>
      </c>
      <c r="H15"/>
    </row>
    <row r="16" spans="3:10">
      <c r="E16" s="7"/>
    </row>
    <row r="17" spans="3:10" s="3" customFormat="1">
      <c r="G17" s="36"/>
      <c r="H17" s="36"/>
    </row>
    <row r="19" spans="3:10">
      <c r="C19" s="1" t="s">
        <v>434</v>
      </c>
      <c r="D19" s="1" t="s">
        <v>173</v>
      </c>
    </row>
    <row r="20" spans="3:10" ht="14.7" thickBot="1"/>
    <row r="21" spans="3:10">
      <c r="C21" s="312"/>
      <c r="D21" s="312" t="s">
        <v>52</v>
      </c>
      <c r="F21" s="307" t="s">
        <v>65</v>
      </c>
      <c r="G21" s="317" t="s">
        <v>67</v>
      </c>
      <c r="H21" s="317"/>
      <c r="I21" s="318"/>
      <c r="J21" s="314" t="s">
        <v>94</v>
      </c>
    </row>
    <row r="22" spans="3:10">
      <c r="C22" s="313"/>
      <c r="D22" s="313"/>
      <c r="F22" s="316"/>
      <c r="G22" s="31" t="s">
        <v>93</v>
      </c>
      <c r="H22" s="12" t="s">
        <v>66</v>
      </c>
      <c r="I22" s="12" t="s">
        <v>68</v>
      </c>
      <c r="J22" s="315"/>
    </row>
    <row r="23" spans="3:10">
      <c r="C23" s="37" t="s">
        <v>435</v>
      </c>
      <c r="D23" s="37" t="str">
        <f>D10</f>
        <v>Provincial government</v>
      </c>
      <c r="F23" s="127" t="s">
        <v>12</v>
      </c>
      <c r="G23" s="129" t="s">
        <v>12</v>
      </c>
      <c r="H23" s="130" t="s">
        <v>12</v>
      </c>
      <c r="I23" s="130" t="s">
        <v>12</v>
      </c>
      <c r="J23" s="131" t="s">
        <v>12</v>
      </c>
    </row>
    <row r="24" spans="3:10">
      <c r="C24" s="37" t="s">
        <v>436</v>
      </c>
      <c r="D24" s="37" t="str">
        <f t="shared" ref="D24:D28" si="0">D11</f>
        <v>Municipal (local) government</v>
      </c>
      <c r="F24" s="127" t="s">
        <v>12</v>
      </c>
      <c r="G24" s="129" t="s">
        <v>12</v>
      </c>
      <c r="H24" s="130" t="s">
        <v>12</v>
      </c>
      <c r="I24" s="130" t="s">
        <v>12</v>
      </c>
      <c r="J24" s="131" t="s">
        <v>12</v>
      </c>
    </row>
    <row r="25" spans="3:10">
      <c r="C25" s="37" t="s">
        <v>437</v>
      </c>
      <c r="D25" s="37" t="str">
        <f t="shared" si="0"/>
        <v>--</v>
      </c>
      <c r="F25" s="127" t="s">
        <v>12</v>
      </c>
      <c r="G25" s="129" t="s">
        <v>12</v>
      </c>
      <c r="H25" s="130" t="s">
        <v>12</v>
      </c>
      <c r="I25" s="130" t="s">
        <v>12</v>
      </c>
      <c r="J25" s="131" t="s">
        <v>12</v>
      </c>
    </row>
    <row r="26" spans="3:10">
      <c r="C26" s="37" t="s">
        <v>438</v>
      </c>
      <c r="D26" s="37" t="str">
        <f t="shared" si="0"/>
        <v>--</v>
      </c>
      <c r="F26" s="127" t="s">
        <v>12</v>
      </c>
      <c r="G26" s="129" t="s">
        <v>12</v>
      </c>
      <c r="H26" s="130" t="s">
        <v>12</v>
      </c>
      <c r="I26" s="130" t="s">
        <v>12</v>
      </c>
      <c r="J26" s="131" t="s">
        <v>12</v>
      </c>
    </row>
    <row r="27" spans="3:10">
      <c r="C27" s="37" t="s">
        <v>439</v>
      </c>
      <c r="D27" s="37" t="str">
        <f t="shared" si="0"/>
        <v>--</v>
      </c>
      <c r="F27" s="127" t="s">
        <v>12</v>
      </c>
      <c r="G27" s="129" t="s">
        <v>12</v>
      </c>
      <c r="H27" s="130" t="s">
        <v>12</v>
      </c>
      <c r="I27" s="130" t="s">
        <v>12</v>
      </c>
      <c r="J27" s="131" t="s">
        <v>12</v>
      </c>
    </row>
    <row r="28" spans="3:10" ht="14.7" thickBot="1">
      <c r="C28" s="38" t="s">
        <v>440</v>
      </c>
      <c r="D28" s="38" t="str">
        <f t="shared" si="0"/>
        <v>--</v>
      </c>
      <c r="F28" s="128" t="s">
        <v>12</v>
      </c>
      <c r="G28" s="132" t="s">
        <v>12</v>
      </c>
      <c r="H28" s="133" t="s">
        <v>12</v>
      </c>
      <c r="I28" s="133" t="s">
        <v>12</v>
      </c>
      <c r="J28" s="134" t="s">
        <v>12</v>
      </c>
    </row>
    <row r="30" spans="3:10" s="8" customFormat="1" ht="14.7" thickBot="1">
      <c r="G30" s="11"/>
      <c r="H30" s="11"/>
    </row>
    <row r="32" spans="3:10">
      <c r="E32" s="7"/>
    </row>
    <row r="33" spans="5:8">
      <c r="E33" s="7"/>
    </row>
    <row r="34" spans="5:8">
      <c r="E34" s="7"/>
    </row>
    <row r="35" spans="5:8">
      <c r="E35" s="7"/>
    </row>
    <row r="36" spans="5:8">
      <c r="E36" s="7"/>
    </row>
    <row r="37" spans="5:8">
      <c r="E37" s="7"/>
    </row>
    <row r="38" spans="5:8" s="8" customFormat="1" ht="14.7" thickBot="1">
      <c r="E38" s="11"/>
      <c r="G38" s="11"/>
      <c r="H38" s="11"/>
    </row>
  </sheetData>
  <sheetProtection sheet="1" scenarios="1" formatCells="0"/>
  <mergeCells count="7">
    <mergeCell ref="C7:C8"/>
    <mergeCell ref="C21:C22"/>
    <mergeCell ref="J21:J22"/>
    <mergeCell ref="D7:D8"/>
    <mergeCell ref="F21:F22"/>
    <mergeCell ref="G21:I21"/>
    <mergeCell ref="D21:D22"/>
  </mergeCells>
  <dataValidations count="1">
    <dataValidation type="list" allowBlank="1" showInputMessage="1" showErrorMessage="1" sqref="F23:J28 F9:G15" xr:uid="{72985D72-A228-48C4-83BA-813396880CC2}">
      <formula1>"-,None,Very Low, Low, Moderate,Substantial,High"</formula1>
    </dataValidation>
  </dataValidations>
  <pageMargins left="0.7" right="0.7" top="0.75" bottom="0.75" header="0.3" footer="0.3"/>
  <pageSetup orientation="portrait" horizontalDpi="200" verticalDpi="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1:J46"/>
  <sheetViews>
    <sheetView zoomScale="75" zoomScaleNormal="75" workbookViewId="0">
      <pane ySplit="3" topLeftCell="A4" activePane="bottomLeft" state="frozen"/>
      <selection activeCell="D28" sqref="A1:XFD1048576"/>
      <selection pane="bottomLeft" activeCell="E8" sqref="E8"/>
    </sheetView>
  </sheetViews>
  <sheetFormatPr defaultColWidth="9.1015625" defaultRowHeight="14.4"/>
  <cols>
    <col min="1" max="2" width="2.578125" customWidth="1"/>
    <col min="3" max="3" width="7.47265625" customWidth="1"/>
    <col min="4" max="4" width="70.1015625" customWidth="1"/>
    <col min="5" max="8" width="15.734375" customWidth="1"/>
    <col min="9" max="9" width="2.68359375" customWidth="1"/>
    <col min="10" max="10" width="61.41796875" customWidth="1"/>
    <col min="11" max="11" width="3" customWidth="1"/>
    <col min="12" max="14" width="9.1015625" customWidth="1"/>
  </cols>
  <sheetData>
    <row r="1" spans="3:10" s="2" customFormat="1"/>
    <row r="2" spans="3:10" s="2" customFormat="1" ht="18.3">
      <c r="C2" s="46"/>
      <c r="D2" s="46" t="s">
        <v>785</v>
      </c>
      <c r="E2" s="46"/>
      <c r="F2" s="46"/>
      <c r="G2" s="46"/>
    </row>
    <row r="3" spans="3:10" s="48" customFormat="1" ht="18.3">
      <c r="C3" s="135"/>
    </row>
    <row r="4" spans="3:10" ht="18.600000000000001" thickBot="1">
      <c r="C4" s="136"/>
    </row>
    <row r="5" spans="3:10" ht="28.9" customHeight="1" thickBot="1">
      <c r="C5" s="137"/>
      <c r="D5" s="138"/>
      <c r="E5" s="139" t="s">
        <v>458</v>
      </c>
      <c r="F5" s="139" t="s">
        <v>459</v>
      </c>
      <c r="G5" s="139" t="s">
        <v>460</v>
      </c>
      <c r="H5" s="140" t="s">
        <v>466</v>
      </c>
      <c r="J5" s="141" t="s">
        <v>53</v>
      </c>
    </row>
    <row r="6" spans="3:10" ht="14.7" thickBot="1"/>
    <row r="7" spans="3:10">
      <c r="C7" s="142" t="s">
        <v>461</v>
      </c>
      <c r="D7" s="107" t="s">
        <v>463</v>
      </c>
      <c r="E7" s="53"/>
      <c r="F7" s="53"/>
      <c r="G7" s="53"/>
      <c r="H7" s="108"/>
      <c r="J7" s="143"/>
    </row>
    <row r="8" spans="3:10">
      <c r="C8" s="144" t="s">
        <v>25</v>
      </c>
      <c r="D8" s="6" t="s">
        <v>495</v>
      </c>
      <c r="E8" s="120" t="s">
        <v>10</v>
      </c>
      <c r="F8" s="120" t="s">
        <v>10</v>
      </c>
      <c r="G8" s="120" t="s">
        <v>10</v>
      </c>
      <c r="H8" s="120" t="s">
        <v>10</v>
      </c>
      <c r="J8" s="61"/>
    </row>
    <row r="9" spans="3:10">
      <c r="C9" s="144" t="s">
        <v>26</v>
      </c>
      <c r="D9" s="6" t="s">
        <v>501</v>
      </c>
      <c r="E9" s="120" t="s">
        <v>10</v>
      </c>
      <c r="F9" s="120" t="s">
        <v>10</v>
      </c>
      <c r="G9" s="120" t="s">
        <v>10</v>
      </c>
      <c r="H9" s="120" t="s">
        <v>10</v>
      </c>
      <c r="J9" s="61"/>
    </row>
    <row r="10" spans="3:10">
      <c r="C10" s="144" t="s">
        <v>27</v>
      </c>
      <c r="D10" s="6" t="s">
        <v>502</v>
      </c>
      <c r="E10" s="120" t="s">
        <v>10</v>
      </c>
      <c r="F10" s="120" t="s">
        <v>10</v>
      </c>
      <c r="G10" s="120" t="s">
        <v>10</v>
      </c>
      <c r="H10" s="120" t="s">
        <v>10</v>
      </c>
      <c r="J10" s="61"/>
    </row>
    <row r="11" spans="3:10">
      <c r="C11" s="144" t="s">
        <v>467</v>
      </c>
      <c r="D11" s="6" t="s">
        <v>496</v>
      </c>
      <c r="E11" s="120" t="s">
        <v>10</v>
      </c>
      <c r="F11" s="120" t="s">
        <v>10</v>
      </c>
      <c r="G11" s="120" t="s">
        <v>10</v>
      </c>
      <c r="H11" s="120" t="s">
        <v>10</v>
      </c>
      <c r="J11" s="121"/>
    </row>
    <row r="12" spans="3:10">
      <c r="C12" s="144" t="s">
        <v>468</v>
      </c>
      <c r="D12" s="6" t="s">
        <v>503</v>
      </c>
      <c r="E12" s="120" t="s">
        <v>10</v>
      </c>
      <c r="F12" s="120" t="s">
        <v>10</v>
      </c>
      <c r="G12" s="120" t="s">
        <v>10</v>
      </c>
      <c r="H12" s="120" t="s">
        <v>10</v>
      </c>
      <c r="J12" s="61"/>
    </row>
    <row r="13" spans="3:10">
      <c r="C13" s="144" t="s">
        <v>469</v>
      </c>
      <c r="D13" s="6" t="s">
        <v>504</v>
      </c>
      <c r="E13" s="120" t="s">
        <v>10</v>
      </c>
      <c r="F13" s="120" t="s">
        <v>10</v>
      </c>
      <c r="G13" s="120" t="s">
        <v>10</v>
      </c>
      <c r="H13" s="120" t="s">
        <v>10</v>
      </c>
      <c r="J13" s="61"/>
    </row>
    <row r="14" spans="3:10">
      <c r="C14" s="144" t="s">
        <v>471</v>
      </c>
      <c r="D14" s="6" t="s">
        <v>470</v>
      </c>
      <c r="E14" s="120" t="s">
        <v>10</v>
      </c>
      <c r="F14" s="120" t="s">
        <v>10</v>
      </c>
      <c r="G14" s="120" t="s">
        <v>10</v>
      </c>
      <c r="H14" s="120" t="s">
        <v>10</v>
      </c>
      <c r="J14" s="61"/>
    </row>
    <row r="15" spans="3:10">
      <c r="C15" s="144"/>
      <c r="D15" s="6"/>
      <c r="E15" s="6"/>
      <c r="F15" s="6"/>
      <c r="G15" s="6"/>
      <c r="H15" s="105"/>
      <c r="J15" s="145"/>
    </row>
    <row r="16" spans="3:10">
      <c r="C16" s="146" t="s">
        <v>462</v>
      </c>
      <c r="D16" s="104" t="s">
        <v>508</v>
      </c>
      <c r="E16" s="6"/>
      <c r="F16" s="6"/>
      <c r="G16" s="6"/>
      <c r="H16" s="105"/>
      <c r="J16" s="145"/>
    </row>
    <row r="17" spans="3:10">
      <c r="C17" s="144" t="s">
        <v>28</v>
      </c>
      <c r="D17" s="6" t="s">
        <v>514</v>
      </c>
      <c r="E17" s="120" t="s">
        <v>10</v>
      </c>
      <c r="F17" s="120" t="s">
        <v>10</v>
      </c>
      <c r="G17" s="120" t="s">
        <v>10</v>
      </c>
      <c r="H17" s="120" t="s">
        <v>10</v>
      </c>
      <c r="J17" s="61"/>
    </row>
    <row r="18" spans="3:10">
      <c r="C18" s="144" t="s">
        <v>30</v>
      </c>
      <c r="D18" s="6" t="s">
        <v>482</v>
      </c>
      <c r="E18" s="120" t="s">
        <v>10</v>
      </c>
      <c r="F18" s="120" t="s">
        <v>10</v>
      </c>
      <c r="G18" s="120" t="s">
        <v>10</v>
      </c>
      <c r="H18" s="120" t="s">
        <v>10</v>
      </c>
      <c r="J18" s="61"/>
    </row>
    <row r="19" spans="3:10">
      <c r="C19" s="144" t="s">
        <v>29</v>
      </c>
      <c r="D19" s="6" t="s">
        <v>505</v>
      </c>
      <c r="E19" s="120" t="s">
        <v>10</v>
      </c>
      <c r="F19" s="120" t="s">
        <v>10</v>
      </c>
      <c r="G19" s="120" t="s">
        <v>10</v>
      </c>
      <c r="H19" s="120" t="s">
        <v>10</v>
      </c>
      <c r="J19" s="121"/>
    </row>
    <row r="20" spans="3:10">
      <c r="C20" s="144"/>
      <c r="D20" s="6"/>
      <c r="E20" s="6"/>
      <c r="F20" s="6"/>
      <c r="G20" s="6"/>
      <c r="H20" s="105"/>
      <c r="J20" s="145"/>
    </row>
    <row r="21" spans="3:10">
      <c r="C21" s="146" t="s">
        <v>472</v>
      </c>
      <c r="D21" s="104" t="s">
        <v>507</v>
      </c>
      <c r="E21" s="6"/>
      <c r="F21" s="6"/>
      <c r="G21" s="6"/>
      <c r="H21" s="105"/>
      <c r="J21" s="145"/>
    </row>
    <row r="22" spans="3:10">
      <c r="C22" s="144" t="s">
        <v>31</v>
      </c>
      <c r="D22" s="6" t="s">
        <v>483</v>
      </c>
      <c r="E22" s="120" t="s">
        <v>10</v>
      </c>
      <c r="F22" s="120" t="s">
        <v>10</v>
      </c>
      <c r="G22" s="120" t="s">
        <v>10</v>
      </c>
      <c r="H22" s="120" t="s">
        <v>10</v>
      </c>
      <c r="J22" s="61"/>
    </row>
    <row r="23" spans="3:10">
      <c r="C23" s="144" t="s">
        <v>32</v>
      </c>
      <c r="D23" s="6" t="s">
        <v>484</v>
      </c>
      <c r="E23" s="120" t="s">
        <v>10</v>
      </c>
      <c r="F23" s="120" t="s">
        <v>10</v>
      </c>
      <c r="G23" s="120" t="s">
        <v>10</v>
      </c>
      <c r="H23" s="120" t="s">
        <v>10</v>
      </c>
      <c r="J23" s="61"/>
    </row>
    <row r="24" spans="3:10">
      <c r="C24" s="144" t="s">
        <v>509</v>
      </c>
      <c r="D24" s="6" t="s">
        <v>510</v>
      </c>
      <c r="E24" s="120" t="s">
        <v>10</v>
      </c>
      <c r="F24" s="120" t="s">
        <v>10</v>
      </c>
      <c r="G24" s="120" t="s">
        <v>10</v>
      </c>
      <c r="H24" s="120" t="s">
        <v>10</v>
      </c>
      <c r="J24" s="61"/>
    </row>
    <row r="25" spans="3:10">
      <c r="C25" s="144"/>
      <c r="D25" s="6"/>
      <c r="E25" s="6"/>
      <c r="F25" s="6"/>
      <c r="G25" s="6"/>
      <c r="H25" s="105"/>
      <c r="J25" s="145"/>
    </row>
    <row r="26" spans="3:10">
      <c r="C26" s="146" t="s">
        <v>473</v>
      </c>
      <c r="D26" s="104" t="s">
        <v>498</v>
      </c>
      <c r="E26" s="6"/>
      <c r="F26" s="6"/>
      <c r="G26" s="6"/>
      <c r="H26" s="105"/>
      <c r="J26" s="145"/>
    </row>
    <row r="27" spans="3:10">
      <c r="C27" s="144" t="s">
        <v>33</v>
      </c>
      <c r="D27" s="6" t="s">
        <v>465</v>
      </c>
      <c r="E27" s="120" t="s">
        <v>10</v>
      </c>
      <c r="F27" s="120" t="s">
        <v>10</v>
      </c>
      <c r="G27" s="120" t="s">
        <v>10</v>
      </c>
      <c r="H27" s="120" t="s">
        <v>10</v>
      </c>
      <c r="J27" s="61"/>
    </row>
    <row r="28" spans="3:10">
      <c r="C28" s="144" t="s">
        <v>34</v>
      </c>
      <c r="D28" s="6" t="s">
        <v>486</v>
      </c>
      <c r="E28" s="120" t="s">
        <v>10</v>
      </c>
      <c r="F28" s="120" t="s">
        <v>10</v>
      </c>
      <c r="G28" s="120" t="s">
        <v>10</v>
      </c>
      <c r="H28" s="120" t="s">
        <v>10</v>
      </c>
      <c r="J28" s="61"/>
    </row>
    <row r="29" spans="3:10">
      <c r="C29" s="144" t="s">
        <v>35</v>
      </c>
      <c r="D29" s="6" t="s">
        <v>464</v>
      </c>
      <c r="E29" s="120" t="s">
        <v>10</v>
      </c>
      <c r="F29" s="120" t="s">
        <v>10</v>
      </c>
      <c r="G29" s="120" t="s">
        <v>10</v>
      </c>
      <c r="H29" s="120" t="s">
        <v>10</v>
      </c>
      <c r="J29" s="61"/>
    </row>
    <row r="30" spans="3:10">
      <c r="C30" s="144" t="s">
        <v>499</v>
      </c>
      <c r="D30" s="6" t="s">
        <v>511</v>
      </c>
      <c r="E30" s="120" t="s">
        <v>10</v>
      </c>
      <c r="F30" s="120" t="s">
        <v>10</v>
      </c>
      <c r="G30" s="120" t="s">
        <v>10</v>
      </c>
      <c r="H30" s="120" t="s">
        <v>10</v>
      </c>
      <c r="J30" s="61"/>
    </row>
    <row r="31" spans="3:10">
      <c r="C31" s="144" t="s">
        <v>500</v>
      </c>
      <c r="D31" s="6" t="s">
        <v>512</v>
      </c>
      <c r="E31" s="120" t="s">
        <v>10</v>
      </c>
      <c r="F31" s="120" t="s">
        <v>10</v>
      </c>
      <c r="G31" s="120" t="s">
        <v>10</v>
      </c>
      <c r="H31" s="120" t="s">
        <v>10</v>
      </c>
      <c r="J31" s="61"/>
    </row>
    <row r="32" spans="3:10">
      <c r="C32" s="144" t="s">
        <v>506</v>
      </c>
      <c r="D32" s="6" t="s">
        <v>513</v>
      </c>
      <c r="E32" s="120" t="s">
        <v>10</v>
      </c>
      <c r="F32" s="120" t="s">
        <v>10</v>
      </c>
      <c r="G32" s="120" t="s">
        <v>10</v>
      </c>
      <c r="H32" s="120" t="s">
        <v>10</v>
      </c>
      <c r="J32" s="61"/>
    </row>
    <row r="33" spans="3:10">
      <c r="C33" s="144"/>
      <c r="D33" s="6"/>
      <c r="E33" s="6"/>
      <c r="F33" s="6"/>
      <c r="G33" s="6"/>
      <c r="H33" s="105"/>
      <c r="J33" s="145"/>
    </row>
    <row r="34" spans="3:10">
      <c r="C34" s="146" t="s">
        <v>478</v>
      </c>
      <c r="D34" s="104" t="s">
        <v>479</v>
      </c>
      <c r="E34" s="6"/>
      <c r="F34" s="6"/>
      <c r="G34" s="6"/>
      <c r="H34" s="105"/>
      <c r="J34" s="37"/>
    </row>
    <row r="35" spans="3:10">
      <c r="C35" s="144" t="s">
        <v>474</v>
      </c>
      <c r="D35" s="6" t="s">
        <v>698</v>
      </c>
      <c r="E35" s="120" t="s">
        <v>10</v>
      </c>
      <c r="F35" s="120" t="s">
        <v>10</v>
      </c>
      <c r="G35" s="120" t="s">
        <v>10</v>
      </c>
      <c r="H35" s="120" t="s">
        <v>10</v>
      </c>
      <c r="J35" s="61"/>
    </row>
    <row r="36" spans="3:10">
      <c r="C36" s="144" t="s">
        <v>475</v>
      </c>
      <c r="D36" s="6" t="s">
        <v>699</v>
      </c>
      <c r="E36" s="120" t="s">
        <v>10</v>
      </c>
      <c r="F36" s="120" t="s">
        <v>10</v>
      </c>
      <c r="G36" s="120" t="s">
        <v>10</v>
      </c>
      <c r="H36" s="120" t="s">
        <v>10</v>
      </c>
      <c r="J36" s="61"/>
    </row>
    <row r="37" spans="3:10">
      <c r="C37" s="144" t="s">
        <v>476</v>
      </c>
      <c r="D37" s="6" t="s">
        <v>481</v>
      </c>
      <c r="E37" s="120" t="s">
        <v>10</v>
      </c>
      <c r="F37" s="120" t="s">
        <v>10</v>
      </c>
      <c r="G37" s="120" t="s">
        <v>10</v>
      </c>
      <c r="H37" s="120" t="s">
        <v>10</v>
      </c>
      <c r="J37" s="61"/>
    </row>
    <row r="38" spans="3:10">
      <c r="C38" s="144" t="s">
        <v>477</v>
      </c>
      <c r="D38" s="6" t="s">
        <v>480</v>
      </c>
      <c r="E38" s="120" t="s">
        <v>10</v>
      </c>
      <c r="F38" s="120" t="s">
        <v>10</v>
      </c>
      <c r="G38" s="120" t="s">
        <v>10</v>
      </c>
      <c r="H38" s="120" t="s">
        <v>10</v>
      </c>
      <c r="J38" s="61"/>
    </row>
    <row r="39" spans="3:10">
      <c r="C39" s="144"/>
      <c r="D39" s="6"/>
      <c r="E39" s="6"/>
      <c r="F39" s="6"/>
      <c r="G39" s="6"/>
      <c r="H39" s="105"/>
      <c r="J39" s="145"/>
    </row>
    <row r="40" spans="3:10">
      <c r="C40" s="146" t="s">
        <v>490</v>
      </c>
      <c r="D40" s="104" t="s">
        <v>497</v>
      </c>
      <c r="E40" s="6"/>
      <c r="F40" s="6"/>
      <c r="G40" s="6"/>
      <c r="H40" s="105"/>
      <c r="J40" s="145"/>
    </row>
    <row r="41" spans="3:10">
      <c r="C41" s="144" t="s">
        <v>491</v>
      </c>
      <c r="D41" s="6" t="s">
        <v>485</v>
      </c>
      <c r="E41" s="120" t="s">
        <v>10</v>
      </c>
      <c r="F41" s="120" t="s">
        <v>10</v>
      </c>
      <c r="G41" s="120" t="s">
        <v>10</v>
      </c>
      <c r="H41" s="120" t="s">
        <v>10</v>
      </c>
      <c r="J41" s="61"/>
    </row>
    <row r="42" spans="3:10">
      <c r="C42" s="144" t="s">
        <v>492</v>
      </c>
      <c r="D42" s="6" t="s">
        <v>487</v>
      </c>
      <c r="E42" s="120" t="s">
        <v>10</v>
      </c>
      <c r="F42" s="120" t="s">
        <v>10</v>
      </c>
      <c r="G42" s="120" t="s">
        <v>10</v>
      </c>
      <c r="H42" s="120" t="s">
        <v>10</v>
      </c>
      <c r="J42" s="61"/>
    </row>
    <row r="43" spans="3:10">
      <c r="C43" s="144" t="s">
        <v>493</v>
      </c>
      <c r="D43" s="6" t="s">
        <v>488</v>
      </c>
      <c r="E43" s="120" t="s">
        <v>10</v>
      </c>
      <c r="F43" s="120" t="s">
        <v>10</v>
      </c>
      <c r="G43" s="120" t="s">
        <v>10</v>
      </c>
      <c r="H43" s="120" t="s">
        <v>10</v>
      </c>
      <c r="J43" s="61"/>
    </row>
    <row r="44" spans="3:10" ht="14.7" thickBot="1">
      <c r="C44" s="144" t="s">
        <v>494</v>
      </c>
      <c r="D44" s="6" t="s">
        <v>489</v>
      </c>
      <c r="E44" s="120" t="s">
        <v>10</v>
      </c>
      <c r="F44" s="120" t="s">
        <v>10</v>
      </c>
      <c r="G44" s="120" t="s">
        <v>10</v>
      </c>
      <c r="H44" s="120" t="s">
        <v>10</v>
      </c>
      <c r="J44" s="62"/>
    </row>
    <row r="46" spans="3:10" s="8" customFormat="1" ht="14.7" thickBot="1"/>
  </sheetData>
  <sheetProtection sheet="1" objects="1" scenarios="1" formatCells="0"/>
  <dataValidations count="2">
    <dataValidation type="list" allowBlank="1" showInputMessage="1" showErrorMessage="1" sqref="H7 H33 H15:H16 H39 H20:H21 H25:H26" xr:uid="{00000000-0002-0000-0300-000000000000}">
      <formula1>#REF!</formula1>
    </dataValidation>
    <dataValidation type="list" allowBlank="1" showInputMessage="1" showErrorMessage="1" sqref="E8:H14 E17:H19 E41:H44 E27:H32 E35:H38 E22:H24" xr:uid="{9189E5CC-5591-4C7B-87BA-1E31E1CAD2A8}">
      <formula1>"…,Yes,No,Partially/Mixed/Other"</formula1>
    </dataValidation>
  </dataValidations>
  <pageMargins left="0.7" right="0.7" top="0.75" bottom="0.75" header="0.3" footer="0.3"/>
  <pageSetup orientation="portrait" horizontalDpi="200" verticalDpi="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0E88C-A720-4D5D-8427-72D94AA9D2EC}">
  <dimension ref="C1:AN113"/>
  <sheetViews>
    <sheetView zoomScale="75" zoomScaleNormal="75" workbookViewId="0">
      <pane ySplit="5" topLeftCell="A6" activePane="bottomLeft" state="frozen"/>
      <selection activeCell="D28" sqref="A1:XFD1048576"/>
      <selection pane="bottomLeft" activeCell="F10" sqref="F10"/>
    </sheetView>
  </sheetViews>
  <sheetFormatPr defaultRowHeight="14.4"/>
  <cols>
    <col min="1" max="2" width="2.578125" customWidth="1"/>
    <col min="3" max="3" width="6.7890625" style="59" customWidth="1"/>
    <col min="4" max="4" width="113.1015625" bestFit="1" customWidth="1"/>
    <col min="5" max="5" width="1.1015625" customWidth="1"/>
    <col min="6" max="7" width="10.47265625" style="5" customWidth="1"/>
    <col min="8" max="8" width="2.578125" style="5" customWidth="1"/>
    <col min="9" max="9" width="20.7890625" style="5" customWidth="1"/>
    <col min="10" max="10" width="2.578125" style="5" customWidth="1"/>
    <col min="11" max="11" width="78.578125" style="5" customWidth="1"/>
    <col min="12" max="12" width="2.578125" customWidth="1"/>
    <col min="13" max="13" width="3.89453125" style="4" hidden="1" customWidth="1"/>
    <col min="14" max="14" width="3.89453125" hidden="1" customWidth="1"/>
    <col min="15" max="25" width="13.62890625" hidden="1" customWidth="1"/>
    <col min="26" max="26" width="8.7890625" hidden="1" customWidth="1"/>
    <col min="27" max="30" width="4.3671875" hidden="1" customWidth="1"/>
    <col min="31" max="34" width="4.3671875" style="4" hidden="1" customWidth="1"/>
    <col min="35" max="37" width="4.3671875" hidden="1" customWidth="1"/>
  </cols>
  <sheetData>
    <row r="1" spans="3:40" s="2" customFormat="1">
      <c r="C1" s="58"/>
      <c r="D1" s="77"/>
      <c r="M1" s="66"/>
      <c r="AE1" s="66"/>
      <c r="AF1" s="66"/>
      <c r="AG1" s="66"/>
      <c r="AH1" s="66"/>
    </row>
    <row r="2" spans="3:40" s="2" customFormat="1" ht="18.7" customHeight="1">
      <c r="C2" s="58"/>
      <c r="D2" s="76" t="s">
        <v>98</v>
      </c>
      <c r="M2" s="66"/>
      <c r="AE2" s="66"/>
      <c r="AF2" s="66"/>
      <c r="AG2" s="66"/>
      <c r="AH2" s="66"/>
    </row>
    <row r="3" spans="3:40" s="48" customFormat="1" ht="15.6">
      <c r="C3" s="84"/>
      <c r="D3" s="75"/>
      <c r="M3" s="74"/>
      <c r="AE3" s="74"/>
      <c r="AF3" s="74"/>
      <c r="AG3" s="74"/>
      <c r="AH3" s="74"/>
    </row>
    <row r="4" spans="3:40">
      <c r="E4" s="73"/>
      <c r="F4"/>
      <c r="G4"/>
      <c r="H4"/>
      <c r="I4"/>
      <c r="J4"/>
      <c r="K4"/>
    </row>
    <row r="5" spans="3:40">
      <c r="C5" s="71" t="s">
        <v>591</v>
      </c>
      <c r="D5" s="71" t="s">
        <v>590</v>
      </c>
      <c r="E5" s="70"/>
      <c r="F5" s="70" t="s">
        <v>7</v>
      </c>
      <c r="G5" s="70" t="s">
        <v>6</v>
      </c>
      <c r="H5" s="72"/>
      <c r="I5" s="71" t="s">
        <v>589</v>
      </c>
      <c r="J5" s="72"/>
      <c r="K5" s="71" t="s">
        <v>36</v>
      </c>
    </row>
    <row r="6" spans="3:40">
      <c r="F6" s="4"/>
      <c r="I6" s="68"/>
      <c r="M6" s="4">
        <v>1</v>
      </c>
      <c r="N6" t="s">
        <v>10</v>
      </c>
      <c r="O6" s="4">
        <v>0</v>
      </c>
      <c r="P6" s="4">
        <f>O6+0.5</f>
        <v>0.5</v>
      </c>
      <c r="Q6" s="4">
        <f t="shared" ref="Q6:Y6" si="0">P6+0.5</f>
        <v>1</v>
      </c>
      <c r="R6" s="4">
        <f t="shared" si="0"/>
        <v>1.5</v>
      </c>
      <c r="S6" s="4">
        <f t="shared" si="0"/>
        <v>2</v>
      </c>
      <c r="T6" s="4">
        <f t="shared" si="0"/>
        <v>2.5</v>
      </c>
      <c r="U6" s="4">
        <f t="shared" si="0"/>
        <v>3</v>
      </c>
      <c r="V6" s="4">
        <f t="shared" si="0"/>
        <v>3.5</v>
      </c>
      <c r="W6" s="4">
        <f t="shared" si="0"/>
        <v>4</v>
      </c>
      <c r="X6" s="4">
        <f t="shared" si="0"/>
        <v>4.5</v>
      </c>
      <c r="Y6" s="4">
        <f t="shared" si="0"/>
        <v>5</v>
      </c>
    </row>
    <row r="7" spans="3:40">
      <c r="C7" s="71" t="s">
        <v>588</v>
      </c>
      <c r="D7" s="69" t="s">
        <v>587</v>
      </c>
      <c r="E7" s="69"/>
      <c r="F7" s="67">
        <f>SUM(F10:F14)</f>
        <v>20</v>
      </c>
      <c r="G7" s="67">
        <f>SUM(G10:G14)</f>
        <v>20</v>
      </c>
      <c r="H7" s="68"/>
      <c r="I7" s="67"/>
      <c r="J7" s="68"/>
      <c r="K7" s="160"/>
      <c r="M7" s="65">
        <f t="shared" ref="M7:M84" si="1">M6+1</f>
        <v>2</v>
      </c>
      <c r="N7" s="67"/>
      <c r="O7" s="67"/>
      <c r="P7" s="67"/>
      <c r="Q7" s="67"/>
      <c r="R7" s="67"/>
      <c r="S7" s="67"/>
      <c r="T7" s="67"/>
      <c r="U7" s="67"/>
      <c r="V7" s="67"/>
      <c r="W7" s="67"/>
      <c r="X7" s="67"/>
      <c r="Y7" s="67"/>
      <c r="AA7" s="67"/>
      <c r="AB7" s="67"/>
      <c r="AC7" s="67"/>
      <c r="AD7" s="67"/>
      <c r="AE7" s="67"/>
      <c r="AF7" s="67"/>
      <c r="AG7" s="67"/>
      <c r="AH7" s="67"/>
      <c r="AI7" s="67"/>
      <c r="AJ7" s="67"/>
      <c r="AK7" s="67"/>
    </row>
    <row r="8" spans="3:40">
      <c r="C8" s="85"/>
      <c r="D8" s="83"/>
      <c r="E8" s="83"/>
      <c r="F8" s="68"/>
      <c r="G8" s="68"/>
      <c r="H8" s="68"/>
      <c r="I8" s="68"/>
      <c r="J8" s="68"/>
      <c r="K8" s="161"/>
      <c r="M8" s="65">
        <f t="shared" si="1"/>
        <v>3</v>
      </c>
      <c r="N8" s="68"/>
      <c r="O8" s="68"/>
      <c r="P8" s="68"/>
      <c r="Q8" s="68"/>
      <c r="R8" s="68"/>
      <c r="S8" s="68"/>
      <c r="T8" s="68"/>
      <c r="U8" s="68"/>
      <c r="V8" s="68"/>
      <c r="W8" s="68"/>
      <c r="X8" s="68"/>
      <c r="Y8" s="68"/>
    </row>
    <row r="9" spans="3:40">
      <c r="C9" s="86"/>
      <c r="D9" s="82" t="s">
        <v>629</v>
      </c>
      <c r="E9" s="82"/>
      <c r="F9" s="81"/>
      <c r="G9" s="81"/>
      <c r="H9" s="68"/>
      <c r="I9" s="81"/>
      <c r="J9" s="81"/>
      <c r="K9" s="162"/>
      <c r="L9" s="59"/>
      <c r="M9" s="65">
        <f t="shared" si="1"/>
        <v>4</v>
      </c>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row>
    <row r="10" spans="3:40">
      <c r="C10" s="59" t="s">
        <v>586</v>
      </c>
      <c r="D10" t="s">
        <v>585</v>
      </c>
      <c r="E10">
        <v>5</v>
      </c>
      <c r="F10" s="96">
        <v>5</v>
      </c>
      <c r="G10" s="5">
        <v>5</v>
      </c>
      <c r="I10" s="59" t="str">
        <f>HLOOKUP(F10,$N$6:$Y$112,M10,FALSE)</f>
        <v>Extensive</v>
      </c>
      <c r="K10" s="163"/>
      <c r="M10" s="65">
        <f t="shared" si="1"/>
        <v>5</v>
      </c>
      <c r="N10" t="s">
        <v>10</v>
      </c>
      <c r="O10" t="s">
        <v>69</v>
      </c>
      <c r="P10" t="str">
        <f>O10&amp;" / "&amp;Q10</f>
        <v>None / Extremely limited</v>
      </c>
      <c r="Q10" t="s">
        <v>545</v>
      </c>
      <c r="R10" t="str">
        <f>Q10&amp;" / "&amp;S10</f>
        <v>Extremely limited / Limited</v>
      </c>
      <c r="S10" t="s">
        <v>544</v>
      </c>
      <c r="T10" t="str">
        <f>S10&amp;" / "&amp;U10</f>
        <v>Limited / Moderate</v>
      </c>
      <c r="U10" t="s">
        <v>543</v>
      </c>
      <c r="V10" t="str">
        <f>U10&amp;" / "&amp;W10</f>
        <v>Moderate / Substantial</v>
      </c>
      <c r="W10" t="s">
        <v>79</v>
      </c>
      <c r="X10" t="str">
        <f>W10&amp;" / "&amp;Y10</f>
        <v>Substantial / Extensive</v>
      </c>
      <c r="Y10" t="s">
        <v>542</v>
      </c>
      <c r="AA10" s="4">
        <v>0</v>
      </c>
      <c r="AB10" s="4">
        <f>AA10+0.5</f>
        <v>0.5</v>
      </c>
      <c r="AC10" s="4">
        <f t="shared" ref="AC10:AK10" si="2">AB10+0.5</f>
        <v>1</v>
      </c>
      <c r="AD10" s="4">
        <f t="shared" si="2"/>
        <v>1.5</v>
      </c>
      <c r="AE10" s="4">
        <f t="shared" si="2"/>
        <v>2</v>
      </c>
      <c r="AF10" s="4">
        <f t="shared" si="2"/>
        <v>2.5</v>
      </c>
      <c r="AG10" s="4">
        <f t="shared" si="2"/>
        <v>3</v>
      </c>
      <c r="AH10" s="4">
        <f t="shared" si="2"/>
        <v>3.5</v>
      </c>
      <c r="AI10" s="4">
        <f t="shared" si="2"/>
        <v>4</v>
      </c>
      <c r="AJ10" s="4">
        <f t="shared" si="2"/>
        <v>4.5</v>
      </c>
      <c r="AK10" s="4">
        <f t="shared" si="2"/>
        <v>5</v>
      </c>
      <c r="AL10" s="4"/>
      <c r="AM10" s="4"/>
    </row>
    <row r="11" spans="3:40">
      <c r="C11" s="59" t="s">
        <v>584</v>
      </c>
      <c r="D11" t="s">
        <v>583</v>
      </c>
      <c r="F11" s="96">
        <v>5</v>
      </c>
      <c r="G11" s="5">
        <v>5</v>
      </c>
      <c r="I11" s="59" t="str">
        <f>HLOOKUP(F11,$N$6:$Y$112,M11,FALSE)</f>
        <v>Extensive</v>
      </c>
      <c r="K11" s="163"/>
      <c r="M11" s="65">
        <f t="shared" si="1"/>
        <v>6</v>
      </c>
      <c r="N11" t="s">
        <v>10</v>
      </c>
      <c r="O11" t="s">
        <v>69</v>
      </c>
      <c r="P11" t="str">
        <f t="shared" ref="P11:P12" si="3">O11&amp;" / "&amp;Q11</f>
        <v>None / Extremely limited</v>
      </c>
      <c r="Q11" t="s">
        <v>545</v>
      </c>
      <c r="R11" t="str">
        <f t="shared" ref="R11:R12" si="4">Q11&amp;" / "&amp;S11</f>
        <v>Extremely limited / Limited</v>
      </c>
      <c r="S11" t="s">
        <v>544</v>
      </c>
      <c r="T11" t="str">
        <f t="shared" ref="T11:T12" si="5">S11&amp;" / "&amp;U11</f>
        <v>Limited / Moderate</v>
      </c>
      <c r="U11" t="s">
        <v>543</v>
      </c>
      <c r="V11" t="str">
        <f t="shared" ref="V11:V12" si="6">U11&amp;" / "&amp;W11</f>
        <v>Moderate / Substantial</v>
      </c>
      <c r="W11" t="s">
        <v>79</v>
      </c>
      <c r="X11" t="str">
        <f t="shared" ref="X11:X12" si="7">W11&amp;" / "&amp;Y11</f>
        <v>Substantial / Extensive</v>
      </c>
      <c r="Y11" t="s">
        <v>542</v>
      </c>
      <c r="AA11" s="4">
        <v>0</v>
      </c>
      <c r="AB11" s="4">
        <f t="shared" ref="AB11:AB12" si="8">AA11+0.5</f>
        <v>0.5</v>
      </c>
      <c r="AC11" s="4">
        <f t="shared" ref="AC11:AC12" si="9">AB11+0.5</f>
        <v>1</v>
      </c>
      <c r="AD11" s="4">
        <f t="shared" ref="AD11:AD12" si="10">AC11+0.5</f>
        <v>1.5</v>
      </c>
      <c r="AE11" s="4">
        <f t="shared" ref="AE11:AE12" si="11">AD11+0.5</f>
        <v>2</v>
      </c>
      <c r="AF11" s="4">
        <f t="shared" ref="AF11:AF12" si="12">AE11+0.5</f>
        <v>2.5</v>
      </c>
      <c r="AG11" s="4">
        <f t="shared" ref="AG11:AG12" si="13">AF11+0.5</f>
        <v>3</v>
      </c>
      <c r="AH11" s="4">
        <f t="shared" ref="AH11:AH12" si="14">AG11+0.5</f>
        <v>3.5</v>
      </c>
      <c r="AI11" s="4">
        <f t="shared" ref="AI11:AI12" si="15">AH11+0.5</f>
        <v>4</v>
      </c>
      <c r="AJ11" s="4">
        <f t="shared" ref="AJ11:AJ12" si="16">AI11+0.5</f>
        <v>4.5</v>
      </c>
      <c r="AK11" s="4">
        <f t="shared" ref="AK11:AK12" si="17">AJ11+0.5</f>
        <v>5</v>
      </c>
    </row>
    <row r="12" spans="3:40">
      <c r="C12" s="59" t="s">
        <v>582</v>
      </c>
      <c r="D12" t="s">
        <v>581</v>
      </c>
      <c r="F12" s="96">
        <v>5</v>
      </c>
      <c r="G12" s="5">
        <v>5</v>
      </c>
      <c r="I12" s="59" t="str">
        <f>HLOOKUP(F12,$N$6:$Y$112,M12,FALSE)</f>
        <v>Extensive</v>
      </c>
      <c r="K12" s="163"/>
      <c r="M12" s="65">
        <f t="shared" si="1"/>
        <v>7</v>
      </c>
      <c r="N12" t="s">
        <v>10</v>
      </c>
      <c r="O12" t="s">
        <v>69</v>
      </c>
      <c r="P12" t="str">
        <f t="shared" si="3"/>
        <v>None / Extremely limited</v>
      </c>
      <c r="Q12" t="s">
        <v>545</v>
      </c>
      <c r="R12" t="str">
        <f t="shared" si="4"/>
        <v>Extremely limited / Limited</v>
      </c>
      <c r="S12" t="s">
        <v>544</v>
      </c>
      <c r="T12" t="str">
        <f t="shared" si="5"/>
        <v>Limited / Moderate</v>
      </c>
      <c r="U12" t="s">
        <v>543</v>
      </c>
      <c r="V12" t="str">
        <f t="shared" si="6"/>
        <v>Moderate / Substantial</v>
      </c>
      <c r="W12" t="s">
        <v>79</v>
      </c>
      <c r="X12" t="str">
        <f t="shared" si="7"/>
        <v>Substantial / Extensive</v>
      </c>
      <c r="Y12" t="s">
        <v>542</v>
      </c>
      <c r="AA12" s="4">
        <v>0</v>
      </c>
      <c r="AB12" s="4">
        <f t="shared" si="8"/>
        <v>0.5</v>
      </c>
      <c r="AC12" s="4">
        <f t="shared" si="9"/>
        <v>1</v>
      </c>
      <c r="AD12" s="4">
        <f t="shared" si="10"/>
        <v>1.5</v>
      </c>
      <c r="AE12" s="4">
        <f t="shared" si="11"/>
        <v>2</v>
      </c>
      <c r="AF12" s="4">
        <f t="shared" si="12"/>
        <v>2.5</v>
      </c>
      <c r="AG12" s="4">
        <f t="shared" si="13"/>
        <v>3</v>
      </c>
      <c r="AH12" s="4">
        <f t="shared" si="14"/>
        <v>3.5</v>
      </c>
      <c r="AI12" s="4">
        <f t="shared" si="15"/>
        <v>4</v>
      </c>
      <c r="AJ12" s="4">
        <f t="shared" si="16"/>
        <v>4.5</v>
      </c>
      <c r="AK12" s="4">
        <f t="shared" si="17"/>
        <v>5</v>
      </c>
    </row>
    <row r="13" spans="3:40">
      <c r="E13" s="5"/>
      <c r="I13" s="59"/>
      <c r="K13" s="4"/>
      <c r="M13" s="65">
        <f t="shared" si="1"/>
        <v>8</v>
      </c>
    </row>
    <row r="14" spans="3:40">
      <c r="C14" s="87" t="s">
        <v>580</v>
      </c>
      <c r="D14" s="82" t="s">
        <v>579</v>
      </c>
      <c r="E14" s="82"/>
      <c r="F14" s="81">
        <f>SUM(F15:F19)</f>
        <v>5</v>
      </c>
      <c r="G14" s="81">
        <v>5</v>
      </c>
      <c r="I14" s="81"/>
      <c r="J14" s="81"/>
      <c r="K14" s="162"/>
      <c r="M14" s="65">
        <f t="shared" si="1"/>
        <v>9</v>
      </c>
      <c r="O14" s="79"/>
      <c r="P14" s="79"/>
      <c r="Q14" s="79"/>
      <c r="AA14" s="4"/>
      <c r="AB14" s="4"/>
      <c r="AC14" s="4"/>
    </row>
    <row r="15" spans="3:40">
      <c r="C15" s="59" t="s">
        <v>641</v>
      </c>
      <c r="D15" t="s">
        <v>615</v>
      </c>
      <c r="F15" s="96">
        <v>1</v>
      </c>
      <c r="G15" s="5">
        <v>1</v>
      </c>
      <c r="I15" s="59" t="str">
        <f>HLOOKUP(F15,$N$6:$Y$112,M15,FALSE)</f>
        <v>True</v>
      </c>
      <c r="K15" s="163"/>
      <c r="M15" s="65">
        <f t="shared" si="1"/>
        <v>10</v>
      </c>
      <c r="N15" t="s">
        <v>10</v>
      </c>
      <c r="O15" s="79" t="s">
        <v>640</v>
      </c>
      <c r="P15" s="79" t="s">
        <v>755</v>
      </c>
      <c r="Q15" s="79" t="s">
        <v>639</v>
      </c>
      <c r="AA15" s="4">
        <v>0</v>
      </c>
      <c r="AB15" s="4">
        <f t="shared" ref="AB15:AC15" si="18">AA15+0.5</f>
        <v>0.5</v>
      </c>
      <c r="AC15" s="4">
        <f t="shared" si="18"/>
        <v>1</v>
      </c>
    </row>
    <row r="16" spans="3:40">
      <c r="C16" s="59" t="s">
        <v>649</v>
      </c>
      <c r="D16" t="s">
        <v>616</v>
      </c>
      <c r="F16" s="96">
        <v>1</v>
      </c>
      <c r="G16" s="5">
        <v>1</v>
      </c>
      <c r="I16" s="59" t="str">
        <f>HLOOKUP(F16,$N$6:$Y$112,M16,FALSE)</f>
        <v>True</v>
      </c>
      <c r="K16" s="163"/>
      <c r="M16" s="65">
        <f t="shared" si="1"/>
        <v>11</v>
      </c>
      <c r="N16" t="s">
        <v>10</v>
      </c>
      <c r="O16" s="79" t="s">
        <v>640</v>
      </c>
      <c r="P16" s="79" t="s">
        <v>755</v>
      </c>
      <c r="Q16" s="79" t="s">
        <v>639</v>
      </c>
      <c r="AA16" s="4">
        <v>0</v>
      </c>
      <c r="AB16" s="4">
        <f t="shared" ref="AB16:AC16" si="19">AA16+0.5</f>
        <v>0.5</v>
      </c>
      <c r="AC16" s="4">
        <f t="shared" si="19"/>
        <v>1</v>
      </c>
    </row>
    <row r="17" spans="3:40">
      <c r="C17" s="59" t="s">
        <v>657</v>
      </c>
      <c r="D17" t="s">
        <v>617</v>
      </c>
      <c r="F17" s="96">
        <v>1</v>
      </c>
      <c r="G17" s="5">
        <v>1</v>
      </c>
      <c r="I17" s="59" t="str">
        <f>HLOOKUP(F17,$N$6:$Y$112,M17,FALSE)</f>
        <v>True</v>
      </c>
      <c r="K17" s="163"/>
      <c r="M17" s="65">
        <f t="shared" si="1"/>
        <v>12</v>
      </c>
      <c r="N17" t="s">
        <v>10</v>
      </c>
      <c r="O17" s="79" t="s">
        <v>640</v>
      </c>
      <c r="P17" s="79" t="s">
        <v>755</v>
      </c>
      <c r="Q17" s="79" t="s">
        <v>639</v>
      </c>
      <c r="AA17" s="4">
        <v>0</v>
      </c>
      <c r="AB17" s="4">
        <f t="shared" ref="AB17:AC17" si="20">AA17+0.5</f>
        <v>0.5</v>
      </c>
      <c r="AC17" s="4">
        <f t="shared" si="20"/>
        <v>1</v>
      </c>
    </row>
    <row r="18" spans="3:40">
      <c r="C18" s="59" t="s">
        <v>665</v>
      </c>
      <c r="D18" t="s">
        <v>618</v>
      </c>
      <c r="F18" s="96">
        <v>1</v>
      </c>
      <c r="G18" s="5">
        <v>1</v>
      </c>
      <c r="I18" s="59" t="str">
        <f>HLOOKUP(F18,$N$6:$Y$112,M18,FALSE)</f>
        <v>True</v>
      </c>
      <c r="K18" s="163"/>
      <c r="M18" s="65">
        <f t="shared" si="1"/>
        <v>13</v>
      </c>
      <c r="N18" t="s">
        <v>10</v>
      </c>
      <c r="O18" s="79" t="s">
        <v>640</v>
      </c>
      <c r="P18" s="79" t="s">
        <v>755</v>
      </c>
      <c r="Q18" s="79" t="s">
        <v>639</v>
      </c>
      <c r="AA18" s="4">
        <v>0</v>
      </c>
      <c r="AB18" s="4">
        <f t="shared" ref="AB18:AC18" si="21">AA18+0.5</f>
        <v>0.5</v>
      </c>
      <c r="AC18" s="4">
        <f t="shared" si="21"/>
        <v>1</v>
      </c>
    </row>
    <row r="19" spans="3:40">
      <c r="C19" s="59" t="s">
        <v>673</v>
      </c>
      <c r="D19" t="s">
        <v>619</v>
      </c>
      <c r="F19" s="96">
        <v>1</v>
      </c>
      <c r="G19" s="5">
        <v>1</v>
      </c>
      <c r="I19" s="59" t="str">
        <f>HLOOKUP(F19,$N$6:$Y$112,M19,FALSE)</f>
        <v>True</v>
      </c>
      <c r="K19" s="163"/>
      <c r="M19" s="65">
        <f t="shared" si="1"/>
        <v>14</v>
      </c>
      <c r="N19" t="s">
        <v>10</v>
      </c>
      <c r="O19" s="79" t="s">
        <v>640</v>
      </c>
      <c r="P19" s="79" t="s">
        <v>755</v>
      </c>
      <c r="Q19" s="79" t="s">
        <v>639</v>
      </c>
      <c r="AA19" s="4">
        <v>0</v>
      </c>
      <c r="AB19" s="4">
        <f t="shared" ref="AB19" si="22">AA19+0.5</f>
        <v>0.5</v>
      </c>
      <c r="AC19" s="4">
        <f t="shared" ref="AC19" si="23">AB19+0.5</f>
        <v>1</v>
      </c>
    </row>
    <row r="20" spans="3:40">
      <c r="F20" s="4"/>
      <c r="I20" s="68"/>
      <c r="K20" s="4"/>
      <c r="M20" s="65">
        <f t="shared" si="1"/>
        <v>15</v>
      </c>
    </row>
    <row r="21" spans="3:40">
      <c r="C21" s="71" t="s">
        <v>578</v>
      </c>
      <c r="D21" s="69" t="s">
        <v>577</v>
      </c>
      <c r="E21" s="69"/>
      <c r="F21" s="67">
        <f>F23+F26+F33+F40</f>
        <v>20</v>
      </c>
      <c r="G21" s="67">
        <f>G23+G26+G33+G40</f>
        <v>20</v>
      </c>
      <c r="H21" s="68"/>
      <c r="I21" s="67"/>
      <c r="J21" s="68"/>
      <c r="K21" s="160"/>
      <c r="M21" s="65">
        <f t="shared" si="1"/>
        <v>16</v>
      </c>
      <c r="N21" s="67"/>
      <c r="O21" s="67"/>
      <c r="P21" s="67"/>
      <c r="Q21" s="67"/>
      <c r="R21" s="67"/>
      <c r="S21" s="67"/>
      <c r="T21" s="67"/>
      <c r="U21" s="67"/>
      <c r="V21" s="67"/>
      <c r="W21" s="67"/>
      <c r="X21" s="67"/>
      <c r="Y21" s="67"/>
      <c r="AA21" s="67"/>
      <c r="AB21" s="67"/>
      <c r="AC21" s="67"/>
      <c r="AD21" s="67"/>
      <c r="AE21" s="67"/>
      <c r="AF21" s="67"/>
      <c r="AG21" s="67"/>
      <c r="AH21" s="67"/>
      <c r="AI21" s="67"/>
      <c r="AJ21" s="67"/>
      <c r="AK21" s="67"/>
    </row>
    <row r="22" spans="3:40">
      <c r="C22" s="85"/>
      <c r="D22" s="83"/>
      <c r="E22" s="83"/>
      <c r="F22" s="68"/>
      <c r="G22" s="68"/>
      <c r="H22" s="68"/>
      <c r="I22" s="68"/>
      <c r="J22" s="68"/>
      <c r="K22" s="161"/>
      <c r="M22" s="65">
        <f t="shared" si="1"/>
        <v>17</v>
      </c>
      <c r="N22" s="68"/>
      <c r="O22" s="68"/>
      <c r="P22" s="68"/>
      <c r="Q22" s="68"/>
      <c r="R22" s="68"/>
      <c r="S22" s="68"/>
      <c r="T22" s="68"/>
      <c r="U22" s="68"/>
      <c r="V22" s="68"/>
      <c r="W22" s="68"/>
      <c r="X22" s="68"/>
      <c r="Y22" s="68"/>
    </row>
    <row r="23" spans="3:40">
      <c r="C23" s="87" t="s">
        <v>576</v>
      </c>
      <c r="D23" s="82" t="s">
        <v>637</v>
      </c>
      <c r="E23" s="82"/>
      <c r="F23" s="81">
        <f>F24</f>
        <v>5</v>
      </c>
      <c r="G23" s="81">
        <f>G24</f>
        <v>5</v>
      </c>
      <c r="I23" s="81"/>
      <c r="J23" s="81"/>
      <c r="K23" s="162"/>
      <c r="L23" s="59"/>
      <c r="M23" s="65">
        <f t="shared" si="1"/>
        <v>18</v>
      </c>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row>
    <row r="24" spans="3:40">
      <c r="C24" s="59" t="s">
        <v>576</v>
      </c>
      <c r="D24" t="s">
        <v>575</v>
      </c>
      <c r="F24" s="96">
        <v>5</v>
      </c>
      <c r="G24" s="5">
        <v>5</v>
      </c>
      <c r="I24" s="59" t="str">
        <f>HLOOKUP(F24,$N$6:$Y$112,M24,FALSE)</f>
        <v>Extensive</v>
      </c>
      <c r="K24" s="163"/>
      <c r="M24" s="65">
        <f t="shared" si="1"/>
        <v>19</v>
      </c>
      <c r="N24" t="s">
        <v>10</v>
      </c>
      <c r="O24" t="s">
        <v>69</v>
      </c>
      <c r="P24" t="str">
        <f>O24&amp;" / "&amp;Q24</f>
        <v>None / Extremely limited</v>
      </c>
      <c r="Q24" t="s">
        <v>545</v>
      </c>
      <c r="R24" t="str">
        <f>Q24&amp;" / "&amp;S24</f>
        <v>Extremely limited / Limited</v>
      </c>
      <c r="S24" t="s">
        <v>544</v>
      </c>
      <c r="T24" t="str">
        <f>S24&amp;" / "&amp;U24</f>
        <v>Limited / Moderate</v>
      </c>
      <c r="U24" t="s">
        <v>543</v>
      </c>
      <c r="V24" t="str">
        <f>U24&amp;" / "&amp;W24</f>
        <v>Moderate / Substantial</v>
      </c>
      <c r="W24" t="s">
        <v>79</v>
      </c>
      <c r="X24" t="str">
        <f>W24&amp;" / "&amp;Y24</f>
        <v>Substantial / Extensive</v>
      </c>
      <c r="Y24" t="s">
        <v>542</v>
      </c>
      <c r="AA24" s="4">
        <v>0</v>
      </c>
      <c r="AB24" s="4">
        <f>AA24+0.5</f>
        <v>0.5</v>
      </c>
      <c r="AC24" s="4">
        <f t="shared" ref="AC24" si="24">AB24+0.5</f>
        <v>1</v>
      </c>
      <c r="AD24" s="4">
        <f t="shared" ref="AD24" si="25">AC24+0.5</f>
        <v>1.5</v>
      </c>
      <c r="AE24" s="4">
        <f t="shared" ref="AE24" si="26">AD24+0.5</f>
        <v>2</v>
      </c>
      <c r="AF24" s="4">
        <f t="shared" ref="AF24" si="27">AE24+0.5</f>
        <v>2.5</v>
      </c>
      <c r="AG24" s="4">
        <f t="shared" ref="AG24" si="28">AF24+0.5</f>
        <v>3</v>
      </c>
      <c r="AH24" s="4">
        <f t="shared" ref="AH24" si="29">AG24+0.5</f>
        <v>3.5</v>
      </c>
      <c r="AI24" s="4">
        <f t="shared" ref="AI24" si="30">AH24+0.5</f>
        <v>4</v>
      </c>
      <c r="AJ24" s="4">
        <f t="shared" ref="AJ24" si="31">AI24+0.5</f>
        <v>4.5</v>
      </c>
      <c r="AK24" s="4">
        <f t="shared" ref="AK24" si="32">AJ24+0.5</f>
        <v>5</v>
      </c>
    </row>
    <row r="25" spans="3:40">
      <c r="F25"/>
      <c r="G25"/>
      <c r="I25" s="59"/>
      <c r="J25" s="59"/>
      <c r="K25" s="59"/>
      <c r="L25" s="59"/>
      <c r="M25" s="65">
        <f t="shared" si="1"/>
        <v>20</v>
      </c>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row>
    <row r="26" spans="3:40">
      <c r="C26" s="87" t="s">
        <v>574</v>
      </c>
      <c r="D26" s="82" t="s">
        <v>631</v>
      </c>
      <c r="E26" s="82"/>
      <c r="F26" s="81">
        <f>SUM(F27:F31)</f>
        <v>5</v>
      </c>
      <c r="G26" s="81">
        <f>SUM(G27:G31)</f>
        <v>5</v>
      </c>
      <c r="I26" s="81"/>
      <c r="J26" s="81"/>
      <c r="K26" s="162"/>
      <c r="L26" s="59"/>
      <c r="M26" s="65">
        <f t="shared" si="1"/>
        <v>21</v>
      </c>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row>
    <row r="27" spans="3:40">
      <c r="C27" s="59" t="s">
        <v>642</v>
      </c>
      <c r="D27" t="s">
        <v>632</v>
      </c>
      <c r="F27" s="96">
        <v>1</v>
      </c>
      <c r="G27" s="5">
        <v>1</v>
      </c>
      <c r="I27" s="59" t="str">
        <f>HLOOKUP(F27,$N$6:$Y$112,M27,FALSE)</f>
        <v>True</v>
      </c>
      <c r="K27" s="163"/>
      <c r="M27" s="65">
        <f t="shared" si="1"/>
        <v>22</v>
      </c>
      <c r="N27" t="s">
        <v>10</v>
      </c>
      <c r="O27" s="79" t="s">
        <v>640</v>
      </c>
      <c r="P27" s="79" t="s">
        <v>755</v>
      </c>
      <c r="Q27" s="79" t="s">
        <v>639</v>
      </c>
      <c r="AA27" s="4">
        <v>0</v>
      </c>
      <c r="AB27" s="4">
        <f t="shared" ref="AB27:AB31" si="33">AA27+0.5</f>
        <v>0.5</v>
      </c>
      <c r="AC27" s="4">
        <f t="shared" ref="AC27:AC31" si="34">AB27+0.5</f>
        <v>1</v>
      </c>
    </row>
    <row r="28" spans="3:40">
      <c r="C28" s="59" t="s">
        <v>650</v>
      </c>
      <c r="D28" t="s">
        <v>633</v>
      </c>
      <c r="F28" s="96">
        <v>1</v>
      </c>
      <c r="G28" s="5">
        <v>1</v>
      </c>
      <c r="I28" s="59" t="str">
        <f>HLOOKUP(F28,$N$6:$Y$112,M28,FALSE)</f>
        <v>True</v>
      </c>
      <c r="K28" s="163"/>
      <c r="M28" s="65">
        <f t="shared" si="1"/>
        <v>23</v>
      </c>
      <c r="N28" t="s">
        <v>10</v>
      </c>
      <c r="O28" s="79" t="s">
        <v>640</v>
      </c>
      <c r="P28" s="79" t="s">
        <v>755</v>
      </c>
      <c r="Q28" s="79" t="s">
        <v>639</v>
      </c>
      <c r="AA28" s="4">
        <v>0</v>
      </c>
      <c r="AB28" s="4">
        <f t="shared" si="33"/>
        <v>0.5</v>
      </c>
      <c r="AC28" s="4">
        <f t="shared" si="34"/>
        <v>1</v>
      </c>
    </row>
    <row r="29" spans="3:40">
      <c r="C29" s="59" t="s">
        <v>658</v>
      </c>
      <c r="D29" t="s">
        <v>634</v>
      </c>
      <c r="F29" s="96">
        <v>1</v>
      </c>
      <c r="G29" s="5">
        <v>1</v>
      </c>
      <c r="I29" s="59" t="str">
        <f>HLOOKUP(F29,$N$6:$Y$112,M29,FALSE)</f>
        <v>True</v>
      </c>
      <c r="K29" s="163"/>
      <c r="M29" s="65">
        <f t="shared" si="1"/>
        <v>24</v>
      </c>
      <c r="N29" t="s">
        <v>10</v>
      </c>
      <c r="O29" s="79" t="s">
        <v>640</v>
      </c>
      <c r="P29" s="79" t="s">
        <v>755</v>
      </c>
      <c r="Q29" s="79" t="s">
        <v>639</v>
      </c>
      <c r="AA29" s="4">
        <v>0</v>
      </c>
      <c r="AB29" s="4">
        <f t="shared" si="33"/>
        <v>0.5</v>
      </c>
      <c r="AC29" s="4">
        <f t="shared" si="34"/>
        <v>1</v>
      </c>
    </row>
    <row r="30" spans="3:40">
      <c r="C30" s="59" t="s">
        <v>666</v>
      </c>
      <c r="D30" t="s">
        <v>635</v>
      </c>
      <c r="F30" s="96">
        <v>1</v>
      </c>
      <c r="G30" s="5">
        <v>1</v>
      </c>
      <c r="I30" s="59" t="str">
        <f>HLOOKUP(F30,$N$6:$Y$112,M30,FALSE)</f>
        <v>True</v>
      </c>
      <c r="K30" s="163"/>
      <c r="M30" s="65">
        <f t="shared" si="1"/>
        <v>25</v>
      </c>
      <c r="N30" t="s">
        <v>10</v>
      </c>
      <c r="O30" s="79" t="s">
        <v>640</v>
      </c>
      <c r="P30" s="79" t="s">
        <v>755</v>
      </c>
      <c r="Q30" s="79" t="s">
        <v>639</v>
      </c>
      <c r="AA30" s="4">
        <v>0</v>
      </c>
      <c r="AB30" s="4">
        <f t="shared" si="33"/>
        <v>0.5</v>
      </c>
      <c r="AC30" s="4">
        <f t="shared" si="34"/>
        <v>1</v>
      </c>
    </row>
    <row r="31" spans="3:40">
      <c r="C31" s="59" t="s">
        <v>674</v>
      </c>
      <c r="D31" t="s">
        <v>636</v>
      </c>
      <c r="F31" s="96">
        <v>1</v>
      </c>
      <c r="G31" s="5">
        <v>1</v>
      </c>
      <c r="I31" s="59" t="str">
        <f>HLOOKUP(F31,$N$6:$Y$112,M31,FALSE)</f>
        <v>True</v>
      </c>
      <c r="K31" s="163"/>
      <c r="M31" s="65">
        <f t="shared" si="1"/>
        <v>26</v>
      </c>
      <c r="N31" t="s">
        <v>10</v>
      </c>
      <c r="O31" s="79" t="s">
        <v>640</v>
      </c>
      <c r="P31" s="79" t="s">
        <v>755</v>
      </c>
      <c r="Q31" s="79" t="s">
        <v>639</v>
      </c>
      <c r="AA31" s="4">
        <v>0</v>
      </c>
      <c r="AB31" s="4">
        <f t="shared" si="33"/>
        <v>0.5</v>
      </c>
      <c r="AC31" s="4">
        <f t="shared" si="34"/>
        <v>1</v>
      </c>
    </row>
    <row r="32" spans="3:40">
      <c r="F32"/>
      <c r="G32"/>
      <c r="I32" s="59"/>
      <c r="K32" s="4"/>
      <c r="M32" s="65">
        <f t="shared" si="1"/>
        <v>27</v>
      </c>
    </row>
    <row r="33" spans="3:40">
      <c r="C33" s="87" t="s">
        <v>572</v>
      </c>
      <c r="D33" s="82" t="s">
        <v>571</v>
      </c>
      <c r="E33" s="82"/>
      <c r="F33" s="81">
        <f>SUM(F34:F38)</f>
        <v>5</v>
      </c>
      <c r="G33" s="81">
        <f>SUM(G34:G38)</f>
        <v>5</v>
      </c>
      <c r="I33" s="81"/>
      <c r="J33" s="81"/>
      <c r="K33" s="162"/>
      <c r="L33" s="59"/>
      <c r="M33" s="65">
        <f t="shared" si="1"/>
        <v>28</v>
      </c>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row>
    <row r="34" spans="3:40">
      <c r="C34" s="59" t="s">
        <v>643</v>
      </c>
      <c r="D34" t="s">
        <v>680</v>
      </c>
      <c r="F34" s="96">
        <v>1</v>
      </c>
      <c r="G34" s="5">
        <v>1</v>
      </c>
      <c r="I34" s="59" t="str">
        <f>HLOOKUP(F34,$N$6:$Y$112,M34,FALSE)</f>
        <v>True</v>
      </c>
      <c r="K34" s="163"/>
      <c r="M34" s="65">
        <f t="shared" si="1"/>
        <v>29</v>
      </c>
      <c r="N34" t="s">
        <v>10</v>
      </c>
      <c r="O34" s="79" t="s">
        <v>640</v>
      </c>
      <c r="P34" s="79" t="s">
        <v>755</v>
      </c>
      <c r="Q34" s="79" t="s">
        <v>639</v>
      </c>
      <c r="AA34" s="4">
        <v>0</v>
      </c>
      <c r="AB34" s="4">
        <f t="shared" ref="AB34:AB38" si="35">AA34+0.5</f>
        <v>0.5</v>
      </c>
      <c r="AC34" s="4">
        <f t="shared" ref="AC34:AC38" si="36">AB34+0.5</f>
        <v>1</v>
      </c>
    </row>
    <row r="35" spans="3:40">
      <c r="C35" s="59" t="s">
        <v>651</v>
      </c>
      <c r="D35" t="s">
        <v>682</v>
      </c>
      <c r="F35" s="96">
        <v>1</v>
      </c>
      <c r="G35" s="5">
        <v>1</v>
      </c>
      <c r="I35" s="59" t="str">
        <f>HLOOKUP(F35,$N$6:$Y$112,M35,FALSE)</f>
        <v>True</v>
      </c>
      <c r="K35" s="163"/>
      <c r="M35" s="65">
        <f t="shared" si="1"/>
        <v>30</v>
      </c>
      <c r="N35" t="s">
        <v>10</v>
      </c>
      <c r="O35" s="79" t="s">
        <v>640</v>
      </c>
      <c r="P35" s="79" t="s">
        <v>755</v>
      </c>
      <c r="Q35" s="79" t="s">
        <v>639</v>
      </c>
      <c r="AA35" s="4">
        <v>0</v>
      </c>
      <c r="AB35" s="4">
        <f t="shared" si="35"/>
        <v>0.5</v>
      </c>
      <c r="AC35" s="4">
        <f t="shared" si="36"/>
        <v>1</v>
      </c>
    </row>
    <row r="36" spans="3:40">
      <c r="C36" s="59" t="s">
        <v>659</v>
      </c>
      <c r="D36" t="s">
        <v>683</v>
      </c>
      <c r="F36" s="96">
        <v>1</v>
      </c>
      <c r="G36" s="5">
        <v>1</v>
      </c>
      <c r="I36" s="59" t="str">
        <f>HLOOKUP(F36,$N$6:$Y$112,M36,FALSE)</f>
        <v>True</v>
      </c>
      <c r="K36" s="163"/>
      <c r="M36" s="65">
        <f t="shared" si="1"/>
        <v>31</v>
      </c>
      <c r="N36" t="s">
        <v>10</v>
      </c>
      <c r="O36" s="79" t="s">
        <v>640</v>
      </c>
      <c r="P36" s="79" t="s">
        <v>755</v>
      </c>
      <c r="Q36" s="79" t="s">
        <v>639</v>
      </c>
      <c r="AA36" s="4">
        <v>0</v>
      </c>
      <c r="AB36" s="4">
        <f t="shared" si="35"/>
        <v>0.5</v>
      </c>
      <c r="AC36" s="4">
        <f t="shared" si="36"/>
        <v>1</v>
      </c>
    </row>
    <row r="37" spans="3:40">
      <c r="C37" s="59" t="s">
        <v>667</v>
      </c>
      <c r="D37" t="s">
        <v>684</v>
      </c>
      <c r="F37" s="96">
        <v>1</v>
      </c>
      <c r="G37" s="5">
        <v>1</v>
      </c>
      <c r="I37" s="59" t="str">
        <f>HLOOKUP(F37,$N$6:$Y$112,M37,FALSE)</f>
        <v>True</v>
      </c>
      <c r="K37" s="163"/>
      <c r="M37" s="65">
        <f t="shared" si="1"/>
        <v>32</v>
      </c>
      <c r="N37" t="s">
        <v>10</v>
      </c>
      <c r="O37" s="79" t="s">
        <v>640</v>
      </c>
      <c r="P37" s="79" t="s">
        <v>755</v>
      </c>
      <c r="Q37" s="79" t="s">
        <v>639</v>
      </c>
      <c r="AA37" s="4">
        <v>0</v>
      </c>
      <c r="AB37" s="4">
        <f t="shared" si="35"/>
        <v>0.5</v>
      </c>
      <c r="AC37" s="4">
        <f t="shared" si="36"/>
        <v>1</v>
      </c>
    </row>
    <row r="38" spans="3:40">
      <c r="C38" s="59" t="s">
        <v>675</v>
      </c>
      <c r="D38" t="s">
        <v>681</v>
      </c>
      <c r="F38" s="96">
        <v>1</v>
      </c>
      <c r="G38" s="5">
        <v>1</v>
      </c>
      <c r="I38" s="59" t="str">
        <f>HLOOKUP(F38,$N$6:$Y$112,M38,FALSE)</f>
        <v>True</v>
      </c>
      <c r="K38" s="163"/>
      <c r="M38" s="65">
        <f t="shared" si="1"/>
        <v>33</v>
      </c>
      <c r="N38" t="s">
        <v>10</v>
      </c>
      <c r="O38" s="79" t="s">
        <v>640</v>
      </c>
      <c r="P38" s="79" t="s">
        <v>755</v>
      </c>
      <c r="Q38" s="79" t="s">
        <v>639</v>
      </c>
      <c r="AA38" s="4">
        <v>0</v>
      </c>
      <c r="AB38" s="4">
        <f t="shared" si="35"/>
        <v>0.5</v>
      </c>
      <c r="AC38" s="4">
        <f t="shared" si="36"/>
        <v>1</v>
      </c>
    </row>
    <row r="39" spans="3:40">
      <c r="F39"/>
      <c r="G39"/>
      <c r="I39" s="59"/>
      <c r="K39" s="4"/>
      <c r="M39" s="65">
        <f t="shared" si="1"/>
        <v>34</v>
      </c>
    </row>
    <row r="40" spans="3:40">
      <c r="C40" s="87" t="s">
        <v>570</v>
      </c>
      <c r="D40" s="82" t="s">
        <v>771</v>
      </c>
      <c r="E40" s="82"/>
      <c r="F40" s="81">
        <f>SUM(F41:F45)</f>
        <v>5</v>
      </c>
      <c r="G40" s="81">
        <f>SUM(G41:G45)</f>
        <v>5</v>
      </c>
      <c r="I40" s="81"/>
      <c r="J40" s="81"/>
      <c r="K40" s="162"/>
      <c r="L40" s="59"/>
      <c r="M40" s="65">
        <f t="shared" si="1"/>
        <v>35</v>
      </c>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row>
    <row r="41" spans="3:40">
      <c r="C41" s="59" t="s">
        <v>644</v>
      </c>
      <c r="D41" t="s">
        <v>776</v>
      </c>
      <c r="F41" s="96">
        <v>1</v>
      </c>
      <c r="G41" s="5">
        <v>1</v>
      </c>
      <c r="I41" s="59" t="str">
        <f>HLOOKUP(F41,$N$6:$Y$112,M41,FALSE)</f>
        <v>True</v>
      </c>
      <c r="K41" s="163"/>
      <c r="M41" s="65">
        <f t="shared" si="1"/>
        <v>36</v>
      </c>
      <c r="N41" t="s">
        <v>10</v>
      </c>
      <c r="O41" s="79" t="s">
        <v>640</v>
      </c>
      <c r="P41" s="79" t="s">
        <v>755</v>
      </c>
      <c r="Q41" s="79" t="s">
        <v>639</v>
      </c>
      <c r="AA41" s="4">
        <v>0</v>
      </c>
      <c r="AB41" s="4">
        <f t="shared" ref="AB41:AB45" si="37">AA41+0.5</f>
        <v>0.5</v>
      </c>
      <c r="AC41" s="4">
        <f t="shared" ref="AC41:AC45" si="38">AB41+0.5</f>
        <v>1</v>
      </c>
    </row>
    <row r="42" spans="3:40">
      <c r="C42" s="59" t="s">
        <v>652</v>
      </c>
      <c r="D42" t="s">
        <v>772</v>
      </c>
      <c r="F42" s="96">
        <v>1</v>
      </c>
      <c r="G42" s="5">
        <v>1</v>
      </c>
      <c r="I42" s="59" t="str">
        <f>HLOOKUP(F42,$N$6:$Y$112,M42,FALSE)</f>
        <v>True</v>
      </c>
      <c r="K42" s="163"/>
      <c r="M42" s="65">
        <f t="shared" si="1"/>
        <v>37</v>
      </c>
      <c r="N42" t="s">
        <v>10</v>
      </c>
      <c r="O42" s="79" t="s">
        <v>640</v>
      </c>
      <c r="P42" s="79" t="s">
        <v>755</v>
      </c>
      <c r="Q42" s="79" t="s">
        <v>639</v>
      </c>
      <c r="AA42" s="4">
        <v>0</v>
      </c>
      <c r="AB42" s="4">
        <f t="shared" si="37"/>
        <v>0.5</v>
      </c>
      <c r="AC42" s="4">
        <f t="shared" si="38"/>
        <v>1</v>
      </c>
    </row>
    <row r="43" spans="3:40">
      <c r="C43" s="59" t="s">
        <v>660</v>
      </c>
      <c r="D43" t="s">
        <v>773</v>
      </c>
      <c r="F43" s="96">
        <v>1</v>
      </c>
      <c r="G43" s="5">
        <v>1</v>
      </c>
      <c r="I43" s="59" t="str">
        <f>HLOOKUP(F43,$N$6:$Y$112,M43,FALSE)</f>
        <v>True</v>
      </c>
      <c r="K43" s="163"/>
      <c r="M43" s="65">
        <f t="shared" si="1"/>
        <v>38</v>
      </c>
      <c r="N43" t="s">
        <v>10</v>
      </c>
      <c r="O43" s="79" t="s">
        <v>640</v>
      </c>
      <c r="P43" s="79" t="s">
        <v>755</v>
      </c>
      <c r="Q43" s="79" t="s">
        <v>639</v>
      </c>
      <c r="AA43" s="4">
        <v>0</v>
      </c>
      <c r="AB43" s="4">
        <f t="shared" si="37"/>
        <v>0.5</v>
      </c>
      <c r="AC43" s="4">
        <f t="shared" si="38"/>
        <v>1</v>
      </c>
    </row>
    <row r="44" spans="3:40">
      <c r="C44" s="59" t="s">
        <v>668</v>
      </c>
      <c r="D44" t="s">
        <v>774</v>
      </c>
      <c r="F44" s="96">
        <v>1</v>
      </c>
      <c r="G44" s="5">
        <v>1</v>
      </c>
      <c r="I44" s="59" t="str">
        <f>HLOOKUP(F44,$N$6:$Y$112,M44,FALSE)</f>
        <v>True</v>
      </c>
      <c r="K44" s="163"/>
      <c r="M44" s="65">
        <f t="shared" si="1"/>
        <v>39</v>
      </c>
      <c r="N44" t="s">
        <v>10</v>
      </c>
      <c r="O44" s="79" t="s">
        <v>640</v>
      </c>
      <c r="P44" s="79" t="s">
        <v>755</v>
      </c>
      <c r="Q44" s="79" t="s">
        <v>639</v>
      </c>
      <c r="AA44" s="4">
        <v>0</v>
      </c>
      <c r="AB44" s="4">
        <f t="shared" si="37"/>
        <v>0.5</v>
      </c>
      <c r="AC44" s="4">
        <f t="shared" si="38"/>
        <v>1</v>
      </c>
    </row>
    <row r="45" spans="3:40">
      <c r="C45" s="59" t="s">
        <v>676</v>
      </c>
      <c r="D45" t="s">
        <v>775</v>
      </c>
      <c r="F45" s="96">
        <v>1</v>
      </c>
      <c r="G45" s="5">
        <v>1</v>
      </c>
      <c r="I45" s="59" t="str">
        <f>HLOOKUP(F45,$N$6:$Y$112,M45,FALSE)</f>
        <v>True</v>
      </c>
      <c r="K45" s="163"/>
      <c r="M45" s="65">
        <f t="shared" si="1"/>
        <v>40</v>
      </c>
      <c r="N45" t="s">
        <v>10</v>
      </c>
      <c r="O45" s="79" t="s">
        <v>640</v>
      </c>
      <c r="P45" s="79" t="s">
        <v>755</v>
      </c>
      <c r="Q45" s="79" t="s">
        <v>639</v>
      </c>
      <c r="AA45" s="4">
        <v>0</v>
      </c>
      <c r="AB45" s="4">
        <f t="shared" si="37"/>
        <v>0.5</v>
      </c>
      <c r="AC45" s="4">
        <f t="shared" si="38"/>
        <v>1</v>
      </c>
    </row>
    <row r="46" spans="3:40">
      <c r="F46"/>
      <c r="G46"/>
      <c r="I46" s="68"/>
      <c r="K46" s="4"/>
      <c r="M46" s="65">
        <f t="shared" si="1"/>
        <v>41</v>
      </c>
    </row>
    <row r="47" spans="3:40">
      <c r="C47" s="71" t="s">
        <v>0</v>
      </c>
      <c r="D47" s="69" t="s">
        <v>569</v>
      </c>
      <c r="E47" s="69"/>
      <c r="F47" s="67">
        <f>SUM(F50:F53)</f>
        <v>20</v>
      </c>
      <c r="G47" s="67">
        <f>SUM(G50:G53)</f>
        <v>20</v>
      </c>
      <c r="H47" s="68"/>
      <c r="I47" s="67"/>
      <c r="J47" s="68"/>
      <c r="K47" s="160"/>
      <c r="L47" s="59"/>
      <c r="M47" s="65">
        <f t="shared" si="1"/>
        <v>42</v>
      </c>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row>
    <row r="48" spans="3:40">
      <c r="C48" s="85"/>
      <c r="D48" s="83"/>
      <c r="E48" s="83"/>
      <c r="F48" s="68"/>
      <c r="G48" s="68"/>
      <c r="H48" s="68"/>
      <c r="I48" s="68"/>
      <c r="J48" s="68"/>
      <c r="K48" s="161"/>
      <c r="M48" s="65">
        <f t="shared" si="1"/>
        <v>43</v>
      </c>
      <c r="N48" s="68"/>
      <c r="O48" s="68"/>
      <c r="P48" s="68"/>
      <c r="Q48" s="68"/>
      <c r="R48" s="68"/>
      <c r="S48" s="68"/>
      <c r="T48" s="68"/>
      <c r="U48" s="68"/>
      <c r="V48" s="68"/>
      <c r="W48" s="68"/>
      <c r="X48" s="68"/>
      <c r="Y48" s="68"/>
    </row>
    <row r="49" spans="3:40">
      <c r="C49" s="87"/>
      <c r="D49" s="82" t="s">
        <v>638</v>
      </c>
      <c r="E49" s="82"/>
      <c r="F49" s="81">
        <f>SUM(F50:F54)</f>
        <v>20</v>
      </c>
      <c r="G49" s="81">
        <f>SUM(G50:G54)</f>
        <v>20</v>
      </c>
      <c r="I49" s="81"/>
      <c r="J49" s="81"/>
      <c r="K49" s="162"/>
      <c r="L49" s="59"/>
      <c r="M49" s="65">
        <f t="shared" si="1"/>
        <v>44</v>
      </c>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row>
    <row r="50" spans="3:40">
      <c r="C50" s="59" t="s">
        <v>568</v>
      </c>
      <c r="D50" t="s">
        <v>567</v>
      </c>
      <c r="F50" s="96">
        <v>5</v>
      </c>
      <c r="G50" s="5">
        <v>5</v>
      </c>
      <c r="I50" s="59" t="str">
        <f>HLOOKUP(F50,$N$6:$Y$112,M50,FALSE)</f>
        <v>Extensive</v>
      </c>
      <c r="K50" s="163"/>
      <c r="M50" s="65">
        <f t="shared" si="1"/>
        <v>45</v>
      </c>
      <c r="N50" t="s">
        <v>10</v>
      </c>
      <c r="O50" t="s">
        <v>69</v>
      </c>
      <c r="P50" t="str">
        <f t="shared" ref="P50:P53" si="39">O50&amp;" / "&amp;Q50</f>
        <v>None / Extremely limited</v>
      </c>
      <c r="Q50" t="s">
        <v>545</v>
      </c>
      <c r="R50" t="str">
        <f t="shared" ref="R50:R53" si="40">Q50&amp;" / "&amp;S50</f>
        <v>Extremely limited / Limited</v>
      </c>
      <c r="S50" t="s">
        <v>544</v>
      </c>
      <c r="T50" t="str">
        <f t="shared" ref="T50:T53" si="41">S50&amp;" / "&amp;U50</f>
        <v>Limited / Moderate</v>
      </c>
      <c r="U50" t="s">
        <v>543</v>
      </c>
      <c r="V50" t="str">
        <f t="shared" ref="V50:V53" si="42">U50&amp;" / "&amp;W50</f>
        <v>Moderate / Substantial</v>
      </c>
      <c r="W50" t="s">
        <v>79</v>
      </c>
      <c r="X50" t="str">
        <f t="shared" ref="X50:X53" si="43">W50&amp;" / "&amp;Y50</f>
        <v>Substantial / Extensive</v>
      </c>
      <c r="Y50" t="s">
        <v>542</v>
      </c>
      <c r="AA50" s="4">
        <v>0</v>
      </c>
      <c r="AB50" s="4">
        <f t="shared" ref="AB50:AB53" si="44">AA50+0.5</f>
        <v>0.5</v>
      </c>
      <c r="AC50" s="4">
        <f t="shared" ref="AC50:AC53" si="45">AB50+0.5</f>
        <v>1</v>
      </c>
      <c r="AD50" s="4">
        <f t="shared" ref="AD50:AD53" si="46">AC50+0.5</f>
        <v>1.5</v>
      </c>
      <c r="AE50" s="4">
        <f t="shared" ref="AE50:AE53" si="47">AD50+0.5</f>
        <v>2</v>
      </c>
      <c r="AF50" s="4">
        <f t="shared" ref="AF50:AF53" si="48">AE50+0.5</f>
        <v>2.5</v>
      </c>
      <c r="AG50" s="4">
        <f t="shared" ref="AG50:AG53" si="49">AF50+0.5</f>
        <v>3</v>
      </c>
      <c r="AH50" s="4">
        <f t="shared" ref="AH50:AH53" si="50">AG50+0.5</f>
        <v>3.5</v>
      </c>
      <c r="AI50" s="4">
        <f t="shared" ref="AI50:AI53" si="51">AH50+0.5</f>
        <v>4</v>
      </c>
      <c r="AJ50" s="4">
        <f t="shared" ref="AJ50:AJ53" si="52">AI50+0.5</f>
        <v>4.5</v>
      </c>
      <c r="AK50" s="4">
        <f t="shared" ref="AK50:AK53" si="53">AJ50+0.5</f>
        <v>5</v>
      </c>
    </row>
    <row r="51" spans="3:40">
      <c r="C51" s="59" t="s">
        <v>566</v>
      </c>
      <c r="D51" t="s">
        <v>565</v>
      </c>
      <c r="F51" s="96">
        <v>5</v>
      </c>
      <c r="G51" s="5">
        <v>5</v>
      </c>
      <c r="I51" s="59" t="str">
        <f>HLOOKUP(F51,$N$6:$Y$112,M51,FALSE)</f>
        <v>Extensive</v>
      </c>
      <c r="K51" s="163"/>
      <c r="M51" s="65">
        <f t="shared" si="1"/>
        <v>46</v>
      </c>
      <c r="N51" t="s">
        <v>10</v>
      </c>
      <c r="O51" t="s">
        <v>69</v>
      </c>
      <c r="P51" t="str">
        <f t="shared" si="39"/>
        <v>None / Extremely limited</v>
      </c>
      <c r="Q51" t="s">
        <v>545</v>
      </c>
      <c r="R51" t="str">
        <f t="shared" si="40"/>
        <v>Extremely limited / Limited</v>
      </c>
      <c r="S51" t="s">
        <v>544</v>
      </c>
      <c r="T51" t="str">
        <f t="shared" si="41"/>
        <v>Limited / Moderate</v>
      </c>
      <c r="U51" t="s">
        <v>543</v>
      </c>
      <c r="V51" t="str">
        <f t="shared" si="42"/>
        <v>Moderate / Substantial</v>
      </c>
      <c r="W51" t="s">
        <v>79</v>
      </c>
      <c r="X51" t="str">
        <f t="shared" si="43"/>
        <v>Substantial / Extensive</v>
      </c>
      <c r="Y51" t="s">
        <v>542</v>
      </c>
      <c r="AA51" s="4">
        <v>0</v>
      </c>
      <c r="AB51" s="4">
        <f t="shared" si="44"/>
        <v>0.5</v>
      </c>
      <c r="AC51" s="4">
        <f t="shared" si="45"/>
        <v>1</v>
      </c>
      <c r="AD51" s="4">
        <f t="shared" si="46"/>
        <v>1.5</v>
      </c>
      <c r="AE51" s="4">
        <f t="shared" si="47"/>
        <v>2</v>
      </c>
      <c r="AF51" s="4">
        <f t="shared" si="48"/>
        <v>2.5</v>
      </c>
      <c r="AG51" s="4">
        <f t="shared" si="49"/>
        <v>3</v>
      </c>
      <c r="AH51" s="4">
        <f t="shared" si="50"/>
        <v>3.5</v>
      </c>
      <c r="AI51" s="4">
        <f t="shared" si="51"/>
        <v>4</v>
      </c>
      <c r="AJ51" s="4">
        <f t="shared" si="52"/>
        <v>4.5</v>
      </c>
      <c r="AK51" s="4">
        <f t="shared" si="53"/>
        <v>5</v>
      </c>
    </row>
    <row r="52" spans="3:40">
      <c r="C52" s="59" t="s">
        <v>564</v>
      </c>
      <c r="D52" t="s">
        <v>563</v>
      </c>
      <c r="F52" s="96">
        <v>5</v>
      </c>
      <c r="G52" s="5">
        <v>5</v>
      </c>
      <c r="I52" s="59" t="str">
        <f>HLOOKUP(F52,$N$6:$Y$112,M52,FALSE)</f>
        <v>Extensive</v>
      </c>
      <c r="K52" s="163"/>
      <c r="M52" s="65">
        <f t="shared" si="1"/>
        <v>47</v>
      </c>
      <c r="N52" t="s">
        <v>10</v>
      </c>
      <c r="O52" t="s">
        <v>69</v>
      </c>
      <c r="P52" t="str">
        <f t="shared" si="39"/>
        <v>None / Extremely limited</v>
      </c>
      <c r="Q52" t="s">
        <v>545</v>
      </c>
      <c r="R52" t="str">
        <f t="shared" si="40"/>
        <v>Extremely limited / Limited</v>
      </c>
      <c r="S52" t="s">
        <v>544</v>
      </c>
      <c r="T52" t="str">
        <f t="shared" si="41"/>
        <v>Limited / Moderate</v>
      </c>
      <c r="U52" t="s">
        <v>543</v>
      </c>
      <c r="V52" t="str">
        <f t="shared" si="42"/>
        <v>Moderate / Substantial</v>
      </c>
      <c r="W52" t="s">
        <v>79</v>
      </c>
      <c r="X52" t="str">
        <f t="shared" si="43"/>
        <v>Substantial / Extensive</v>
      </c>
      <c r="Y52" t="s">
        <v>542</v>
      </c>
      <c r="AA52" s="4">
        <v>0</v>
      </c>
      <c r="AB52" s="4">
        <f t="shared" si="44"/>
        <v>0.5</v>
      </c>
      <c r="AC52" s="4">
        <f t="shared" si="45"/>
        <v>1</v>
      </c>
      <c r="AD52" s="4">
        <f t="shared" si="46"/>
        <v>1.5</v>
      </c>
      <c r="AE52" s="4">
        <f t="shared" si="47"/>
        <v>2</v>
      </c>
      <c r="AF52" s="4">
        <f t="shared" si="48"/>
        <v>2.5</v>
      </c>
      <c r="AG52" s="4">
        <f t="shared" si="49"/>
        <v>3</v>
      </c>
      <c r="AH52" s="4">
        <f t="shared" si="50"/>
        <v>3.5</v>
      </c>
      <c r="AI52" s="4">
        <f t="shared" si="51"/>
        <v>4</v>
      </c>
      <c r="AJ52" s="4">
        <f t="shared" si="52"/>
        <v>4.5</v>
      </c>
      <c r="AK52" s="4">
        <f t="shared" si="53"/>
        <v>5</v>
      </c>
    </row>
    <row r="53" spans="3:40">
      <c r="C53" s="59" t="s">
        <v>562</v>
      </c>
      <c r="D53" t="s">
        <v>561</v>
      </c>
      <c r="F53" s="96">
        <v>5</v>
      </c>
      <c r="G53" s="5">
        <v>5</v>
      </c>
      <c r="I53" s="59" t="str">
        <f>HLOOKUP(F53,$N$6:$Y$112,M53,FALSE)</f>
        <v>Extensive</v>
      </c>
      <c r="K53" s="163"/>
      <c r="M53" s="65">
        <f t="shared" si="1"/>
        <v>48</v>
      </c>
      <c r="N53" t="s">
        <v>10</v>
      </c>
      <c r="O53" t="s">
        <v>69</v>
      </c>
      <c r="P53" t="str">
        <f t="shared" si="39"/>
        <v>None / Extremely limited</v>
      </c>
      <c r="Q53" t="s">
        <v>545</v>
      </c>
      <c r="R53" t="str">
        <f t="shared" si="40"/>
        <v>Extremely limited / Limited</v>
      </c>
      <c r="S53" t="s">
        <v>544</v>
      </c>
      <c r="T53" t="str">
        <f t="shared" si="41"/>
        <v>Limited / Moderate</v>
      </c>
      <c r="U53" t="s">
        <v>543</v>
      </c>
      <c r="V53" t="str">
        <f t="shared" si="42"/>
        <v>Moderate / Substantial</v>
      </c>
      <c r="W53" t="s">
        <v>79</v>
      </c>
      <c r="X53" t="str">
        <f t="shared" si="43"/>
        <v>Substantial / Extensive</v>
      </c>
      <c r="Y53" t="s">
        <v>542</v>
      </c>
      <c r="AA53" s="4">
        <v>0</v>
      </c>
      <c r="AB53" s="4">
        <f t="shared" si="44"/>
        <v>0.5</v>
      </c>
      <c r="AC53" s="4">
        <f t="shared" si="45"/>
        <v>1</v>
      </c>
      <c r="AD53" s="4">
        <f t="shared" si="46"/>
        <v>1.5</v>
      </c>
      <c r="AE53" s="4">
        <f t="shared" si="47"/>
        <v>2</v>
      </c>
      <c r="AF53" s="4">
        <f t="shared" si="48"/>
        <v>2.5</v>
      </c>
      <c r="AG53" s="4">
        <f t="shared" si="49"/>
        <v>3</v>
      </c>
      <c r="AH53" s="4">
        <f t="shared" si="50"/>
        <v>3.5</v>
      </c>
      <c r="AI53" s="4">
        <f t="shared" si="51"/>
        <v>4</v>
      </c>
      <c r="AJ53" s="4">
        <f t="shared" si="52"/>
        <v>4.5</v>
      </c>
      <c r="AK53" s="4">
        <f t="shared" si="53"/>
        <v>5</v>
      </c>
    </row>
    <row r="54" spans="3:40">
      <c r="F54"/>
      <c r="G54"/>
      <c r="I54" s="68"/>
      <c r="K54" s="161"/>
      <c r="M54" s="65">
        <f t="shared" si="1"/>
        <v>49</v>
      </c>
      <c r="N54" t="s">
        <v>10</v>
      </c>
      <c r="O54" s="79" t="s">
        <v>640</v>
      </c>
      <c r="P54" s="79" t="s">
        <v>755</v>
      </c>
      <c r="Q54" s="79" t="s">
        <v>639</v>
      </c>
      <c r="AA54" s="4">
        <v>0</v>
      </c>
      <c r="AB54" s="4">
        <f t="shared" ref="AB54" si="54">AA54+0.5</f>
        <v>0.5</v>
      </c>
      <c r="AC54" s="4">
        <f t="shared" ref="AC54" si="55">AB54+0.5</f>
        <v>1</v>
      </c>
    </row>
    <row r="55" spans="3:40">
      <c r="C55" s="71" t="s">
        <v>558</v>
      </c>
      <c r="D55" s="69" t="s">
        <v>557</v>
      </c>
      <c r="E55" s="69"/>
      <c r="F55" s="67">
        <f>F57+F64+F70+F77</f>
        <v>20</v>
      </c>
      <c r="G55" s="67">
        <f>G57+G64+G70+G77</f>
        <v>20</v>
      </c>
      <c r="H55" s="68"/>
      <c r="I55" s="67"/>
      <c r="J55" s="68"/>
      <c r="K55" s="160"/>
      <c r="L55" s="59"/>
      <c r="M55" s="65">
        <f t="shared" si="1"/>
        <v>50</v>
      </c>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row>
    <row r="56" spans="3:40">
      <c r="C56" s="85"/>
      <c r="D56" s="83"/>
      <c r="E56" s="83"/>
      <c r="F56" s="68"/>
      <c r="G56" s="68"/>
      <c r="H56" s="68"/>
      <c r="I56" s="68"/>
      <c r="J56" s="68"/>
      <c r="K56" s="161"/>
      <c r="M56" s="65">
        <f t="shared" si="1"/>
        <v>51</v>
      </c>
      <c r="N56" s="68"/>
      <c r="O56" s="68"/>
      <c r="P56" s="68"/>
      <c r="Q56" s="68"/>
      <c r="R56" s="68"/>
      <c r="S56" s="68"/>
      <c r="T56" s="68"/>
      <c r="U56" s="68"/>
      <c r="V56" s="68"/>
      <c r="W56" s="68"/>
      <c r="X56" s="68"/>
      <c r="Y56" s="68"/>
    </row>
    <row r="57" spans="3:40">
      <c r="C57" s="87" t="s">
        <v>556</v>
      </c>
      <c r="D57" s="82" t="s">
        <v>555</v>
      </c>
      <c r="E57" s="82"/>
      <c r="F57" s="81">
        <f>SUM(F58:F62)</f>
        <v>5</v>
      </c>
      <c r="G57" s="81">
        <f>SUM(G58:G62)</f>
        <v>5</v>
      </c>
      <c r="I57" s="81"/>
      <c r="J57" s="81"/>
      <c r="K57" s="162"/>
      <c r="L57" s="59"/>
      <c r="M57" s="65">
        <f t="shared" si="1"/>
        <v>52</v>
      </c>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row>
    <row r="58" spans="3:40">
      <c r="C58" s="59" t="s">
        <v>645</v>
      </c>
      <c r="D58" t="s">
        <v>615</v>
      </c>
      <c r="F58" s="96">
        <v>1</v>
      </c>
      <c r="G58" s="5">
        <v>1</v>
      </c>
      <c r="I58" s="59" t="str">
        <f>HLOOKUP(F58,$N$6:$Y$112,M58,FALSE)</f>
        <v>True</v>
      </c>
      <c r="K58" s="163"/>
      <c r="M58" s="65">
        <f t="shared" si="1"/>
        <v>53</v>
      </c>
      <c r="N58" t="s">
        <v>10</v>
      </c>
      <c r="O58" s="79" t="s">
        <v>640</v>
      </c>
      <c r="P58" s="79" t="s">
        <v>755</v>
      </c>
      <c r="Q58" s="79" t="s">
        <v>639</v>
      </c>
      <c r="AA58" s="4">
        <v>0</v>
      </c>
      <c r="AB58" s="4">
        <f t="shared" ref="AB58:AB62" si="56">AA58+0.5</f>
        <v>0.5</v>
      </c>
      <c r="AC58" s="4">
        <f t="shared" ref="AC58:AC62" si="57">AB58+0.5</f>
        <v>1</v>
      </c>
    </row>
    <row r="59" spans="3:40">
      <c r="C59" s="59" t="s">
        <v>653</v>
      </c>
      <c r="D59" t="s">
        <v>616</v>
      </c>
      <c r="F59" s="96">
        <v>1</v>
      </c>
      <c r="G59" s="5">
        <v>1</v>
      </c>
      <c r="I59" s="59" t="str">
        <f>HLOOKUP(F59,$N$6:$Y$112,M59,FALSE)</f>
        <v>True</v>
      </c>
      <c r="K59" s="163"/>
      <c r="M59" s="65">
        <f t="shared" si="1"/>
        <v>54</v>
      </c>
      <c r="N59" t="s">
        <v>10</v>
      </c>
      <c r="O59" s="79" t="s">
        <v>640</v>
      </c>
      <c r="P59" s="79" t="s">
        <v>755</v>
      </c>
      <c r="Q59" s="79" t="s">
        <v>639</v>
      </c>
      <c r="AA59" s="4">
        <v>0</v>
      </c>
      <c r="AB59" s="4">
        <f t="shared" si="56"/>
        <v>0.5</v>
      </c>
      <c r="AC59" s="4">
        <f t="shared" si="57"/>
        <v>1</v>
      </c>
    </row>
    <row r="60" spans="3:40">
      <c r="C60" s="59" t="s">
        <v>661</v>
      </c>
      <c r="D60" t="s">
        <v>617</v>
      </c>
      <c r="F60" s="96">
        <v>1</v>
      </c>
      <c r="G60" s="5">
        <v>1</v>
      </c>
      <c r="I60" s="59" t="str">
        <f>HLOOKUP(F60,$N$6:$Y$112,M60,FALSE)</f>
        <v>True</v>
      </c>
      <c r="K60" s="163"/>
      <c r="M60" s="65">
        <f t="shared" si="1"/>
        <v>55</v>
      </c>
      <c r="N60" t="s">
        <v>10</v>
      </c>
      <c r="O60" s="79" t="s">
        <v>640</v>
      </c>
      <c r="P60" s="79" t="s">
        <v>755</v>
      </c>
      <c r="Q60" s="79" t="s">
        <v>639</v>
      </c>
      <c r="AA60" s="4">
        <v>0</v>
      </c>
      <c r="AB60" s="4">
        <f t="shared" si="56"/>
        <v>0.5</v>
      </c>
      <c r="AC60" s="4">
        <f t="shared" si="57"/>
        <v>1</v>
      </c>
    </row>
    <row r="61" spans="3:40">
      <c r="C61" s="59" t="s">
        <v>669</v>
      </c>
      <c r="D61" t="s">
        <v>618</v>
      </c>
      <c r="F61" s="96">
        <v>1</v>
      </c>
      <c r="G61" s="5">
        <v>1</v>
      </c>
      <c r="I61" s="59" t="str">
        <f>HLOOKUP(F61,$N$6:$Y$112,M61,FALSE)</f>
        <v>True</v>
      </c>
      <c r="K61" s="163"/>
      <c r="M61" s="65">
        <f t="shared" si="1"/>
        <v>56</v>
      </c>
      <c r="N61" t="s">
        <v>10</v>
      </c>
      <c r="O61" s="79" t="s">
        <v>640</v>
      </c>
      <c r="P61" s="79" t="s">
        <v>755</v>
      </c>
      <c r="Q61" s="79" t="s">
        <v>639</v>
      </c>
      <c r="AA61" s="4">
        <v>0</v>
      </c>
      <c r="AB61" s="4">
        <f t="shared" si="56"/>
        <v>0.5</v>
      </c>
      <c r="AC61" s="4">
        <f t="shared" si="57"/>
        <v>1</v>
      </c>
    </row>
    <row r="62" spans="3:40">
      <c r="C62" s="59" t="s">
        <v>677</v>
      </c>
      <c r="D62" t="s">
        <v>619</v>
      </c>
      <c r="F62" s="96">
        <v>1</v>
      </c>
      <c r="G62" s="5">
        <v>1</v>
      </c>
      <c r="I62" s="59" t="str">
        <f>HLOOKUP(F62,$N$6:$Y$112,M62,FALSE)</f>
        <v>True</v>
      </c>
      <c r="K62" s="163"/>
      <c r="M62" s="65">
        <f t="shared" si="1"/>
        <v>57</v>
      </c>
      <c r="N62" t="s">
        <v>10</v>
      </c>
      <c r="O62" s="79" t="s">
        <v>640</v>
      </c>
      <c r="P62" s="79" t="s">
        <v>755</v>
      </c>
      <c r="Q62" s="79" t="s">
        <v>639</v>
      </c>
      <c r="AA62" s="4">
        <v>0</v>
      </c>
      <c r="AB62" s="4">
        <f t="shared" si="56"/>
        <v>0.5</v>
      </c>
      <c r="AC62" s="4">
        <f t="shared" si="57"/>
        <v>1</v>
      </c>
    </row>
    <row r="63" spans="3:40">
      <c r="F63" s="4"/>
      <c r="I63" s="59"/>
      <c r="J63" s="59"/>
      <c r="K63" s="59"/>
      <c r="L63" s="59"/>
      <c r="M63" s="65">
        <f t="shared" si="1"/>
        <v>58</v>
      </c>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row>
    <row r="64" spans="3:40">
      <c r="C64" s="87" t="s">
        <v>554</v>
      </c>
      <c r="D64" s="82" t="s">
        <v>553</v>
      </c>
      <c r="E64" s="82"/>
      <c r="F64" s="81">
        <f>SUM(F65:F68)</f>
        <v>5</v>
      </c>
      <c r="G64" s="81">
        <f>SUM(G65:G68)</f>
        <v>5</v>
      </c>
      <c r="I64" s="81"/>
      <c r="J64" s="81"/>
      <c r="K64" s="162"/>
      <c r="M64" s="65">
        <f t="shared" si="1"/>
        <v>59</v>
      </c>
      <c r="O64" s="79"/>
      <c r="P64" s="79"/>
      <c r="Q64" s="79"/>
      <c r="Y64" t="s">
        <v>559</v>
      </c>
      <c r="AA64" s="4">
        <v>0</v>
      </c>
      <c r="AB64" s="4">
        <f t="shared" ref="AB64:AB75" si="58">AA64+0.5</f>
        <v>0.5</v>
      </c>
      <c r="AC64" s="4">
        <f t="shared" ref="AC64:AC75" si="59">AB64+0.5</f>
        <v>1</v>
      </c>
    </row>
    <row r="65" spans="3:40">
      <c r="C65" s="59" t="s">
        <v>646</v>
      </c>
      <c r="D65" t="s">
        <v>621</v>
      </c>
      <c r="F65" s="96">
        <v>1</v>
      </c>
      <c r="G65" s="5">
        <v>1</v>
      </c>
      <c r="I65" s="59" t="str">
        <f>HLOOKUP(F65,$N$6:$Y$112,M65,FALSE)</f>
        <v>True</v>
      </c>
      <c r="K65" s="163"/>
      <c r="M65" s="65">
        <f t="shared" si="1"/>
        <v>60</v>
      </c>
      <c r="N65" t="s">
        <v>10</v>
      </c>
      <c r="O65" s="79" t="s">
        <v>640</v>
      </c>
      <c r="P65" s="79" t="s">
        <v>755</v>
      </c>
      <c r="Q65" s="79" t="s">
        <v>639</v>
      </c>
      <c r="AA65" s="4">
        <v>0</v>
      </c>
      <c r="AB65" s="4">
        <f t="shared" si="58"/>
        <v>0.5</v>
      </c>
      <c r="AC65" s="4">
        <f t="shared" si="59"/>
        <v>1</v>
      </c>
    </row>
    <row r="66" spans="3:40">
      <c r="C66" s="59" t="s">
        <v>654</v>
      </c>
      <c r="D66" t="s">
        <v>622</v>
      </c>
      <c r="F66" s="96">
        <v>1</v>
      </c>
      <c r="G66" s="5">
        <v>1</v>
      </c>
      <c r="I66" s="59" t="str">
        <f>HLOOKUP(F66,$N$6:$Y$112,M66,FALSE)</f>
        <v>True</v>
      </c>
      <c r="K66" s="163"/>
      <c r="M66" s="65">
        <f t="shared" si="1"/>
        <v>61</v>
      </c>
      <c r="N66" t="s">
        <v>10</v>
      </c>
      <c r="O66" s="79" t="s">
        <v>640</v>
      </c>
      <c r="P66" s="79" t="s">
        <v>755</v>
      </c>
      <c r="Q66" s="79" t="s">
        <v>639</v>
      </c>
      <c r="AA66" s="4">
        <v>0</v>
      </c>
      <c r="AB66" s="4">
        <f t="shared" si="58"/>
        <v>0.5</v>
      </c>
      <c r="AC66" s="4">
        <f t="shared" si="59"/>
        <v>1</v>
      </c>
    </row>
    <row r="67" spans="3:40">
      <c r="C67" s="59" t="s">
        <v>662</v>
      </c>
      <c r="D67" t="s">
        <v>620</v>
      </c>
      <c r="F67" s="96">
        <v>2</v>
      </c>
      <c r="G67" s="5">
        <v>2</v>
      </c>
      <c r="I67" s="59" t="str">
        <f>HLOOKUP(F67,$N$6:$Y$112,M67,FALSE)</f>
        <v>True</v>
      </c>
      <c r="K67" s="163"/>
      <c r="M67" s="65">
        <f t="shared" si="1"/>
        <v>62</v>
      </c>
      <c r="N67" t="s">
        <v>10</v>
      </c>
      <c r="O67" s="79" t="s">
        <v>640</v>
      </c>
      <c r="P67" s="79" t="s">
        <v>755</v>
      </c>
      <c r="Q67" s="79" t="s">
        <v>755</v>
      </c>
      <c r="R67" s="79" t="s">
        <v>755</v>
      </c>
      <c r="S67" s="79" t="s">
        <v>639</v>
      </c>
      <c r="AA67" s="4">
        <v>0</v>
      </c>
      <c r="AB67" s="4">
        <f t="shared" si="58"/>
        <v>0.5</v>
      </c>
      <c r="AC67" s="4">
        <f t="shared" si="59"/>
        <v>1</v>
      </c>
      <c r="AD67">
        <v>1.5</v>
      </c>
      <c r="AE67" s="4">
        <v>2</v>
      </c>
    </row>
    <row r="68" spans="3:40">
      <c r="C68" s="59" t="s">
        <v>670</v>
      </c>
      <c r="D68" t="s">
        <v>623</v>
      </c>
      <c r="F68" s="96">
        <v>1</v>
      </c>
      <c r="G68" s="5">
        <v>1</v>
      </c>
      <c r="I68" s="59" t="str">
        <f>HLOOKUP(F68,$N$6:$Y$112,M68,FALSE)</f>
        <v>True</v>
      </c>
      <c r="K68" s="163"/>
      <c r="M68" s="65">
        <f t="shared" si="1"/>
        <v>63</v>
      </c>
      <c r="N68" t="s">
        <v>10</v>
      </c>
      <c r="O68" s="79" t="s">
        <v>640</v>
      </c>
      <c r="P68" s="79" t="s">
        <v>755</v>
      </c>
      <c r="Q68" s="79" t="s">
        <v>639</v>
      </c>
      <c r="AA68" s="4">
        <v>0</v>
      </c>
      <c r="AB68" s="4">
        <f t="shared" si="58"/>
        <v>0.5</v>
      </c>
      <c r="AC68" s="4">
        <f t="shared" si="59"/>
        <v>1</v>
      </c>
    </row>
    <row r="69" spans="3:40">
      <c r="F69" s="4"/>
      <c r="I69" s="59"/>
      <c r="K69" s="4"/>
      <c r="L69" s="5"/>
      <c r="M69" s="65">
        <f t="shared" si="1"/>
        <v>64</v>
      </c>
      <c r="N69" s="5"/>
      <c r="O69" s="5"/>
      <c r="P69" s="5"/>
      <c r="Q69" s="5"/>
      <c r="R69" s="5"/>
      <c r="S69" s="5"/>
      <c r="T69" s="5"/>
      <c r="U69" s="5"/>
      <c r="V69" s="5"/>
      <c r="W69" s="5"/>
      <c r="X69" s="5"/>
      <c r="Y69" s="5"/>
      <c r="Z69" s="5"/>
      <c r="AA69" s="5"/>
      <c r="AB69" s="5"/>
      <c r="AC69" s="5"/>
      <c r="AD69" s="5"/>
      <c r="AE69" s="5"/>
    </row>
    <row r="70" spans="3:40">
      <c r="C70" s="87" t="s">
        <v>552</v>
      </c>
      <c r="D70" s="82" t="s">
        <v>551</v>
      </c>
      <c r="E70" s="82"/>
      <c r="F70" s="81">
        <f>SUM(F71:F75)</f>
        <v>5</v>
      </c>
      <c r="G70" s="81">
        <f>SUM(G71:G75)</f>
        <v>5</v>
      </c>
      <c r="I70" s="81"/>
      <c r="J70" s="81"/>
      <c r="K70" s="162"/>
      <c r="L70" s="59"/>
      <c r="M70" s="65">
        <f t="shared" si="1"/>
        <v>65</v>
      </c>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row>
    <row r="71" spans="3:40">
      <c r="C71" s="59" t="s">
        <v>647</v>
      </c>
      <c r="D71" t="s">
        <v>624</v>
      </c>
      <c r="F71" s="96">
        <v>1</v>
      </c>
      <c r="G71" s="5">
        <v>1</v>
      </c>
      <c r="I71" s="59" t="str">
        <f>HLOOKUP(F71,$N$6:$Y$112,M71,FALSE)</f>
        <v>True</v>
      </c>
      <c r="K71" s="163"/>
      <c r="M71" s="65">
        <f t="shared" si="1"/>
        <v>66</v>
      </c>
      <c r="N71" t="s">
        <v>10</v>
      </c>
      <c r="O71" s="79" t="s">
        <v>640</v>
      </c>
      <c r="P71" s="79" t="s">
        <v>755</v>
      </c>
      <c r="Q71" s="79" t="s">
        <v>639</v>
      </c>
      <c r="AA71" s="4">
        <v>0</v>
      </c>
      <c r="AB71" s="4">
        <f t="shared" si="58"/>
        <v>0.5</v>
      </c>
      <c r="AC71" s="4">
        <f t="shared" si="59"/>
        <v>1</v>
      </c>
    </row>
    <row r="72" spans="3:40">
      <c r="C72" s="59" t="s">
        <v>655</v>
      </c>
      <c r="D72" t="s">
        <v>625</v>
      </c>
      <c r="F72" s="96">
        <v>1</v>
      </c>
      <c r="G72" s="5">
        <v>1</v>
      </c>
      <c r="I72" s="59" t="str">
        <f>HLOOKUP(F72,$N$6:$Y$112,M72,FALSE)</f>
        <v>True</v>
      </c>
      <c r="K72" s="163"/>
      <c r="M72" s="65">
        <f t="shared" si="1"/>
        <v>67</v>
      </c>
      <c r="N72" t="s">
        <v>10</v>
      </c>
      <c r="O72" s="79" t="s">
        <v>640</v>
      </c>
      <c r="P72" s="79" t="s">
        <v>755</v>
      </c>
      <c r="Q72" s="79" t="s">
        <v>639</v>
      </c>
      <c r="AA72" s="4">
        <v>0</v>
      </c>
      <c r="AB72" s="4">
        <f t="shared" si="58"/>
        <v>0.5</v>
      </c>
      <c r="AC72" s="4">
        <f t="shared" si="59"/>
        <v>1</v>
      </c>
    </row>
    <row r="73" spans="3:40">
      <c r="C73" s="59" t="s">
        <v>663</v>
      </c>
      <c r="D73" t="s">
        <v>626</v>
      </c>
      <c r="F73" s="96">
        <v>1</v>
      </c>
      <c r="G73" s="5">
        <v>1</v>
      </c>
      <c r="I73" s="59" t="str">
        <f>HLOOKUP(F73,$N$6:$Y$112,M73,FALSE)</f>
        <v>True</v>
      </c>
      <c r="K73" s="163"/>
      <c r="M73" s="65">
        <f t="shared" si="1"/>
        <v>68</v>
      </c>
      <c r="N73" t="s">
        <v>10</v>
      </c>
      <c r="O73" s="79" t="s">
        <v>640</v>
      </c>
      <c r="P73" s="79" t="s">
        <v>755</v>
      </c>
      <c r="Q73" s="79" t="s">
        <v>639</v>
      </c>
      <c r="AA73" s="4">
        <v>0</v>
      </c>
      <c r="AB73" s="4">
        <f t="shared" si="58"/>
        <v>0.5</v>
      </c>
      <c r="AC73" s="4">
        <f t="shared" si="59"/>
        <v>1</v>
      </c>
    </row>
    <row r="74" spans="3:40">
      <c r="C74" s="59" t="s">
        <v>671</v>
      </c>
      <c r="D74" t="s">
        <v>627</v>
      </c>
      <c r="F74" s="96">
        <v>1</v>
      </c>
      <c r="G74" s="5">
        <v>1</v>
      </c>
      <c r="I74" s="59" t="str">
        <f>HLOOKUP(F74,$N$6:$Y$112,M74,FALSE)</f>
        <v>True</v>
      </c>
      <c r="K74" s="163"/>
      <c r="M74" s="65">
        <f t="shared" si="1"/>
        <v>69</v>
      </c>
      <c r="N74" t="s">
        <v>10</v>
      </c>
      <c r="O74" s="79" t="s">
        <v>640</v>
      </c>
      <c r="P74" s="79" t="s">
        <v>755</v>
      </c>
      <c r="Q74" s="79" t="s">
        <v>639</v>
      </c>
      <c r="AA74" s="4">
        <v>0</v>
      </c>
      <c r="AB74" s="4">
        <f t="shared" si="58"/>
        <v>0.5</v>
      </c>
      <c r="AC74" s="4">
        <f t="shared" si="59"/>
        <v>1</v>
      </c>
    </row>
    <row r="75" spans="3:40">
      <c r="C75" s="59" t="s">
        <v>678</v>
      </c>
      <c r="D75" t="s">
        <v>628</v>
      </c>
      <c r="F75" s="96">
        <v>1</v>
      </c>
      <c r="G75" s="5">
        <v>1</v>
      </c>
      <c r="I75" s="59" t="str">
        <f>HLOOKUP(F75,$N$6:$Y$112,M75,FALSE)</f>
        <v>True</v>
      </c>
      <c r="K75" s="163"/>
      <c r="M75" s="65">
        <f t="shared" si="1"/>
        <v>70</v>
      </c>
      <c r="N75" t="s">
        <v>10</v>
      </c>
      <c r="O75" s="79" t="s">
        <v>640</v>
      </c>
      <c r="P75" s="79" t="s">
        <v>755</v>
      </c>
      <c r="Q75" s="79" t="s">
        <v>639</v>
      </c>
      <c r="AA75" s="4">
        <v>0</v>
      </c>
      <c r="AB75" s="4">
        <f t="shared" si="58"/>
        <v>0.5</v>
      </c>
      <c r="AC75" s="4">
        <f t="shared" si="59"/>
        <v>1</v>
      </c>
    </row>
    <row r="76" spans="3:40">
      <c r="F76" s="4"/>
      <c r="I76" s="59"/>
      <c r="K76" s="4"/>
      <c r="M76" s="65">
        <f t="shared" si="1"/>
        <v>71</v>
      </c>
    </row>
    <row r="77" spans="3:40">
      <c r="C77" s="87" t="s">
        <v>550</v>
      </c>
      <c r="D77" s="82" t="s">
        <v>630</v>
      </c>
      <c r="E77" s="78"/>
      <c r="F77" s="81">
        <f>SUM(F78:F82)</f>
        <v>5</v>
      </c>
      <c r="G77" s="81">
        <f>SUM(G78:G82)</f>
        <v>5</v>
      </c>
      <c r="I77" s="81"/>
      <c r="J77" s="81"/>
      <c r="K77" s="162"/>
      <c r="L77" s="59"/>
      <c r="M77" s="65">
        <f t="shared" si="1"/>
        <v>72</v>
      </c>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row>
    <row r="78" spans="3:40">
      <c r="C78" s="59" t="s">
        <v>648</v>
      </c>
      <c r="D78" t="s">
        <v>611</v>
      </c>
      <c r="F78" s="96">
        <v>1</v>
      </c>
      <c r="G78" s="5">
        <v>1</v>
      </c>
      <c r="I78" s="59" t="str">
        <f>HLOOKUP(F78,$N$6:$Y$112,M78,FALSE)</f>
        <v>True</v>
      </c>
      <c r="K78" s="163"/>
      <c r="M78" s="65">
        <f t="shared" si="1"/>
        <v>73</v>
      </c>
      <c r="N78" t="s">
        <v>10</v>
      </c>
      <c r="O78" s="79" t="s">
        <v>640</v>
      </c>
      <c r="P78" s="79" t="s">
        <v>755</v>
      </c>
      <c r="Q78" s="79" t="s">
        <v>639</v>
      </c>
      <c r="AA78" s="4">
        <v>0</v>
      </c>
      <c r="AB78" s="4">
        <f t="shared" ref="AB78:AB82" si="60">AA78+0.5</f>
        <v>0.5</v>
      </c>
      <c r="AC78" s="4">
        <f t="shared" ref="AC78:AC82" si="61">AB78+0.5</f>
        <v>1</v>
      </c>
    </row>
    <row r="79" spans="3:40">
      <c r="C79" s="59" t="s">
        <v>656</v>
      </c>
      <c r="D79" t="s">
        <v>612</v>
      </c>
      <c r="F79" s="96">
        <v>1</v>
      </c>
      <c r="G79" s="5">
        <v>1</v>
      </c>
      <c r="I79" s="59" t="str">
        <f>HLOOKUP(F79,$N$6:$Y$112,M79,FALSE)</f>
        <v>True</v>
      </c>
      <c r="K79" s="163"/>
      <c r="M79" s="65">
        <f t="shared" si="1"/>
        <v>74</v>
      </c>
      <c r="N79" t="s">
        <v>10</v>
      </c>
      <c r="O79" s="79" t="s">
        <v>640</v>
      </c>
      <c r="P79" s="79" t="s">
        <v>755</v>
      </c>
      <c r="Q79" s="79" t="s">
        <v>639</v>
      </c>
      <c r="AA79" s="4">
        <v>0</v>
      </c>
      <c r="AB79" s="4">
        <f t="shared" si="60"/>
        <v>0.5</v>
      </c>
      <c r="AC79" s="4">
        <f t="shared" si="61"/>
        <v>1</v>
      </c>
    </row>
    <row r="80" spans="3:40">
      <c r="C80" s="59" t="s">
        <v>664</v>
      </c>
      <c r="D80" t="s">
        <v>613</v>
      </c>
      <c r="F80" s="96">
        <v>1</v>
      </c>
      <c r="G80" s="5">
        <v>1</v>
      </c>
      <c r="I80" s="59" t="str">
        <f>HLOOKUP(F80,$N$6:$Y$112,M80,FALSE)</f>
        <v>True</v>
      </c>
      <c r="K80" s="163"/>
      <c r="M80" s="65">
        <f t="shared" si="1"/>
        <v>75</v>
      </c>
      <c r="N80" t="s">
        <v>10</v>
      </c>
      <c r="O80" s="79" t="s">
        <v>640</v>
      </c>
      <c r="P80" s="79" t="s">
        <v>755</v>
      </c>
      <c r="Q80" s="79" t="s">
        <v>639</v>
      </c>
      <c r="AA80" s="4">
        <v>0</v>
      </c>
      <c r="AB80" s="4">
        <f t="shared" si="60"/>
        <v>0.5</v>
      </c>
      <c r="AC80" s="4">
        <f t="shared" si="61"/>
        <v>1</v>
      </c>
    </row>
    <row r="81" spans="3:40">
      <c r="C81" s="59" t="s">
        <v>672</v>
      </c>
      <c r="D81" t="s">
        <v>279</v>
      </c>
      <c r="F81" s="96">
        <v>1</v>
      </c>
      <c r="G81" s="5">
        <v>1</v>
      </c>
      <c r="I81" s="59" t="str">
        <f>HLOOKUP(F81,$N$6:$Y$112,M81,FALSE)</f>
        <v>True</v>
      </c>
      <c r="K81" s="163"/>
      <c r="M81" s="65">
        <f t="shared" si="1"/>
        <v>76</v>
      </c>
      <c r="N81" t="s">
        <v>10</v>
      </c>
      <c r="O81" s="79" t="s">
        <v>640</v>
      </c>
      <c r="P81" s="79" t="s">
        <v>755</v>
      </c>
      <c r="Q81" s="79" t="s">
        <v>639</v>
      </c>
      <c r="AA81" s="4">
        <v>0</v>
      </c>
      <c r="AB81" s="4">
        <f t="shared" si="60"/>
        <v>0.5</v>
      </c>
      <c r="AC81" s="4">
        <f t="shared" si="61"/>
        <v>1</v>
      </c>
    </row>
    <row r="82" spans="3:40">
      <c r="C82" s="59" t="s">
        <v>679</v>
      </c>
      <c r="D82" t="s">
        <v>614</v>
      </c>
      <c r="F82" s="96">
        <v>1</v>
      </c>
      <c r="G82" s="5">
        <v>1</v>
      </c>
      <c r="I82" s="59" t="str">
        <f>HLOOKUP(F82,$N$6:$Y$112,M82,FALSE)</f>
        <v>True</v>
      </c>
      <c r="K82" s="163"/>
      <c r="M82" s="65">
        <f t="shared" si="1"/>
        <v>77</v>
      </c>
      <c r="N82" t="s">
        <v>10</v>
      </c>
      <c r="O82" s="79" t="s">
        <v>640</v>
      </c>
      <c r="P82" s="79" t="s">
        <v>755</v>
      </c>
      <c r="Q82" s="79" t="s">
        <v>639</v>
      </c>
      <c r="AA82" s="4">
        <v>0</v>
      </c>
      <c r="AB82" s="4">
        <f t="shared" si="60"/>
        <v>0.5</v>
      </c>
      <c r="AC82" s="4">
        <f t="shared" si="61"/>
        <v>1</v>
      </c>
    </row>
    <row r="83" spans="3:40">
      <c r="F83" s="4"/>
      <c r="I83" s="68"/>
      <c r="K83" s="4"/>
      <c r="M83" s="65">
        <f t="shared" si="1"/>
        <v>78</v>
      </c>
    </row>
    <row r="84" spans="3:40">
      <c r="C84" s="71" t="s">
        <v>752</v>
      </c>
      <c r="D84" s="69" t="s">
        <v>548</v>
      </c>
      <c r="E84" s="69"/>
      <c r="F84" s="67">
        <f>F86+F93+F100+F107</f>
        <v>20</v>
      </c>
      <c r="G84" s="67">
        <f>G86+G93+G100+G107</f>
        <v>20</v>
      </c>
      <c r="H84" s="68"/>
      <c r="I84" s="67"/>
      <c r="J84" s="68"/>
      <c r="K84" s="160"/>
      <c r="M84" s="65">
        <f t="shared" si="1"/>
        <v>79</v>
      </c>
      <c r="N84" s="67"/>
      <c r="O84" s="67"/>
      <c r="P84" s="67"/>
      <c r="Q84" s="67"/>
      <c r="R84" s="67"/>
      <c r="S84" s="67"/>
      <c r="T84" s="67"/>
      <c r="U84" s="67"/>
      <c r="V84" s="67"/>
      <c r="W84" s="67"/>
      <c r="X84" s="67"/>
      <c r="Y84" s="67"/>
    </row>
    <row r="85" spans="3:40">
      <c r="C85" s="85"/>
      <c r="D85" s="83"/>
      <c r="E85" s="83"/>
      <c r="F85" s="68"/>
      <c r="G85" s="68"/>
      <c r="H85" s="68"/>
      <c r="I85" s="68"/>
      <c r="J85" s="68"/>
      <c r="K85" s="161"/>
      <c r="M85" s="65">
        <f t="shared" ref="M85:M112" si="62">M84+1</f>
        <v>80</v>
      </c>
      <c r="N85" s="68"/>
      <c r="O85" s="68"/>
      <c r="P85" s="68"/>
      <c r="Q85" s="68"/>
      <c r="R85" s="68"/>
      <c r="S85" s="68"/>
      <c r="T85" s="68"/>
      <c r="U85" s="68"/>
      <c r="V85" s="68"/>
      <c r="W85" s="68"/>
      <c r="X85" s="68"/>
      <c r="Y85" s="68"/>
    </row>
    <row r="86" spans="3:40">
      <c r="C86" s="87" t="s">
        <v>728</v>
      </c>
      <c r="D86" s="82" t="s">
        <v>547</v>
      </c>
      <c r="E86" s="82"/>
      <c r="F86" s="81">
        <f>SUM(F87:F91)</f>
        <v>5</v>
      </c>
      <c r="G86" s="81">
        <f>SUM(G87:G91)</f>
        <v>5</v>
      </c>
      <c r="I86" s="81"/>
      <c r="J86" s="81"/>
      <c r="K86" s="162"/>
      <c r="L86" s="59"/>
      <c r="M86" s="65">
        <f t="shared" si="62"/>
        <v>81</v>
      </c>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row>
    <row r="87" spans="3:40">
      <c r="C87" s="59" t="s">
        <v>729</v>
      </c>
      <c r="D87" t="s">
        <v>697</v>
      </c>
      <c r="F87" s="96">
        <v>1</v>
      </c>
      <c r="G87" s="5">
        <v>1</v>
      </c>
      <c r="I87" s="59" t="str">
        <f>HLOOKUP(F87,$N$6:$Y$112,M87,FALSE)</f>
        <v>True</v>
      </c>
      <c r="K87" s="163"/>
      <c r="M87" s="65">
        <f t="shared" si="62"/>
        <v>82</v>
      </c>
      <c r="N87" t="s">
        <v>10</v>
      </c>
      <c r="O87" s="79" t="s">
        <v>640</v>
      </c>
      <c r="P87" s="79" t="s">
        <v>755</v>
      </c>
      <c r="Q87" s="79" t="s">
        <v>639</v>
      </c>
      <c r="AA87" s="4">
        <v>0</v>
      </c>
      <c r="AB87" s="4">
        <f t="shared" ref="AB87:AB91" si="63">AA87+0.5</f>
        <v>0.5</v>
      </c>
      <c r="AC87" s="4">
        <f t="shared" ref="AC87:AC91" si="64">AB87+0.5</f>
        <v>1</v>
      </c>
    </row>
    <row r="88" spans="3:40">
      <c r="C88" s="59" t="s">
        <v>730</v>
      </c>
      <c r="D88" t="s">
        <v>690</v>
      </c>
      <c r="F88" s="96">
        <v>1</v>
      </c>
      <c r="G88" s="5">
        <v>1</v>
      </c>
      <c r="I88" s="59" t="str">
        <f>HLOOKUP(F88,$N$6:$Y$112,M88,FALSE)</f>
        <v>True</v>
      </c>
      <c r="K88" s="163"/>
      <c r="M88" s="65">
        <f t="shared" si="62"/>
        <v>83</v>
      </c>
      <c r="N88" t="s">
        <v>10</v>
      </c>
      <c r="O88" s="79" t="s">
        <v>640</v>
      </c>
      <c r="P88" s="79" t="s">
        <v>755</v>
      </c>
      <c r="Q88" s="79" t="s">
        <v>639</v>
      </c>
      <c r="AA88" s="4">
        <v>0</v>
      </c>
      <c r="AB88" s="4">
        <f t="shared" si="63"/>
        <v>0.5</v>
      </c>
      <c r="AC88" s="4">
        <f t="shared" si="64"/>
        <v>1</v>
      </c>
    </row>
    <row r="89" spans="3:40">
      <c r="C89" s="59" t="s">
        <v>731</v>
      </c>
      <c r="D89" t="s">
        <v>691</v>
      </c>
      <c r="F89" s="96">
        <v>1</v>
      </c>
      <c r="G89" s="5">
        <v>1</v>
      </c>
      <c r="I89" s="59" t="str">
        <f>HLOOKUP(F89,$N$6:$Y$112,M89,FALSE)</f>
        <v>True</v>
      </c>
      <c r="K89" s="163"/>
      <c r="M89" s="65">
        <f t="shared" si="62"/>
        <v>84</v>
      </c>
      <c r="N89" t="s">
        <v>10</v>
      </c>
      <c r="O89" s="79" t="s">
        <v>640</v>
      </c>
      <c r="P89" s="79" t="s">
        <v>755</v>
      </c>
      <c r="Q89" s="79" t="s">
        <v>639</v>
      </c>
      <c r="AA89" s="4">
        <v>0</v>
      </c>
      <c r="AB89" s="4">
        <f t="shared" si="63"/>
        <v>0.5</v>
      </c>
      <c r="AC89" s="4">
        <f t="shared" si="64"/>
        <v>1</v>
      </c>
    </row>
    <row r="90" spans="3:40">
      <c r="C90" s="59" t="s">
        <v>732</v>
      </c>
      <c r="D90" t="s">
        <v>692</v>
      </c>
      <c r="F90" s="96">
        <v>1</v>
      </c>
      <c r="G90" s="5">
        <v>1</v>
      </c>
      <c r="I90" s="59" t="str">
        <f>HLOOKUP(F90,$N$6:$Y$112,M90,FALSE)</f>
        <v>True</v>
      </c>
      <c r="K90" s="163"/>
      <c r="M90" s="65">
        <f t="shared" si="62"/>
        <v>85</v>
      </c>
      <c r="N90" t="s">
        <v>10</v>
      </c>
      <c r="O90" s="79" t="s">
        <v>640</v>
      </c>
      <c r="P90" s="79" t="s">
        <v>755</v>
      </c>
      <c r="Q90" s="79" t="s">
        <v>639</v>
      </c>
      <c r="AA90" s="4">
        <v>0</v>
      </c>
      <c r="AB90" s="4">
        <f t="shared" si="63"/>
        <v>0.5</v>
      </c>
      <c r="AC90" s="4">
        <f t="shared" si="64"/>
        <v>1</v>
      </c>
    </row>
    <row r="91" spans="3:40">
      <c r="C91" s="59" t="s">
        <v>733</v>
      </c>
      <c r="D91" t="s">
        <v>693</v>
      </c>
      <c r="F91" s="96">
        <v>1</v>
      </c>
      <c r="G91" s="5">
        <v>1</v>
      </c>
      <c r="I91" s="59" t="str">
        <f>HLOOKUP(F91,$N$6:$Y$112,M91,FALSE)</f>
        <v>True</v>
      </c>
      <c r="K91" s="163"/>
      <c r="M91" s="65">
        <f t="shared" si="62"/>
        <v>86</v>
      </c>
      <c r="N91" t="s">
        <v>10</v>
      </c>
      <c r="O91" s="79" t="s">
        <v>640</v>
      </c>
      <c r="P91" s="79" t="s">
        <v>755</v>
      </c>
      <c r="Q91" s="79" t="s">
        <v>639</v>
      </c>
      <c r="AA91" s="4">
        <v>0</v>
      </c>
      <c r="AB91" s="4">
        <f t="shared" si="63"/>
        <v>0.5</v>
      </c>
      <c r="AC91" s="4">
        <f t="shared" si="64"/>
        <v>1</v>
      </c>
    </row>
    <row r="92" spans="3:40">
      <c r="F92" s="4"/>
      <c r="I92" s="68"/>
      <c r="K92" s="4"/>
      <c r="M92" s="65">
        <f t="shared" si="62"/>
        <v>87</v>
      </c>
    </row>
    <row r="93" spans="3:40">
      <c r="C93" s="87" t="s">
        <v>734</v>
      </c>
      <c r="D93" s="82" t="s">
        <v>546</v>
      </c>
      <c r="E93" s="78"/>
      <c r="F93" s="81">
        <f>SUM(F94:F98)</f>
        <v>5</v>
      </c>
      <c r="G93" s="81">
        <f>SUM(G94:G98)</f>
        <v>5</v>
      </c>
      <c r="I93" s="81"/>
      <c r="J93" s="81"/>
      <c r="K93" s="162"/>
      <c r="L93" s="59"/>
      <c r="M93" s="65">
        <f t="shared" si="62"/>
        <v>88</v>
      </c>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row>
    <row r="94" spans="3:40">
      <c r="C94" s="59" t="s">
        <v>735</v>
      </c>
      <c r="D94" t="s">
        <v>685</v>
      </c>
      <c r="F94" s="96">
        <v>1</v>
      </c>
      <c r="G94" s="5">
        <v>1</v>
      </c>
      <c r="I94" s="59" t="str">
        <f>HLOOKUP(F94,$N$6:$Y$112,M94,FALSE)</f>
        <v>True</v>
      </c>
      <c r="K94" s="163"/>
      <c r="M94" s="65">
        <f t="shared" si="62"/>
        <v>89</v>
      </c>
      <c r="N94" t="s">
        <v>10</v>
      </c>
      <c r="O94" s="79" t="s">
        <v>640</v>
      </c>
      <c r="P94" s="79" t="s">
        <v>755</v>
      </c>
      <c r="Q94" s="79" t="s">
        <v>639</v>
      </c>
      <c r="AA94" s="4">
        <v>0</v>
      </c>
      <c r="AB94" s="4">
        <f t="shared" ref="AB94:AB98" si="65">AA94+0.5</f>
        <v>0.5</v>
      </c>
      <c r="AC94" s="4">
        <f t="shared" ref="AC94:AC98" si="66">AB94+0.5</f>
        <v>1</v>
      </c>
    </row>
    <row r="95" spans="3:40">
      <c r="C95" s="59" t="s">
        <v>736</v>
      </c>
      <c r="D95" t="s">
        <v>686</v>
      </c>
      <c r="F95" s="96">
        <v>1</v>
      </c>
      <c r="G95" s="5">
        <v>1</v>
      </c>
      <c r="I95" s="59" t="str">
        <f>HLOOKUP(F95,$N$6:$Y$112,M95,FALSE)</f>
        <v>True</v>
      </c>
      <c r="K95" s="163"/>
      <c r="M95" s="65">
        <f t="shared" si="62"/>
        <v>90</v>
      </c>
      <c r="N95" t="s">
        <v>10</v>
      </c>
      <c r="O95" s="79" t="s">
        <v>640</v>
      </c>
      <c r="P95" s="79" t="s">
        <v>755</v>
      </c>
      <c r="Q95" s="79" t="s">
        <v>639</v>
      </c>
      <c r="AA95" s="4">
        <v>0</v>
      </c>
      <c r="AB95" s="4">
        <f t="shared" si="65"/>
        <v>0.5</v>
      </c>
      <c r="AC95" s="4">
        <f t="shared" si="66"/>
        <v>1</v>
      </c>
    </row>
    <row r="96" spans="3:40">
      <c r="C96" s="59" t="s">
        <v>737</v>
      </c>
      <c r="D96" t="s">
        <v>687</v>
      </c>
      <c r="F96" s="96">
        <v>1</v>
      </c>
      <c r="G96" s="5">
        <v>1</v>
      </c>
      <c r="I96" s="59" t="str">
        <f>HLOOKUP(F96,$N$6:$Y$112,M96,FALSE)</f>
        <v>True</v>
      </c>
      <c r="K96" s="163"/>
      <c r="M96" s="65">
        <f t="shared" si="62"/>
        <v>91</v>
      </c>
      <c r="N96" t="s">
        <v>10</v>
      </c>
      <c r="O96" s="79" t="s">
        <v>640</v>
      </c>
      <c r="P96" s="79" t="s">
        <v>755</v>
      </c>
      <c r="Q96" s="79" t="s">
        <v>639</v>
      </c>
      <c r="AA96" s="4">
        <v>0</v>
      </c>
      <c r="AB96" s="4">
        <f t="shared" si="65"/>
        <v>0.5</v>
      </c>
      <c r="AC96" s="4">
        <f t="shared" si="66"/>
        <v>1</v>
      </c>
    </row>
    <row r="97" spans="3:40">
      <c r="C97" s="59" t="s">
        <v>738</v>
      </c>
      <c r="D97" t="s">
        <v>688</v>
      </c>
      <c r="F97" s="96">
        <v>1</v>
      </c>
      <c r="G97" s="5">
        <v>1</v>
      </c>
      <c r="I97" s="59" t="str">
        <f>HLOOKUP(F97,$N$6:$Y$112,M97,FALSE)</f>
        <v>True</v>
      </c>
      <c r="K97" s="163"/>
      <c r="M97" s="65">
        <f t="shared" si="62"/>
        <v>92</v>
      </c>
      <c r="N97" t="s">
        <v>10</v>
      </c>
      <c r="O97" s="79" t="s">
        <v>640</v>
      </c>
      <c r="P97" s="79" t="s">
        <v>755</v>
      </c>
      <c r="Q97" s="79" t="s">
        <v>639</v>
      </c>
      <c r="AA97" s="4">
        <v>0</v>
      </c>
      <c r="AB97" s="4">
        <f t="shared" si="65"/>
        <v>0.5</v>
      </c>
      <c r="AC97" s="4">
        <f t="shared" si="66"/>
        <v>1</v>
      </c>
    </row>
    <row r="98" spans="3:40">
      <c r="C98" s="59" t="s">
        <v>739</v>
      </c>
      <c r="D98" t="s">
        <v>689</v>
      </c>
      <c r="F98" s="96">
        <v>1</v>
      </c>
      <c r="G98" s="5">
        <v>1</v>
      </c>
      <c r="I98" s="59" t="str">
        <f>HLOOKUP(F98,$N$6:$Y$112,M98,FALSE)</f>
        <v>True</v>
      </c>
      <c r="K98" s="163"/>
      <c r="M98" s="65">
        <f t="shared" si="62"/>
        <v>93</v>
      </c>
      <c r="N98" t="s">
        <v>10</v>
      </c>
      <c r="O98" s="79" t="s">
        <v>640</v>
      </c>
      <c r="P98" s="79" t="s">
        <v>755</v>
      </c>
      <c r="Q98" s="79" t="s">
        <v>639</v>
      </c>
      <c r="AA98" s="4">
        <v>0</v>
      </c>
      <c r="AB98" s="4">
        <f t="shared" si="65"/>
        <v>0.5</v>
      </c>
      <c r="AC98" s="4">
        <f t="shared" si="66"/>
        <v>1</v>
      </c>
    </row>
    <row r="99" spans="3:40">
      <c r="F99" s="4"/>
      <c r="I99" s="68"/>
      <c r="K99" s="4"/>
      <c r="M99" s="65">
        <f t="shared" si="62"/>
        <v>94</v>
      </c>
    </row>
    <row r="100" spans="3:40">
      <c r="C100" s="87" t="s">
        <v>740</v>
      </c>
      <c r="D100" s="82" t="s">
        <v>694</v>
      </c>
      <c r="E100" s="82"/>
      <c r="F100" s="81">
        <f>SUM(F101:F105)</f>
        <v>5</v>
      </c>
      <c r="G100" s="81">
        <f>SUM(G101:G105)</f>
        <v>5</v>
      </c>
      <c r="I100" s="81"/>
      <c r="J100" s="81"/>
      <c r="K100" s="162"/>
      <c r="L100" s="59"/>
      <c r="M100" s="65">
        <f t="shared" si="62"/>
        <v>95</v>
      </c>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row>
    <row r="101" spans="3:40">
      <c r="C101" s="59" t="s">
        <v>741</v>
      </c>
      <c r="D101" s="89" t="s">
        <v>700</v>
      </c>
      <c r="E101" s="80"/>
      <c r="F101" s="96">
        <v>1</v>
      </c>
      <c r="G101" s="5">
        <v>1</v>
      </c>
      <c r="I101" s="59" t="str">
        <f>HLOOKUP(F101,$N$6:$Y$112,M101,FALSE)</f>
        <v>True</v>
      </c>
      <c r="K101" s="163"/>
      <c r="M101" s="65">
        <f t="shared" si="62"/>
        <v>96</v>
      </c>
      <c r="N101" t="s">
        <v>10</v>
      </c>
      <c r="O101" s="79" t="s">
        <v>640</v>
      </c>
      <c r="P101" s="79" t="s">
        <v>755</v>
      </c>
      <c r="Q101" s="79" t="s">
        <v>639</v>
      </c>
      <c r="AA101" s="4">
        <v>0</v>
      </c>
      <c r="AB101" s="4">
        <f t="shared" ref="AB101:AB105" si="67">AA101+0.5</f>
        <v>0.5</v>
      </c>
      <c r="AC101" s="4">
        <f t="shared" ref="AC101:AC112" si="68">AB101+0.5</f>
        <v>1</v>
      </c>
      <c r="AI101" s="4"/>
      <c r="AJ101" s="4"/>
      <c r="AK101" s="4"/>
      <c r="AL101" s="4"/>
      <c r="AM101" s="4"/>
    </row>
    <row r="102" spans="3:40">
      <c r="C102" s="59" t="s">
        <v>742</v>
      </c>
      <c r="D102" s="89" t="s">
        <v>701</v>
      </c>
      <c r="E102" s="80"/>
      <c r="F102" s="96">
        <v>1</v>
      </c>
      <c r="G102" s="5">
        <v>1</v>
      </c>
      <c r="I102" s="59" t="str">
        <f>HLOOKUP(F102,$N$6:$Y$112,M102,FALSE)</f>
        <v>True</v>
      </c>
      <c r="K102" s="163"/>
      <c r="M102" s="65">
        <f t="shared" si="62"/>
        <v>97</v>
      </c>
      <c r="N102" t="s">
        <v>10</v>
      </c>
      <c r="O102" s="79" t="s">
        <v>640</v>
      </c>
      <c r="P102" s="79" t="s">
        <v>755</v>
      </c>
      <c r="Q102" s="79" t="s">
        <v>639</v>
      </c>
      <c r="AA102" s="4">
        <v>0</v>
      </c>
      <c r="AB102" s="4">
        <f t="shared" si="67"/>
        <v>0.5</v>
      </c>
      <c r="AC102" s="4">
        <f t="shared" si="68"/>
        <v>1</v>
      </c>
      <c r="AI102" s="4"/>
      <c r="AJ102" s="4"/>
      <c r="AK102" s="4"/>
      <c r="AL102" s="4"/>
      <c r="AM102" s="4"/>
    </row>
    <row r="103" spans="3:40">
      <c r="C103" s="59" t="s">
        <v>743</v>
      </c>
      <c r="D103" s="89" t="s">
        <v>702</v>
      </c>
      <c r="E103" s="80"/>
      <c r="F103" s="96">
        <v>1</v>
      </c>
      <c r="G103" s="5">
        <v>1</v>
      </c>
      <c r="I103" s="59" t="str">
        <f>HLOOKUP(F103,$N$6:$Y$112,M103,FALSE)</f>
        <v>True</v>
      </c>
      <c r="K103" s="163"/>
      <c r="M103" s="65">
        <f t="shared" si="62"/>
        <v>98</v>
      </c>
      <c r="N103" t="s">
        <v>10</v>
      </c>
      <c r="O103" s="79" t="s">
        <v>640</v>
      </c>
      <c r="P103" s="79" t="s">
        <v>755</v>
      </c>
      <c r="Q103" s="79" t="s">
        <v>639</v>
      </c>
      <c r="AA103" s="4">
        <v>0</v>
      </c>
      <c r="AB103" s="4">
        <f t="shared" si="67"/>
        <v>0.5</v>
      </c>
      <c r="AC103" s="4">
        <f t="shared" si="68"/>
        <v>1</v>
      </c>
      <c r="AI103" s="4"/>
      <c r="AJ103" s="4"/>
      <c r="AK103" s="4"/>
      <c r="AL103" s="4"/>
      <c r="AM103" s="4"/>
    </row>
    <row r="104" spans="3:40">
      <c r="C104" s="59" t="s">
        <v>744</v>
      </c>
      <c r="D104" s="89" t="s">
        <v>703</v>
      </c>
      <c r="E104" s="80"/>
      <c r="F104" s="96">
        <v>1</v>
      </c>
      <c r="G104" s="5">
        <v>1</v>
      </c>
      <c r="I104" s="59" t="str">
        <f>HLOOKUP(F104,$N$6:$Y$112,M104,FALSE)</f>
        <v>True</v>
      </c>
      <c r="K104" s="163"/>
      <c r="M104" s="65">
        <f t="shared" si="62"/>
        <v>99</v>
      </c>
      <c r="N104" t="s">
        <v>10</v>
      </c>
      <c r="O104" s="79" t="s">
        <v>640</v>
      </c>
      <c r="P104" s="79" t="s">
        <v>755</v>
      </c>
      <c r="Q104" s="79" t="s">
        <v>639</v>
      </c>
      <c r="AA104" s="4">
        <v>0</v>
      </c>
      <c r="AB104" s="4">
        <f t="shared" si="67"/>
        <v>0.5</v>
      </c>
      <c r="AC104" s="4">
        <f t="shared" si="68"/>
        <v>1</v>
      </c>
      <c r="AI104" s="4"/>
      <c r="AJ104" s="4"/>
      <c r="AK104" s="4"/>
      <c r="AL104" s="4"/>
      <c r="AM104" s="4"/>
    </row>
    <row r="105" spans="3:40">
      <c r="C105" s="59" t="s">
        <v>745</v>
      </c>
      <c r="D105" s="89" t="s">
        <v>704</v>
      </c>
      <c r="E105" s="80"/>
      <c r="F105" s="96">
        <v>1</v>
      </c>
      <c r="G105" s="5">
        <v>1</v>
      </c>
      <c r="I105" s="59" t="str">
        <f>HLOOKUP(F105,$N$6:$Y$112,M105,FALSE)</f>
        <v>True</v>
      </c>
      <c r="K105" s="163"/>
      <c r="M105" s="65">
        <f t="shared" si="62"/>
        <v>100</v>
      </c>
      <c r="N105" t="s">
        <v>10</v>
      </c>
      <c r="O105" s="79" t="s">
        <v>640</v>
      </c>
      <c r="P105" s="79" t="s">
        <v>755</v>
      </c>
      <c r="Q105" s="79" t="s">
        <v>639</v>
      </c>
      <c r="AA105" s="4">
        <v>0</v>
      </c>
      <c r="AB105" s="4">
        <f t="shared" si="67"/>
        <v>0.5</v>
      </c>
      <c r="AC105" s="4">
        <f t="shared" si="68"/>
        <v>1</v>
      </c>
      <c r="AI105" s="4"/>
      <c r="AJ105" s="4"/>
      <c r="AK105" s="4"/>
      <c r="AL105" s="4"/>
      <c r="AM105" s="4"/>
    </row>
    <row r="106" spans="3:40">
      <c r="C106" s="88"/>
      <c r="D106" s="89"/>
      <c r="E106" s="80"/>
      <c r="F106" s="4"/>
      <c r="I106" s="68"/>
      <c r="K106" s="4"/>
      <c r="M106" s="65">
        <f t="shared" si="62"/>
        <v>101</v>
      </c>
      <c r="AI106" s="4"/>
      <c r="AJ106" s="4"/>
      <c r="AK106" s="4"/>
      <c r="AL106" s="4"/>
      <c r="AM106" s="4"/>
    </row>
    <row r="107" spans="3:40">
      <c r="C107" s="87" t="s">
        <v>746</v>
      </c>
      <c r="D107" s="82" t="s">
        <v>696</v>
      </c>
      <c r="E107" s="82"/>
      <c r="F107" s="81">
        <f>SUM(F108:F112)</f>
        <v>5</v>
      </c>
      <c r="G107" s="81">
        <f>SUM(G108:G112)</f>
        <v>5</v>
      </c>
      <c r="I107" s="81"/>
      <c r="J107" s="81"/>
      <c r="K107" s="162"/>
      <c r="L107" s="59"/>
      <c r="M107" s="65">
        <f t="shared" si="62"/>
        <v>102</v>
      </c>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row>
    <row r="108" spans="3:40">
      <c r="C108" s="59" t="s">
        <v>747</v>
      </c>
      <c r="D108" s="89" t="s">
        <v>720</v>
      </c>
      <c r="E108" s="83"/>
      <c r="F108" s="96">
        <v>1</v>
      </c>
      <c r="G108" s="5">
        <v>1</v>
      </c>
      <c r="I108" s="59" t="str">
        <f>HLOOKUP(F108,$N$6:$Y$112,M108,FALSE)</f>
        <v>True</v>
      </c>
      <c r="K108" s="163"/>
      <c r="M108" s="65">
        <f t="shared" si="62"/>
        <v>103</v>
      </c>
      <c r="N108" t="s">
        <v>10</v>
      </c>
      <c r="O108" s="79" t="s">
        <v>640</v>
      </c>
      <c r="P108" s="79" t="s">
        <v>755</v>
      </c>
      <c r="Q108" s="79" t="s">
        <v>639</v>
      </c>
      <c r="AA108" s="4">
        <v>0</v>
      </c>
      <c r="AB108" s="4">
        <f t="shared" ref="AB108:AB112" si="69">AA108+0.5</f>
        <v>0.5</v>
      </c>
      <c r="AC108" s="4">
        <f t="shared" si="68"/>
        <v>1</v>
      </c>
      <c r="AI108" s="4"/>
      <c r="AJ108" s="4"/>
      <c r="AK108" s="4"/>
      <c r="AL108" s="4"/>
      <c r="AM108" s="4"/>
    </row>
    <row r="109" spans="3:40">
      <c r="C109" s="59" t="s">
        <v>748</v>
      </c>
      <c r="D109" s="89" t="s">
        <v>719</v>
      </c>
      <c r="E109" s="83"/>
      <c r="F109" s="96">
        <v>1</v>
      </c>
      <c r="G109" s="5">
        <v>1</v>
      </c>
      <c r="I109" s="59" t="str">
        <f>HLOOKUP(F109,$N$6:$Y$112,M109,FALSE)</f>
        <v>True</v>
      </c>
      <c r="K109" s="163"/>
      <c r="M109" s="65">
        <f t="shared" si="62"/>
        <v>104</v>
      </c>
      <c r="N109" t="s">
        <v>10</v>
      </c>
      <c r="O109" s="79" t="s">
        <v>640</v>
      </c>
      <c r="P109" s="79" t="s">
        <v>755</v>
      </c>
      <c r="Q109" s="79" t="s">
        <v>639</v>
      </c>
      <c r="AA109" s="4">
        <v>0</v>
      </c>
      <c r="AB109" s="4">
        <f t="shared" si="69"/>
        <v>0.5</v>
      </c>
      <c r="AC109" s="4">
        <f t="shared" si="68"/>
        <v>1</v>
      </c>
      <c r="AI109" s="4"/>
      <c r="AJ109" s="4"/>
      <c r="AK109" s="4"/>
      <c r="AL109" s="4"/>
      <c r="AM109" s="4"/>
    </row>
    <row r="110" spans="3:40">
      <c r="C110" s="59" t="s">
        <v>749</v>
      </c>
      <c r="D110" s="89" t="s">
        <v>721</v>
      </c>
      <c r="E110" s="83"/>
      <c r="F110" s="96">
        <v>1</v>
      </c>
      <c r="G110" s="5">
        <v>1</v>
      </c>
      <c r="I110" s="59" t="str">
        <f>HLOOKUP(F110,$N$6:$Y$112,M110,FALSE)</f>
        <v>True</v>
      </c>
      <c r="K110" s="163"/>
      <c r="M110" s="65">
        <f t="shared" si="62"/>
        <v>105</v>
      </c>
      <c r="N110" t="s">
        <v>10</v>
      </c>
      <c r="O110" s="79" t="s">
        <v>640</v>
      </c>
      <c r="P110" s="79" t="s">
        <v>755</v>
      </c>
      <c r="Q110" s="79" t="s">
        <v>639</v>
      </c>
      <c r="AA110" s="4">
        <v>0</v>
      </c>
      <c r="AB110" s="4">
        <f t="shared" si="69"/>
        <v>0.5</v>
      </c>
      <c r="AC110" s="4">
        <f t="shared" si="68"/>
        <v>1</v>
      </c>
      <c r="AI110" s="4"/>
      <c r="AJ110" s="4"/>
      <c r="AK110" s="4"/>
      <c r="AL110" s="4"/>
      <c r="AM110" s="4"/>
    </row>
    <row r="111" spans="3:40">
      <c r="C111" s="59" t="s">
        <v>750</v>
      </c>
      <c r="D111" s="89" t="s">
        <v>722</v>
      </c>
      <c r="E111" s="83"/>
      <c r="F111" s="96">
        <v>1</v>
      </c>
      <c r="G111" s="5">
        <v>1</v>
      </c>
      <c r="I111" s="59" t="str">
        <f>HLOOKUP(F111,$N$6:$Y$112,M111,FALSE)</f>
        <v>True</v>
      </c>
      <c r="K111" s="163"/>
      <c r="M111" s="65">
        <f t="shared" si="62"/>
        <v>106</v>
      </c>
      <c r="N111" t="s">
        <v>10</v>
      </c>
      <c r="O111" s="79" t="s">
        <v>640</v>
      </c>
      <c r="P111" s="79" t="s">
        <v>755</v>
      </c>
      <c r="Q111" s="79" t="s">
        <v>639</v>
      </c>
      <c r="AA111" s="4">
        <v>0</v>
      </c>
      <c r="AB111" s="4">
        <f t="shared" si="69"/>
        <v>0.5</v>
      </c>
      <c r="AC111" s="4">
        <f t="shared" si="68"/>
        <v>1</v>
      </c>
      <c r="AI111" s="4"/>
      <c r="AJ111" s="4"/>
      <c r="AK111" s="4"/>
      <c r="AL111" s="4"/>
      <c r="AM111" s="4"/>
    </row>
    <row r="112" spans="3:40">
      <c r="C112" s="59" t="s">
        <v>751</v>
      </c>
      <c r="D112" s="89" t="s">
        <v>723</v>
      </c>
      <c r="E112" s="83"/>
      <c r="F112" s="96">
        <v>1</v>
      </c>
      <c r="G112" s="5">
        <v>1</v>
      </c>
      <c r="I112" s="59" t="str">
        <f>HLOOKUP(F112,$N$6:$Y$112,M112,FALSE)</f>
        <v>True</v>
      </c>
      <c r="K112" s="163"/>
      <c r="M112" s="65">
        <f t="shared" si="62"/>
        <v>107</v>
      </c>
      <c r="N112" t="s">
        <v>10</v>
      </c>
      <c r="O112" s="79" t="s">
        <v>640</v>
      </c>
      <c r="P112" s="79" t="s">
        <v>755</v>
      </c>
      <c r="Q112" s="79" t="s">
        <v>639</v>
      </c>
      <c r="AA112" s="4">
        <v>0</v>
      </c>
      <c r="AB112" s="4">
        <f t="shared" si="69"/>
        <v>0.5</v>
      </c>
      <c r="AC112" s="4">
        <f t="shared" si="68"/>
        <v>1</v>
      </c>
      <c r="AI112" s="4"/>
      <c r="AJ112" s="4"/>
      <c r="AK112" s="4"/>
      <c r="AL112" s="4"/>
      <c r="AM112" s="4"/>
    </row>
    <row r="113" spans="3:34" s="3" customFormat="1">
      <c r="C113" s="57"/>
      <c r="F113" s="90"/>
      <c r="G113" s="91"/>
      <c r="H113" s="91"/>
      <c r="I113" s="92"/>
      <c r="J113" s="91"/>
      <c r="K113" s="90"/>
      <c r="M113" s="93"/>
      <c r="AE113" s="90"/>
      <c r="AF113" s="90"/>
      <c r="AG113" s="90"/>
      <c r="AH113" s="90"/>
    </row>
  </sheetData>
  <sheetProtection sheet="1" objects="1" scenarios="1" formatCells="0"/>
  <dataValidations count="4">
    <dataValidation type="list" allowBlank="1" showInputMessage="1" showErrorMessage="1" sqref="I6 I54 I46 I20 I83 I92 I99 I106 I113" xr:uid="{5FC80B0D-315D-4C63-A2DF-F585F1BEF5CF}">
      <formula1>$N6:$Y6</formula1>
    </dataValidation>
    <dataValidation type="list" allowBlank="1" showInputMessage="1" showErrorMessage="1" sqref="F78:F82 F71:F75 F58:F62 F65:F66 F68 F15:F19 F41:F45 F87:F91 F108:F112 F27:F31 F34:F38 F94:F98 F101:F105" xr:uid="{34423BB7-E88B-41BB-836D-09BAFC5145B2}">
      <formula1>"0,0.5,1"</formula1>
    </dataValidation>
    <dataValidation type="list" allowBlank="1" showInputMessage="1" showErrorMessage="1" sqref="F67" xr:uid="{D8C2BA5D-2FCE-4FC2-AD9E-15920294E517}">
      <formula1>"0,0.5,1,1.5,2"</formula1>
    </dataValidation>
    <dataValidation type="list" allowBlank="1" showInputMessage="1" showErrorMessage="1" sqref="F10:F12 F50:F53 F24" xr:uid="{4997E530-D895-4230-95BA-C586F379B3AD}">
      <formula1>$AA10:$AK10</formula1>
    </dataValidation>
  </dataValidations>
  <pageMargins left="0.7" right="0.7" top="0.75" bottom="0.75" header="0.3" footer="0.3"/>
  <pageSetup orientation="portrait" horizontalDpi="200" verticalDpi="200" r:id="rId1"/>
  <ignoredErrors>
    <ignoredError sqref="F7:G7" formulaRange="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DC988-FFCF-4E26-849C-240C155B6974}">
  <dimension ref="C1:AN113"/>
  <sheetViews>
    <sheetView zoomScale="75" zoomScaleNormal="75" workbookViewId="0">
      <pane ySplit="3" topLeftCell="A4" activePane="bottomLeft" state="frozen"/>
      <selection pane="bottomLeft" activeCell="F10" sqref="F10"/>
    </sheetView>
  </sheetViews>
  <sheetFormatPr defaultRowHeight="14.4"/>
  <cols>
    <col min="1" max="2" width="2.578125" customWidth="1"/>
    <col min="3" max="3" width="6.7890625" style="59" customWidth="1"/>
    <col min="4" max="4" width="113.1015625" bestFit="1" customWidth="1"/>
    <col min="5" max="6" width="10.578125" style="5" customWidth="1"/>
    <col min="7" max="7" width="10.47265625" style="5" customWidth="1"/>
    <col min="8" max="8" width="2.578125" style="5" customWidth="1"/>
    <col min="9" max="9" width="20.7890625" style="5" customWidth="1"/>
    <col min="10" max="10" width="2.578125" style="5" customWidth="1"/>
    <col min="11" max="11" width="78.578125" style="5" customWidth="1"/>
    <col min="12" max="12" width="2.578125" customWidth="1"/>
    <col min="13" max="13" width="3.89453125" style="4" hidden="1" customWidth="1"/>
    <col min="14" max="14" width="3.89453125" hidden="1" customWidth="1"/>
    <col min="15" max="25" width="13.62890625" hidden="1" customWidth="1"/>
    <col min="26" max="26" width="8.7890625" hidden="1" customWidth="1"/>
    <col min="27" max="30" width="4.3671875" hidden="1" customWidth="1"/>
    <col min="31" max="34" width="4.3671875" style="4" hidden="1" customWidth="1"/>
    <col min="35" max="37" width="4.3671875" hidden="1" customWidth="1"/>
  </cols>
  <sheetData>
    <row r="1" spans="3:40" s="2" customFormat="1">
      <c r="C1" s="58"/>
      <c r="D1" s="77"/>
      <c r="M1" s="66"/>
      <c r="AE1" s="66"/>
      <c r="AF1" s="66"/>
      <c r="AG1" s="66"/>
      <c r="AH1" s="66"/>
    </row>
    <row r="2" spans="3:40" s="2" customFormat="1" ht="18.7" customHeight="1">
      <c r="C2" s="58"/>
      <c r="D2" s="76" t="s">
        <v>759</v>
      </c>
      <c r="M2" s="66"/>
      <c r="AE2" s="66"/>
      <c r="AF2" s="66"/>
      <c r="AG2" s="66"/>
      <c r="AH2" s="66"/>
    </row>
    <row r="3" spans="3:40" s="48" customFormat="1" ht="15.6">
      <c r="C3" s="84"/>
      <c r="D3" s="75"/>
      <c r="M3" s="74"/>
      <c r="AE3" s="74"/>
      <c r="AF3" s="74"/>
      <c r="AG3" s="74"/>
      <c r="AH3" s="74"/>
    </row>
    <row r="4" spans="3:40">
      <c r="E4"/>
      <c r="F4"/>
      <c r="G4"/>
      <c r="H4"/>
      <c r="I4"/>
      <c r="J4"/>
      <c r="K4"/>
    </row>
    <row r="5" spans="3:40">
      <c r="C5" s="71" t="s">
        <v>591</v>
      </c>
      <c r="D5" s="71" t="s">
        <v>590</v>
      </c>
      <c r="E5" s="70" t="str">
        <f>"Score ("&amp;VLOOKUP(1,'2 Structure'!$R$29:$S$36,2,FALSE)&amp;")"</f>
        <v>Score (S1)</v>
      </c>
      <c r="F5" s="70" t="e">
        <f>"Score ("&amp;VLOOKUP(2,'2 Structure'!$R$29:$S$36,2,FALSE)&amp;")"</f>
        <v>#N/A</v>
      </c>
      <c r="G5" s="70" t="s">
        <v>6</v>
      </c>
      <c r="H5" s="72"/>
      <c r="I5" s="71" t="e">
        <f>"Primary Response ("&amp;VLOOKUP(2,'2 Structure'!$R$29:$S$36,2,FALSE)&amp;")"</f>
        <v>#N/A</v>
      </c>
      <c r="J5" s="72"/>
      <c r="K5" s="71" t="s">
        <v>36</v>
      </c>
    </row>
    <row r="6" spans="3:40">
      <c r="E6" s="4"/>
      <c r="F6" s="4"/>
      <c r="M6" s="4">
        <v>1</v>
      </c>
      <c r="N6" t="s">
        <v>10</v>
      </c>
      <c r="O6" s="4">
        <v>0</v>
      </c>
      <c r="P6" s="4">
        <f>O6+0.5</f>
        <v>0.5</v>
      </c>
      <c r="Q6" s="4">
        <f t="shared" ref="Q6:Y6" si="0">P6+0.5</f>
        <v>1</v>
      </c>
      <c r="R6" s="4">
        <f t="shared" si="0"/>
        <v>1.5</v>
      </c>
      <c r="S6" s="4">
        <f t="shared" si="0"/>
        <v>2</v>
      </c>
      <c r="T6" s="4">
        <f t="shared" si="0"/>
        <v>2.5</v>
      </c>
      <c r="U6" s="4">
        <f t="shared" si="0"/>
        <v>3</v>
      </c>
      <c r="V6" s="4">
        <f t="shared" si="0"/>
        <v>3.5</v>
      </c>
      <c r="W6" s="4">
        <f t="shared" si="0"/>
        <v>4</v>
      </c>
      <c r="X6" s="4">
        <f t="shared" si="0"/>
        <v>4.5</v>
      </c>
      <c r="Y6" s="4">
        <f t="shared" si="0"/>
        <v>5</v>
      </c>
    </row>
    <row r="7" spans="3:40">
      <c r="C7" s="71" t="s">
        <v>588</v>
      </c>
      <c r="D7" s="69" t="s">
        <v>587</v>
      </c>
      <c r="E7" s="67"/>
      <c r="F7" s="67">
        <f>SUM(F10:F14)</f>
        <v>20</v>
      </c>
      <c r="G7" s="67">
        <f>SUM(G10:G14)</f>
        <v>20</v>
      </c>
      <c r="H7" s="68"/>
      <c r="I7" s="67"/>
      <c r="J7" s="68"/>
      <c r="K7" s="67"/>
      <c r="M7" s="65">
        <f t="shared" ref="M7:M70" si="1">M6+1</f>
        <v>2</v>
      </c>
      <c r="N7" s="67"/>
      <c r="O7" s="67"/>
      <c r="P7" s="67"/>
      <c r="Q7" s="67"/>
      <c r="R7" s="67"/>
      <c r="S7" s="67"/>
      <c r="T7" s="67"/>
      <c r="U7" s="67"/>
      <c r="V7" s="67"/>
      <c r="W7" s="67"/>
      <c r="X7" s="67"/>
      <c r="Y7" s="67"/>
      <c r="AA7" s="67"/>
      <c r="AB7" s="67"/>
      <c r="AC7" s="67"/>
      <c r="AD7" s="67"/>
      <c r="AE7" s="67"/>
      <c r="AF7" s="67"/>
      <c r="AG7" s="67"/>
      <c r="AH7" s="67"/>
      <c r="AI7" s="67"/>
      <c r="AJ7" s="67"/>
      <c r="AK7" s="67"/>
    </row>
    <row r="8" spans="3:40">
      <c r="C8" s="85"/>
      <c r="D8" s="83"/>
      <c r="E8" s="68"/>
      <c r="F8" s="68"/>
      <c r="G8" s="68"/>
      <c r="H8" s="68"/>
      <c r="I8" s="68"/>
      <c r="J8" s="68"/>
      <c r="K8" s="161"/>
      <c r="M8" s="65">
        <f t="shared" si="1"/>
        <v>3</v>
      </c>
      <c r="N8" s="68"/>
      <c r="O8" s="68"/>
      <c r="P8" s="68"/>
      <c r="Q8" s="68"/>
      <c r="R8" s="68"/>
      <c r="S8" s="68"/>
      <c r="T8" s="68"/>
      <c r="U8" s="68"/>
      <c r="V8" s="68"/>
      <c r="W8" s="68"/>
      <c r="X8" s="68"/>
      <c r="Y8" s="68"/>
    </row>
    <row r="9" spans="3:40">
      <c r="C9" s="86"/>
      <c r="D9" s="82" t="s">
        <v>629</v>
      </c>
      <c r="E9" s="81"/>
      <c r="F9" s="81"/>
      <c r="G9" s="81"/>
      <c r="H9" s="68"/>
      <c r="I9" s="81"/>
      <c r="J9" s="81"/>
      <c r="K9" s="162"/>
      <c r="L9" s="59"/>
      <c r="M9" s="65">
        <f t="shared" si="1"/>
        <v>4</v>
      </c>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row>
    <row r="10" spans="3:40">
      <c r="C10" s="59" t="s">
        <v>586</v>
      </c>
      <c r="D10" t="s">
        <v>585</v>
      </c>
      <c r="F10" s="96">
        <v>5</v>
      </c>
      <c r="G10" s="5">
        <v>5</v>
      </c>
      <c r="I10" s="59" t="str">
        <f>HLOOKUP(F10,$N$6:$Y$112,M10,FALSE)</f>
        <v>Extensive</v>
      </c>
      <c r="K10" s="163"/>
      <c r="M10" s="65">
        <f t="shared" si="1"/>
        <v>5</v>
      </c>
      <c r="N10" t="s">
        <v>10</v>
      </c>
      <c r="O10" t="s">
        <v>69</v>
      </c>
      <c r="P10" t="str">
        <f>O10&amp;" / "&amp;Q10</f>
        <v>None / Extremely limited</v>
      </c>
      <c r="Q10" t="s">
        <v>545</v>
      </c>
      <c r="R10" t="str">
        <f>Q10&amp;" / "&amp;S10</f>
        <v>Extremely limited / Limited</v>
      </c>
      <c r="S10" t="s">
        <v>544</v>
      </c>
      <c r="T10" t="str">
        <f>S10&amp;" / "&amp;U10</f>
        <v>Limited / Moderate</v>
      </c>
      <c r="U10" t="s">
        <v>543</v>
      </c>
      <c r="V10" t="str">
        <f>U10&amp;" / "&amp;W10</f>
        <v>Moderate / Substantial</v>
      </c>
      <c r="W10" t="s">
        <v>79</v>
      </c>
      <c r="X10" t="str">
        <f>W10&amp;" / "&amp;Y10</f>
        <v>Substantial / Extensive</v>
      </c>
      <c r="Y10" t="s">
        <v>542</v>
      </c>
      <c r="AA10" s="4">
        <v>0</v>
      </c>
      <c r="AB10" s="4">
        <f>AA10+0.5</f>
        <v>0.5</v>
      </c>
      <c r="AC10" s="4">
        <f t="shared" ref="AC10:AK12" si="2">AB10+0.5</f>
        <v>1</v>
      </c>
      <c r="AD10" s="4">
        <f t="shared" si="2"/>
        <v>1.5</v>
      </c>
      <c r="AE10" s="4">
        <f t="shared" si="2"/>
        <v>2</v>
      </c>
      <c r="AF10" s="4">
        <f t="shared" si="2"/>
        <v>2.5</v>
      </c>
      <c r="AG10" s="4">
        <f t="shared" si="2"/>
        <v>3</v>
      </c>
      <c r="AH10" s="4">
        <f t="shared" si="2"/>
        <v>3.5</v>
      </c>
      <c r="AI10" s="4">
        <f t="shared" si="2"/>
        <v>4</v>
      </c>
      <c r="AJ10" s="4">
        <f t="shared" si="2"/>
        <v>4.5</v>
      </c>
      <c r="AK10" s="4">
        <f t="shared" si="2"/>
        <v>5</v>
      </c>
      <c r="AL10" s="4"/>
      <c r="AM10" s="4"/>
    </row>
    <row r="11" spans="3:40">
      <c r="C11" s="59" t="s">
        <v>584</v>
      </c>
      <c r="D11" t="s">
        <v>583</v>
      </c>
      <c r="F11" s="96">
        <v>5</v>
      </c>
      <c r="G11" s="5">
        <v>5</v>
      </c>
      <c r="I11" s="59" t="str">
        <f>HLOOKUP(F11,$N$6:$Y$112,M11,FALSE)</f>
        <v>Extensive</v>
      </c>
      <c r="K11" s="163"/>
      <c r="M11" s="65">
        <f t="shared" si="1"/>
        <v>6</v>
      </c>
      <c r="N11" t="s">
        <v>10</v>
      </c>
      <c r="O11" t="s">
        <v>69</v>
      </c>
      <c r="P11" t="str">
        <f t="shared" ref="P11:P12" si="3">O11&amp;" / "&amp;Q11</f>
        <v>None / Extremely limited</v>
      </c>
      <c r="Q11" t="s">
        <v>545</v>
      </c>
      <c r="R11" t="str">
        <f t="shared" ref="R11:R12" si="4">Q11&amp;" / "&amp;S11</f>
        <v>Extremely limited / Limited</v>
      </c>
      <c r="S11" t="s">
        <v>544</v>
      </c>
      <c r="T11" t="str">
        <f t="shared" ref="T11:T12" si="5">S11&amp;" / "&amp;U11</f>
        <v>Limited / Moderate</v>
      </c>
      <c r="U11" t="s">
        <v>543</v>
      </c>
      <c r="V11" t="str">
        <f t="shared" ref="V11:V12" si="6">U11&amp;" / "&amp;W11</f>
        <v>Moderate / Substantial</v>
      </c>
      <c r="W11" t="s">
        <v>79</v>
      </c>
      <c r="X11" t="str">
        <f t="shared" ref="X11:X12" si="7">W11&amp;" / "&amp;Y11</f>
        <v>Substantial / Extensive</v>
      </c>
      <c r="Y11" t="s">
        <v>542</v>
      </c>
      <c r="AA11" s="4">
        <v>0</v>
      </c>
      <c r="AB11" s="4">
        <f t="shared" ref="AB11:AB12" si="8">AA11+0.5</f>
        <v>0.5</v>
      </c>
      <c r="AC11" s="4">
        <f t="shared" si="2"/>
        <v>1</v>
      </c>
      <c r="AD11" s="4">
        <f t="shared" si="2"/>
        <v>1.5</v>
      </c>
      <c r="AE11" s="4">
        <f t="shared" si="2"/>
        <v>2</v>
      </c>
      <c r="AF11" s="4">
        <f t="shared" si="2"/>
        <v>2.5</v>
      </c>
      <c r="AG11" s="4">
        <f t="shared" si="2"/>
        <v>3</v>
      </c>
      <c r="AH11" s="4">
        <f t="shared" si="2"/>
        <v>3.5</v>
      </c>
      <c r="AI11" s="4">
        <f t="shared" si="2"/>
        <v>4</v>
      </c>
      <c r="AJ11" s="4">
        <f t="shared" si="2"/>
        <v>4.5</v>
      </c>
      <c r="AK11" s="4">
        <f t="shared" si="2"/>
        <v>5</v>
      </c>
    </row>
    <row r="12" spans="3:40">
      <c r="C12" s="59" t="s">
        <v>582</v>
      </c>
      <c r="D12" t="s">
        <v>581</v>
      </c>
      <c r="F12" s="96">
        <v>5</v>
      </c>
      <c r="G12" s="5">
        <v>5</v>
      </c>
      <c r="I12" s="59" t="str">
        <f>HLOOKUP(F12,$N$6:$Y$112,M12,FALSE)</f>
        <v>Extensive</v>
      </c>
      <c r="K12" s="163"/>
      <c r="M12" s="65">
        <f t="shared" si="1"/>
        <v>7</v>
      </c>
      <c r="N12" t="s">
        <v>10</v>
      </c>
      <c r="O12" t="s">
        <v>69</v>
      </c>
      <c r="P12" t="str">
        <f t="shared" si="3"/>
        <v>None / Extremely limited</v>
      </c>
      <c r="Q12" t="s">
        <v>545</v>
      </c>
      <c r="R12" t="str">
        <f t="shared" si="4"/>
        <v>Extremely limited / Limited</v>
      </c>
      <c r="S12" t="s">
        <v>544</v>
      </c>
      <c r="T12" t="str">
        <f t="shared" si="5"/>
        <v>Limited / Moderate</v>
      </c>
      <c r="U12" t="s">
        <v>543</v>
      </c>
      <c r="V12" t="str">
        <f t="shared" si="6"/>
        <v>Moderate / Substantial</v>
      </c>
      <c r="W12" t="s">
        <v>79</v>
      </c>
      <c r="X12" t="str">
        <f t="shared" si="7"/>
        <v>Substantial / Extensive</v>
      </c>
      <c r="Y12" t="s">
        <v>542</v>
      </c>
      <c r="AA12" s="4">
        <v>0</v>
      </c>
      <c r="AB12" s="4">
        <f t="shared" si="8"/>
        <v>0.5</v>
      </c>
      <c r="AC12" s="4">
        <f t="shared" si="2"/>
        <v>1</v>
      </c>
      <c r="AD12" s="4">
        <f t="shared" si="2"/>
        <v>1.5</v>
      </c>
      <c r="AE12" s="4">
        <f t="shared" si="2"/>
        <v>2</v>
      </c>
      <c r="AF12" s="4">
        <f t="shared" si="2"/>
        <v>2.5</v>
      </c>
      <c r="AG12" s="4">
        <f t="shared" si="2"/>
        <v>3</v>
      </c>
      <c r="AH12" s="4">
        <f t="shared" si="2"/>
        <v>3.5</v>
      </c>
      <c r="AI12" s="4">
        <f t="shared" si="2"/>
        <v>4</v>
      </c>
      <c r="AJ12" s="4">
        <f t="shared" si="2"/>
        <v>4.5</v>
      </c>
      <c r="AK12" s="4">
        <f t="shared" si="2"/>
        <v>5</v>
      </c>
    </row>
    <row r="13" spans="3:40">
      <c r="I13" s="59"/>
      <c r="K13" s="4"/>
      <c r="M13" s="65">
        <f t="shared" si="1"/>
        <v>8</v>
      </c>
    </row>
    <row r="14" spans="3:40">
      <c r="C14" s="87" t="s">
        <v>580</v>
      </c>
      <c r="D14" s="82" t="s">
        <v>579</v>
      </c>
      <c r="E14" s="81"/>
      <c r="F14" s="81">
        <f>SUM(F15:F19)</f>
        <v>5</v>
      </c>
      <c r="G14" s="81">
        <v>5</v>
      </c>
      <c r="I14" s="81"/>
      <c r="J14" s="81"/>
      <c r="K14" s="162"/>
      <c r="M14" s="65">
        <f t="shared" si="1"/>
        <v>9</v>
      </c>
      <c r="O14" s="79"/>
      <c r="P14" s="79"/>
      <c r="Q14" s="79"/>
      <c r="Y14" t="s">
        <v>559</v>
      </c>
      <c r="AA14" s="4">
        <v>0</v>
      </c>
      <c r="AB14" s="4">
        <f t="shared" ref="AB14:AC19" si="9">AA14+0.5</f>
        <v>0.5</v>
      </c>
      <c r="AC14" s="4">
        <f t="shared" si="9"/>
        <v>1</v>
      </c>
    </row>
    <row r="15" spans="3:40">
      <c r="C15" s="59" t="s">
        <v>641</v>
      </c>
      <c r="D15" t="s">
        <v>615</v>
      </c>
      <c r="E15" s="4"/>
      <c r="F15" s="96">
        <v>1</v>
      </c>
      <c r="G15" s="5">
        <v>1</v>
      </c>
      <c r="I15" s="59" t="str">
        <f>HLOOKUP(F15,$N$6:$Y$112,M15,FALSE)</f>
        <v>True</v>
      </c>
      <c r="K15" s="163"/>
      <c r="M15" s="65">
        <f t="shared" si="1"/>
        <v>10</v>
      </c>
      <c r="N15" t="s">
        <v>10</v>
      </c>
      <c r="O15" s="79" t="s">
        <v>640</v>
      </c>
      <c r="P15" s="79" t="s">
        <v>755</v>
      </c>
      <c r="Q15" s="79" t="s">
        <v>639</v>
      </c>
      <c r="AA15" s="4">
        <v>0</v>
      </c>
      <c r="AB15" s="4">
        <f t="shared" si="9"/>
        <v>0.5</v>
      </c>
      <c r="AC15" s="4">
        <f t="shared" si="9"/>
        <v>1</v>
      </c>
    </row>
    <row r="16" spans="3:40">
      <c r="C16" s="59" t="s">
        <v>649</v>
      </c>
      <c r="D16" t="s">
        <v>616</v>
      </c>
      <c r="E16" s="4"/>
      <c r="F16" s="96">
        <v>1</v>
      </c>
      <c r="G16" s="5">
        <v>1</v>
      </c>
      <c r="I16" s="59" t="str">
        <f>HLOOKUP(F16,$N$6:$Y$112,M16,FALSE)</f>
        <v>True</v>
      </c>
      <c r="K16" s="163"/>
      <c r="M16" s="65">
        <f t="shared" si="1"/>
        <v>11</v>
      </c>
      <c r="N16" t="s">
        <v>10</v>
      </c>
      <c r="O16" s="79" t="s">
        <v>640</v>
      </c>
      <c r="P16" s="79" t="s">
        <v>755</v>
      </c>
      <c r="Q16" s="79" t="s">
        <v>639</v>
      </c>
      <c r="AA16" s="4">
        <v>0</v>
      </c>
      <c r="AB16" s="4">
        <f t="shared" si="9"/>
        <v>0.5</v>
      </c>
      <c r="AC16" s="4">
        <f t="shared" si="9"/>
        <v>1</v>
      </c>
    </row>
    <row r="17" spans="3:40">
      <c r="C17" s="59" t="s">
        <v>657</v>
      </c>
      <c r="D17" t="s">
        <v>617</v>
      </c>
      <c r="E17" s="4"/>
      <c r="F17" s="96">
        <v>1</v>
      </c>
      <c r="G17" s="5">
        <v>1</v>
      </c>
      <c r="I17" s="59" t="str">
        <f>HLOOKUP(F17,$N$6:$Y$112,M17,FALSE)</f>
        <v>True</v>
      </c>
      <c r="K17" s="163"/>
      <c r="M17" s="65">
        <f t="shared" si="1"/>
        <v>12</v>
      </c>
      <c r="N17" t="s">
        <v>10</v>
      </c>
      <c r="O17" s="79" t="s">
        <v>640</v>
      </c>
      <c r="P17" s="79" t="s">
        <v>755</v>
      </c>
      <c r="Q17" s="79" t="s">
        <v>639</v>
      </c>
      <c r="AA17" s="4">
        <v>0</v>
      </c>
      <c r="AB17" s="4">
        <f t="shared" si="9"/>
        <v>0.5</v>
      </c>
      <c r="AC17" s="4">
        <f t="shared" si="9"/>
        <v>1</v>
      </c>
    </row>
    <row r="18" spans="3:40">
      <c r="C18" s="59" t="s">
        <v>665</v>
      </c>
      <c r="D18" t="s">
        <v>618</v>
      </c>
      <c r="E18" s="4"/>
      <c r="F18" s="96">
        <v>1</v>
      </c>
      <c r="G18" s="5">
        <v>1</v>
      </c>
      <c r="I18" s="59" t="str">
        <f>HLOOKUP(F18,$N$6:$Y$112,M18,FALSE)</f>
        <v>True</v>
      </c>
      <c r="K18" s="163"/>
      <c r="M18" s="65">
        <f t="shared" si="1"/>
        <v>13</v>
      </c>
      <c r="N18" t="s">
        <v>10</v>
      </c>
      <c r="O18" s="79" t="s">
        <v>640</v>
      </c>
      <c r="P18" s="79" t="s">
        <v>755</v>
      </c>
      <c r="Q18" s="79" t="s">
        <v>639</v>
      </c>
      <c r="AA18" s="4">
        <v>0</v>
      </c>
      <c r="AB18" s="4">
        <f t="shared" si="9"/>
        <v>0.5</v>
      </c>
      <c r="AC18" s="4">
        <f t="shared" si="9"/>
        <v>1</v>
      </c>
    </row>
    <row r="19" spans="3:40">
      <c r="C19" s="59" t="s">
        <v>673</v>
      </c>
      <c r="D19" t="s">
        <v>619</v>
      </c>
      <c r="E19" s="4"/>
      <c r="F19" s="96">
        <v>1</v>
      </c>
      <c r="G19" s="5">
        <v>1</v>
      </c>
      <c r="I19" s="59" t="str">
        <f>HLOOKUP(F19,$N$6:$Y$112,M19,FALSE)</f>
        <v>True</v>
      </c>
      <c r="K19" s="163"/>
      <c r="M19" s="65">
        <f t="shared" si="1"/>
        <v>14</v>
      </c>
      <c r="N19" t="s">
        <v>10</v>
      </c>
      <c r="O19" s="79" t="s">
        <v>640</v>
      </c>
      <c r="P19" s="79" t="s">
        <v>755</v>
      </c>
      <c r="Q19" s="79" t="s">
        <v>639</v>
      </c>
      <c r="AA19" s="4">
        <v>0</v>
      </c>
      <c r="AB19" s="4">
        <f t="shared" si="9"/>
        <v>0.5</v>
      </c>
      <c r="AC19" s="4">
        <f t="shared" si="9"/>
        <v>1</v>
      </c>
    </row>
    <row r="20" spans="3:40">
      <c r="E20" s="4"/>
      <c r="F20" s="4"/>
      <c r="I20" s="68"/>
      <c r="K20" s="4"/>
      <c r="M20" s="65">
        <f t="shared" si="1"/>
        <v>15</v>
      </c>
    </row>
    <row r="21" spans="3:40">
      <c r="C21" s="71" t="s">
        <v>578</v>
      </c>
      <c r="D21" s="69" t="s">
        <v>577</v>
      </c>
      <c r="E21" s="67">
        <f>E23+E26+E33+E40</f>
        <v>20</v>
      </c>
      <c r="F21" s="67">
        <f>F23+F26+F33+F40</f>
        <v>20</v>
      </c>
      <c r="G21" s="67">
        <f>G23+G26+G33+G40</f>
        <v>20</v>
      </c>
      <c r="H21" s="68"/>
      <c r="I21" s="67"/>
      <c r="J21" s="68"/>
      <c r="K21" s="160"/>
      <c r="M21" s="65">
        <f t="shared" si="1"/>
        <v>16</v>
      </c>
      <c r="N21" s="67"/>
      <c r="O21" s="67"/>
      <c r="P21" s="67"/>
      <c r="Q21" s="67"/>
      <c r="R21" s="67"/>
      <c r="S21" s="67"/>
      <c r="T21" s="67"/>
      <c r="U21" s="67"/>
      <c r="V21" s="67"/>
      <c r="W21" s="67"/>
      <c r="X21" s="67"/>
      <c r="Y21" s="67"/>
      <c r="AA21" s="67"/>
      <c r="AB21" s="67"/>
      <c r="AC21" s="67"/>
      <c r="AD21" s="67"/>
      <c r="AE21" s="67"/>
      <c r="AF21" s="67"/>
      <c r="AG21" s="67"/>
      <c r="AH21" s="67"/>
      <c r="AI21" s="67"/>
      <c r="AJ21" s="67"/>
      <c r="AK21" s="67"/>
    </row>
    <row r="22" spans="3:40">
      <c r="C22" s="85"/>
      <c r="D22" s="83"/>
      <c r="E22" s="68"/>
      <c r="F22" s="68"/>
      <c r="G22" s="68"/>
      <c r="H22" s="68"/>
      <c r="I22" s="68"/>
      <c r="J22" s="68"/>
      <c r="K22" s="161"/>
      <c r="M22" s="65">
        <f t="shared" si="1"/>
        <v>17</v>
      </c>
      <c r="N22" s="68"/>
      <c r="O22" s="68"/>
      <c r="P22" s="68"/>
      <c r="Q22" s="68"/>
      <c r="R22" s="68"/>
      <c r="S22" s="68"/>
      <c r="T22" s="68"/>
      <c r="U22" s="68"/>
      <c r="V22" s="68"/>
      <c r="W22" s="68"/>
      <c r="X22" s="68"/>
      <c r="Y22" s="68"/>
    </row>
    <row r="23" spans="3:40">
      <c r="C23" s="87" t="s">
        <v>576</v>
      </c>
      <c r="D23" s="82" t="s">
        <v>637</v>
      </c>
      <c r="E23" s="81">
        <f t="shared" ref="E23:F23" si="10">E24</f>
        <v>5</v>
      </c>
      <c r="F23" s="81">
        <f t="shared" si="10"/>
        <v>5</v>
      </c>
      <c r="G23" s="81">
        <f>G24</f>
        <v>5</v>
      </c>
      <c r="I23" s="81"/>
      <c r="J23" s="81"/>
      <c r="K23" s="162"/>
      <c r="L23" s="59"/>
      <c r="M23" s="65">
        <f t="shared" si="1"/>
        <v>18</v>
      </c>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row>
    <row r="24" spans="3:40">
      <c r="C24" s="59" t="s">
        <v>576</v>
      </c>
      <c r="D24" t="s">
        <v>575</v>
      </c>
      <c r="E24" s="96">
        <v>5</v>
      </c>
      <c r="F24" s="96">
        <v>5</v>
      </c>
      <c r="G24" s="5">
        <v>5</v>
      </c>
      <c r="I24" s="59" t="str">
        <f>HLOOKUP(F24,$N$6:$Y$112,M24,FALSE)</f>
        <v>Extensive</v>
      </c>
      <c r="K24" s="163"/>
      <c r="M24" s="65">
        <f t="shared" si="1"/>
        <v>19</v>
      </c>
      <c r="N24" t="s">
        <v>10</v>
      </c>
      <c r="O24" t="s">
        <v>69</v>
      </c>
      <c r="P24" t="str">
        <f>O24&amp;" / "&amp;Q24</f>
        <v>None / Extremely limited</v>
      </c>
      <c r="Q24" t="s">
        <v>545</v>
      </c>
      <c r="R24" t="str">
        <f>Q24&amp;" / "&amp;S24</f>
        <v>Extremely limited / Limited</v>
      </c>
      <c r="S24" t="s">
        <v>544</v>
      </c>
      <c r="T24" t="str">
        <f>S24&amp;" / "&amp;U24</f>
        <v>Limited / Moderate</v>
      </c>
      <c r="U24" t="s">
        <v>543</v>
      </c>
      <c r="V24" t="str">
        <f>U24&amp;" / "&amp;W24</f>
        <v>Moderate / Substantial</v>
      </c>
      <c r="W24" t="s">
        <v>79</v>
      </c>
      <c r="X24" t="str">
        <f>W24&amp;" / "&amp;Y24</f>
        <v>Substantial / Extensive</v>
      </c>
      <c r="Y24" t="s">
        <v>542</v>
      </c>
      <c r="AA24" s="4">
        <v>0</v>
      </c>
      <c r="AB24" s="4">
        <f>AA24+0.5</f>
        <v>0.5</v>
      </c>
      <c r="AC24" s="4">
        <f t="shared" ref="AC24:AK24" si="11">AB24+0.5</f>
        <v>1</v>
      </c>
      <c r="AD24" s="4">
        <f t="shared" si="11"/>
        <v>1.5</v>
      </c>
      <c r="AE24" s="4">
        <f t="shared" si="11"/>
        <v>2</v>
      </c>
      <c r="AF24" s="4">
        <f t="shared" si="11"/>
        <v>2.5</v>
      </c>
      <c r="AG24" s="4">
        <f t="shared" si="11"/>
        <v>3</v>
      </c>
      <c r="AH24" s="4">
        <f t="shared" si="11"/>
        <v>3.5</v>
      </c>
      <c r="AI24" s="4">
        <f t="shared" si="11"/>
        <v>4</v>
      </c>
      <c r="AJ24" s="4">
        <f t="shared" si="11"/>
        <v>4.5</v>
      </c>
      <c r="AK24" s="4">
        <f t="shared" si="11"/>
        <v>5</v>
      </c>
    </row>
    <row r="25" spans="3:40">
      <c r="E25"/>
      <c r="F25"/>
      <c r="G25"/>
      <c r="I25" s="59"/>
      <c r="J25" s="59"/>
      <c r="K25" s="59"/>
      <c r="L25" s="59"/>
      <c r="M25" s="65">
        <f t="shared" si="1"/>
        <v>20</v>
      </c>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row>
    <row r="26" spans="3:40">
      <c r="C26" s="87" t="s">
        <v>574</v>
      </c>
      <c r="D26" s="82" t="s">
        <v>631</v>
      </c>
      <c r="E26" s="81">
        <f t="shared" ref="E26:F26" si="12">SUM(E27:E31)</f>
        <v>5</v>
      </c>
      <c r="F26" s="81">
        <f t="shared" si="12"/>
        <v>5</v>
      </c>
      <c r="G26" s="81">
        <f>SUM(G27:G31)</f>
        <v>5</v>
      </c>
      <c r="I26" s="81"/>
      <c r="J26" s="81"/>
      <c r="K26" s="162"/>
      <c r="L26" s="59"/>
      <c r="M26" s="65">
        <f t="shared" si="1"/>
        <v>21</v>
      </c>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row>
    <row r="27" spans="3:40">
      <c r="C27" s="59" t="s">
        <v>642</v>
      </c>
      <c r="D27" t="s">
        <v>632</v>
      </c>
      <c r="E27" s="96">
        <v>1</v>
      </c>
      <c r="F27" s="96">
        <v>1</v>
      </c>
      <c r="G27" s="5">
        <v>1</v>
      </c>
      <c r="I27" s="59" t="str">
        <f>HLOOKUP(F27,$N$6:$Y$112,M27,FALSE)</f>
        <v>True</v>
      </c>
      <c r="K27" s="163"/>
      <c r="M27" s="65">
        <f t="shared" si="1"/>
        <v>22</v>
      </c>
      <c r="N27" t="s">
        <v>10</v>
      </c>
      <c r="O27" s="79" t="s">
        <v>640</v>
      </c>
      <c r="P27" s="79" t="s">
        <v>755</v>
      </c>
      <c r="Q27" s="79" t="s">
        <v>639</v>
      </c>
      <c r="AA27" s="4">
        <v>0</v>
      </c>
      <c r="AB27" s="4">
        <f t="shared" ref="AB27:AC31" si="13">AA27+0.5</f>
        <v>0.5</v>
      </c>
      <c r="AC27" s="4">
        <f t="shared" si="13"/>
        <v>1</v>
      </c>
    </row>
    <row r="28" spans="3:40">
      <c r="C28" s="59" t="s">
        <v>650</v>
      </c>
      <c r="D28" t="s">
        <v>633</v>
      </c>
      <c r="E28" s="96">
        <v>1</v>
      </c>
      <c r="F28" s="96">
        <v>1</v>
      </c>
      <c r="G28" s="5">
        <v>1</v>
      </c>
      <c r="I28" s="59" t="str">
        <f>HLOOKUP(F28,$N$6:$Y$112,M28,FALSE)</f>
        <v>True</v>
      </c>
      <c r="K28" s="163"/>
      <c r="M28" s="65">
        <f t="shared" si="1"/>
        <v>23</v>
      </c>
      <c r="N28" t="s">
        <v>10</v>
      </c>
      <c r="O28" s="79" t="s">
        <v>640</v>
      </c>
      <c r="P28" s="79" t="s">
        <v>755</v>
      </c>
      <c r="Q28" s="79" t="s">
        <v>639</v>
      </c>
      <c r="AA28" s="4">
        <v>0</v>
      </c>
      <c r="AB28" s="4">
        <f t="shared" si="13"/>
        <v>0.5</v>
      </c>
      <c r="AC28" s="4">
        <f t="shared" si="13"/>
        <v>1</v>
      </c>
    </row>
    <row r="29" spans="3:40">
      <c r="C29" s="59" t="s">
        <v>658</v>
      </c>
      <c r="D29" t="s">
        <v>634</v>
      </c>
      <c r="E29" s="96">
        <v>1</v>
      </c>
      <c r="F29" s="96">
        <v>1</v>
      </c>
      <c r="G29" s="5">
        <v>1</v>
      </c>
      <c r="I29" s="59" t="str">
        <f>HLOOKUP(F29,$N$6:$Y$112,M29,FALSE)</f>
        <v>True</v>
      </c>
      <c r="K29" s="163"/>
      <c r="M29" s="65">
        <f t="shared" si="1"/>
        <v>24</v>
      </c>
      <c r="N29" t="s">
        <v>10</v>
      </c>
      <c r="O29" s="79" t="s">
        <v>640</v>
      </c>
      <c r="P29" s="79" t="s">
        <v>755</v>
      </c>
      <c r="Q29" s="79" t="s">
        <v>639</v>
      </c>
      <c r="AA29" s="4">
        <v>0</v>
      </c>
      <c r="AB29" s="4">
        <f t="shared" si="13"/>
        <v>0.5</v>
      </c>
      <c r="AC29" s="4">
        <f t="shared" si="13"/>
        <v>1</v>
      </c>
    </row>
    <row r="30" spans="3:40">
      <c r="C30" s="59" t="s">
        <v>666</v>
      </c>
      <c r="D30" t="s">
        <v>635</v>
      </c>
      <c r="E30" s="96">
        <v>1</v>
      </c>
      <c r="F30" s="96">
        <v>1</v>
      </c>
      <c r="G30" s="5">
        <v>1</v>
      </c>
      <c r="I30" s="59" t="str">
        <f>HLOOKUP(F30,$N$6:$Y$112,M30,FALSE)</f>
        <v>True</v>
      </c>
      <c r="K30" s="163"/>
      <c r="M30" s="65">
        <f t="shared" si="1"/>
        <v>25</v>
      </c>
      <c r="N30" t="s">
        <v>10</v>
      </c>
      <c r="O30" s="79" t="s">
        <v>640</v>
      </c>
      <c r="P30" s="79" t="s">
        <v>755</v>
      </c>
      <c r="Q30" s="79" t="s">
        <v>639</v>
      </c>
      <c r="AA30" s="4">
        <v>0</v>
      </c>
      <c r="AB30" s="4">
        <f t="shared" si="13"/>
        <v>0.5</v>
      </c>
      <c r="AC30" s="4">
        <f t="shared" si="13"/>
        <v>1</v>
      </c>
    </row>
    <row r="31" spans="3:40">
      <c r="C31" s="59" t="s">
        <v>674</v>
      </c>
      <c r="D31" t="s">
        <v>636</v>
      </c>
      <c r="E31" s="96">
        <v>1</v>
      </c>
      <c r="F31" s="96">
        <v>1</v>
      </c>
      <c r="G31" s="5">
        <v>1</v>
      </c>
      <c r="I31" s="59" t="str">
        <f>HLOOKUP(F31,$N$6:$Y$112,M31,FALSE)</f>
        <v>True</v>
      </c>
      <c r="K31" s="163"/>
      <c r="M31" s="65">
        <f t="shared" si="1"/>
        <v>26</v>
      </c>
      <c r="N31" t="s">
        <v>10</v>
      </c>
      <c r="O31" s="79" t="s">
        <v>640</v>
      </c>
      <c r="P31" s="79" t="s">
        <v>755</v>
      </c>
      <c r="Q31" s="79" t="s">
        <v>639</v>
      </c>
      <c r="AA31" s="4">
        <v>0</v>
      </c>
      <c r="AB31" s="4">
        <f t="shared" si="13"/>
        <v>0.5</v>
      </c>
      <c r="AC31" s="4">
        <f t="shared" si="13"/>
        <v>1</v>
      </c>
    </row>
    <row r="32" spans="3:40">
      <c r="E32"/>
      <c r="F32"/>
      <c r="G32"/>
      <c r="I32" s="59"/>
      <c r="K32" s="4"/>
      <c r="M32" s="65">
        <f t="shared" si="1"/>
        <v>27</v>
      </c>
    </row>
    <row r="33" spans="3:40">
      <c r="C33" s="87" t="s">
        <v>572</v>
      </c>
      <c r="D33" s="82" t="s">
        <v>571</v>
      </c>
      <c r="E33" s="81">
        <f t="shared" ref="E33" si="14">SUM(E34:E38)</f>
        <v>5</v>
      </c>
      <c r="F33" s="81">
        <f t="shared" ref="F33" si="15">SUM(F34:F38)</f>
        <v>5</v>
      </c>
      <c r="G33" s="81">
        <f>SUM(G34:G38)</f>
        <v>5</v>
      </c>
      <c r="I33" s="81"/>
      <c r="J33" s="81"/>
      <c r="K33" s="162"/>
      <c r="L33" s="59"/>
      <c r="M33" s="65">
        <f t="shared" si="1"/>
        <v>28</v>
      </c>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row>
    <row r="34" spans="3:40">
      <c r="C34" s="59" t="s">
        <v>643</v>
      </c>
      <c r="D34" t="s">
        <v>680</v>
      </c>
      <c r="E34" s="96">
        <v>1</v>
      </c>
      <c r="F34" s="96">
        <v>1</v>
      </c>
      <c r="G34" s="5">
        <v>1</v>
      </c>
      <c r="I34" s="59" t="str">
        <f>HLOOKUP(F34,$N$6:$Y$112,M34,FALSE)</f>
        <v>True</v>
      </c>
      <c r="K34" s="163"/>
      <c r="M34" s="65">
        <f t="shared" si="1"/>
        <v>29</v>
      </c>
      <c r="N34" t="s">
        <v>10</v>
      </c>
      <c r="O34" s="79" t="s">
        <v>640</v>
      </c>
      <c r="P34" s="79" t="s">
        <v>755</v>
      </c>
      <c r="Q34" s="79" t="s">
        <v>639</v>
      </c>
      <c r="AA34" s="4">
        <v>0</v>
      </c>
      <c r="AB34" s="4">
        <f t="shared" ref="AB34:AC38" si="16">AA34+0.5</f>
        <v>0.5</v>
      </c>
      <c r="AC34" s="4">
        <f t="shared" si="16"/>
        <v>1</v>
      </c>
    </row>
    <row r="35" spans="3:40">
      <c r="C35" s="59" t="s">
        <v>651</v>
      </c>
      <c r="D35" t="s">
        <v>682</v>
      </c>
      <c r="E35" s="96">
        <v>1</v>
      </c>
      <c r="F35" s="96">
        <v>1</v>
      </c>
      <c r="G35" s="5">
        <v>1</v>
      </c>
      <c r="I35" s="59" t="str">
        <f>HLOOKUP(F35,$N$6:$Y$112,M35,FALSE)</f>
        <v>True</v>
      </c>
      <c r="K35" s="163"/>
      <c r="M35" s="65">
        <f t="shared" si="1"/>
        <v>30</v>
      </c>
      <c r="N35" t="s">
        <v>10</v>
      </c>
      <c r="O35" s="79" t="s">
        <v>640</v>
      </c>
      <c r="P35" s="79" t="s">
        <v>755</v>
      </c>
      <c r="Q35" s="79" t="s">
        <v>639</v>
      </c>
      <c r="AA35" s="4">
        <v>0</v>
      </c>
      <c r="AB35" s="4">
        <f t="shared" si="16"/>
        <v>0.5</v>
      </c>
      <c r="AC35" s="4">
        <f t="shared" si="16"/>
        <v>1</v>
      </c>
    </row>
    <row r="36" spans="3:40">
      <c r="C36" s="59" t="s">
        <v>659</v>
      </c>
      <c r="D36" t="s">
        <v>683</v>
      </c>
      <c r="E36" s="96">
        <v>1</v>
      </c>
      <c r="F36" s="96">
        <v>1</v>
      </c>
      <c r="G36" s="5">
        <v>1</v>
      </c>
      <c r="I36" s="59" t="str">
        <f>HLOOKUP(F36,$N$6:$Y$112,M36,FALSE)</f>
        <v>True</v>
      </c>
      <c r="K36" s="163"/>
      <c r="M36" s="65">
        <f t="shared" si="1"/>
        <v>31</v>
      </c>
      <c r="N36" t="s">
        <v>10</v>
      </c>
      <c r="O36" s="79" t="s">
        <v>640</v>
      </c>
      <c r="P36" s="79" t="s">
        <v>755</v>
      </c>
      <c r="Q36" s="79" t="s">
        <v>639</v>
      </c>
      <c r="AA36" s="4">
        <v>0</v>
      </c>
      <c r="AB36" s="4">
        <f t="shared" si="16"/>
        <v>0.5</v>
      </c>
      <c r="AC36" s="4">
        <f t="shared" si="16"/>
        <v>1</v>
      </c>
    </row>
    <row r="37" spans="3:40">
      <c r="C37" s="59" t="s">
        <v>667</v>
      </c>
      <c r="D37" t="s">
        <v>684</v>
      </c>
      <c r="E37" s="96">
        <v>1</v>
      </c>
      <c r="F37" s="96">
        <v>1</v>
      </c>
      <c r="G37" s="5">
        <v>1</v>
      </c>
      <c r="I37" s="59" t="str">
        <f>HLOOKUP(F37,$N$6:$Y$112,M37,FALSE)</f>
        <v>True</v>
      </c>
      <c r="K37" s="163"/>
      <c r="M37" s="65">
        <f t="shared" si="1"/>
        <v>32</v>
      </c>
      <c r="N37" t="s">
        <v>10</v>
      </c>
      <c r="O37" s="79" t="s">
        <v>640</v>
      </c>
      <c r="P37" s="79" t="s">
        <v>755</v>
      </c>
      <c r="Q37" s="79" t="s">
        <v>639</v>
      </c>
      <c r="AA37" s="4">
        <v>0</v>
      </c>
      <c r="AB37" s="4">
        <f t="shared" si="16"/>
        <v>0.5</v>
      </c>
      <c r="AC37" s="4">
        <f t="shared" si="16"/>
        <v>1</v>
      </c>
    </row>
    <row r="38" spans="3:40">
      <c r="C38" s="59" t="s">
        <v>675</v>
      </c>
      <c r="D38" t="s">
        <v>681</v>
      </c>
      <c r="E38" s="96">
        <v>1</v>
      </c>
      <c r="F38" s="96">
        <v>1</v>
      </c>
      <c r="G38" s="5">
        <v>1</v>
      </c>
      <c r="I38" s="59" t="str">
        <f>HLOOKUP(F38,$N$6:$Y$112,M38,FALSE)</f>
        <v>True</v>
      </c>
      <c r="K38" s="163"/>
      <c r="M38" s="65">
        <f t="shared" si="1"/>
        <v>33</v>
      </c>
      <c r="N38" t="s">
        <v>10</v>
      </c>
      <c r="O38" s="79" t="s">
        <v>640</v>
      </c>
      <c r="P38" s="79" t="s">
        <v>755</v>
      </c>
      <c r="Q38" s="79" t="s">
        <v>639</v>
      </c>
      <c r="AA38" s="4">
        <v>0</v>
      </c>
      <c r="AB38" s="4">
        <f t="shared" si="16"/>
        <v>0.5</v>
      </c>
      <c r="AC38" s="4">
        <f t="shared" si="16"/>
        <v>1</v>
      </c>
    </row>
    <row r="39" spans="3:40">
      <c r="E39"/>
      <c r="F39"/>
      <c r="G39"/>
      <c r="I39" s="59"/>
      <c r="K39" s="4"/>
      <c r="M39" s="65">
        <f t="shared" si="1"/>
        <v>34</v>
      </c>
    </row>
    <row r="40" spans="3:40">
      <c r="C40" s="87" t="s">
        <v>570</v>
      </c>
      <c r="D40" s="82" t="s">
        <v>771</v>
      </c>
      <c r="E40" s="81">
        <f t="shared" ref="E40" si="17">SUM(E41:E45)</f>
        <v>5</v>
      </c>
      <c r="F40" s="81">
        <f t="shared" ref="F40" si="18">SUM(F41:F45)</f>
        <v>5</v>
      </c>
      <c r="G40" s="81">
        <f>SUM(G41:G45)</f>
        <v>5</v>
      </c>
      <c r="I40" s="81"/>
      <c r="J40" s="81"/>
      <c r="K40" s="162"/>
      <c r="L40" s="59"/>
      <c r="M40" s="65">
        <f t="shared" si="1"/>
        <v>35</v>
      </c>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row>
    <row r="41" spans="3:40">
      <c r="C41" s="59" t="s">
        <v>644</v>
      </c>
      <c r="D41" t="s">
        <v>776</v>
      </c>
      <c r="E41" s="96">
        <v>1</v>
      </c>
      <c r="F41" s="96">
        <v>1</v>
      </c>
      <c r="G41" s="5">
        <v>1</v>
      </c>
      <c r="I41" s="59" t="str">
        <f>HLOOKUP(F41,$N$6:$Y$112,M41,FALSE)</f>
        <v>True</v>
      </c>
      <c r="K41" s="163"/>
      <c r="M41" s="65">
        <f t="shared" si="1"/>
        <v>36</v>
      </c>
      <c r="N41" t="s">
        <v>10</v>
      </c>
      <c r="O41" s="79" t="s">
        <v>640</v>
      </c>
      <c r="P41" s="79" t="s">
        <v>755</v>
      </c>
      <c r="Q41" s="79" t="s">
        <v>639</v>
      </c>
      <c r="AA41" s="4">
        <v>0</v>
      </c>
      <c r="AB41" s="4">
        <f t="shared" ref="AB41:AC45" si="19">AA41+0.5</f>
        <v>0.5</v>
      </c>
      <c r="AC41" s="4">
        <f t="shared" si="19"/>
        <v>1</v>
      </c>
    </row>
    <row r="42" spans="3:40">
      <c r="C42" s="59" t="s">
        <v>652</v>
      </c>
      <c r="D42" t="s">
        <v>772</v>
      </c>
      <c r="E42" s="96">
        <v>1</v>
      </c>
      <c r="F42" s="96">
        <v>1</v>
      </c>
      <c r="G42" s="5">
        <v>1</v>
      </c>
      <c r="I42" s="59" t="str">
        <f>HLOOKUP(F42,$N$6:$Y$112,M42,FALSE)</f>
        <v>True</v>
      </c>
      <c r="K42" s="163"/>
      <c r="M42" s="65">
        <f t="shared" si="1"/>
        <v>37</v>
      </c>
      <c r="N42" t="s">
        <v>10</v>
      </c>
      <c r="O42" s="79" t="s">
        <v>640</v>
      </c>
      <c r="P42" s="79" t="s">
        <v>755</v>
      </c>
      <c r="Q42" s="79" t="s">
        <v>639</v>
      </c>
      <c r="AA42" s="4">
        <v>0</v>
      </c>
      <c r="AB42" s="4">
        <f t="shared" si="19"/>
        <v>0.5</v>
      </c>
      <c r="AC42" s="4">
        <f t="shared" si="19"/>
        <v>1</v>
      </c>
    </row>
    <row r="43" spans="3:40">
      <c r="C43" s="59" t="s">
        <v>660</v>
      </c>
      <c r="D43" t="s">
        <v>773</v>
      </c>
      <c r="E43" s="96">
        <v>1</v>
      </c>
      <c r="F43" s="96">
        <v>1</v>
      </c>
      <c r="G43" s="5">
        <v>1</v>
      </c>
      <c r="I43" s="59" t="str">
        <f>HLOOKUP(F43,$N$6:$Y$112,M43,FALSE)</f>
        <v>True</v>
      </c>
      <c r="K43" s="163"/>
      <c r="M43" s="65">
        <f t="shared" si="1"/>
        <v>38</v>
      </c>
      <c r="N43" t="s">
        <v>10</v>
      </c>
      <c r="O43" s="79" t="s">
        <v>640</v>
      </c>
      <c r="P43" s="79" t="s">
        <v>755</v>
      </c>
      <c r="Q43" s="79" t="s">
        <v>639</v>
      </c>
      <c r="AA43" s="4">
        <v>0</v>
      </c>
      <c r="AB43" s="4">
        <f t="shared" si="19"/>
        <v>0.5</v>
      </c>
      <c r="AC43" s="4">
        <f t="shared" si="19"/>
        <v>1</v>
      </c>
    </row>
    <row r="44" spans="3:40">
      <c r="C44" s="59" t="s">
        <v>668</v>
      </c>
      <c r="D44" t="s">
        <v>774</v>
      </c>
      <c r="E44" s="96">
        <v>1</v>
      </c>
      <c r="F44" s="96">
        <v>1</v>
      </c>
      <c r="G44" s="5">
        <v>1</v>
      </c>
      <c r="I44" s="59" t="str">
        <f>HLOOKUP(F44,$N$6:$Y$112,M44,FALSE)</f>
        <v>True</v>
      </c>
      <c r="K44" s="163"/>
      <c r="M44" s="65">
        <f t="shared" si="1"/>
        <v>39</v>
      </c>
      <c r="N44" t="s">
        <v>10</v>
      </c>
      <c r="O44" s="79" t="s">
        <v>640</v>
      </c>
      <c r="P44" s="79" t="s">
        <v>755</v>
      </c>
      <c r="Q44" s="79" t="s">
        <v>639</v>
      </c>
      <c r="AA44" s="4">
        <v>0</v>
      </c>
      <c r="AB44" s="4">
        <f t="shared" si="19"/>
        <v>0.5</v>
      </c>
      <c r="AC44" s="4">
        <f t="shared" si="19"/>
        <v>1</v>
      </c>
    </row>
    <row r="45" spans="3:40">
      <c r="C45" s="59" t="s">
        <v>676</v>
      </c>
      <c r="D45" t="s">
        <v>775</v>
      </c>
      <c r="E45" s="96">
        <v>1</v>
      </c>
      <c r="F45" s="96">
        <v>1</v>
      </c>
      <c r="G45" s="5">
        <v>1</v>
      </c>
      <c r="I45" s="59" t="str">
        <f>HLOOKUP(F45,$N$6:$Y$112,M45,FALSE)</f>
        <v>True</v>
      </c>
      <c r="K45" s="163"/>
      <c r="M45" s="65">
        <f t="shared" si="1"/>
        <v>40</v>
      </c>
      <c r="N45" t="s">
        <v>10</v>
      </c>
      <c r="O45" s="79" t="s">
        <v>640</v>
      </c>
      <c r="P45" s="79" t="s">
        <v>755</v>
      </c>
      <c r="Q45" s="79" t="s">
        <v>639</v>
      </c>
      <c r="AA45" s="4">
        <v>0</v>
      </c>
      <c r="AB45" s="4">
        <f t="shared" si="19"/>
        <v>0.5</v>
      </c>
      <c r="AC45" s="4">
        <f t="shared" si="19"/>
        <v>1</v>
      </c>
    </row>
    <row r="46" spans="3:40">
      <c r="E46"/>
      <c r="F46"/>
      <c r="G46"/>
      <c r="I46" s="68"/>
      <c r="K46" s="4"/>
      <c r="M46" s="65">
        <f t="shared" si="1"/>
        <v>41</v>
      </c>
    </row>
    <row r="47" spans="3:40">
      <c r="C47" s="71" t="s">
        <v>0</v>
      </c>
      <c r="D47" s="69" t="s">
        <v>569</v>
      </c>
      <c r="E47" s="67">
        <f>SUM(E50:E53)</f>
        <v>20</v>
      </c>
      <c r="F47" s="67">
        <f>SUM(F50:F53)</f>
        <v>20</v>
      </c>
      <c r="G47" s="67">
        <f>SUM(G50:G53)</f>
        <v>20</v>
      </c>
      <c r="H47" s="68"/>
      <c r="I47" s="67"/>
      <c r="J47" s="68"/>
      <c r="K47" s="160"/>
      <c r="L47" s="59"/>
      <c r="M47" s="65">
        <f t="shared" si="1"/>
        <v>42</v>
      </c>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row>
    <row r="48" spans="3:40">
      <c r="C48" s="85"/>
      <c r="D48" s="83"/>
      <c r="E48" s="68"/>
      <c r="F48" s="68"/>
      <c r="G48" s="68"/>
      <c r="H48" s="68"/>
      <c r="I48" s="68"/>
      <c r="J48" s="68"/>
      <c r="K48" s="161"/>
      <c r="M48" s="65">
        <f t="shared" si="1"/>
        <v>43</v>
      </c>
      <c r="N48" s="68"/>
      <c r="O48" s="68"/>
      <c r="P48" s="68"/>
      <c r="Q48" s="68"/>
      <c r="R48" s="68"/>
      <c r="S48" s="68"/>
      <c r="T48" s="68"/>
      <c r="U48" s="68"/>
      <c r="V48" s="68"/>
      <c r="W48" s="68"/>
      <c r="X48" s="68"/>
      <c r="Y48" s="68"/>
    </row>
    <row r="49" spans="3:40">
      <c r="C49" s="87"/>
      <c r="D49" s="82" t="s">
        <v>638</v>
      </c>
      <c r="E49" s="81">
        <f t="shared" ref="E49" si="20">SUM(E50:E54)</f>
        <v>20</v>
      </c>
      <c r="F49" s="81">
        <f t="shared" ref="F49" si="21">SUM(F50:F54)</f>
        <v>20</v>
      </c>
      <c r="G49" s="81">
        <f>SUM(G50:G54)</f>
        <v>20</v>
      </c>
      <c r="I49" s="81"/>
      <c r="J49" s="81"/>
      <c r="K49" s="162"/>
      <c r="L49" s="59"/>
      <c r="M49" s="65">
        <f t="shared" si="1"/>
        <v>44</v>
      </c>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row>
    <row r="50" spans="3:40">
      <c r="C50" s="59" t="s">
        <v>568</v>
      </c>
      <c r="D50" t="s">
        <v>567</v>
      </c>
      <c r="E50" s="96">
        <v>5</v>
      </c>
      <c r="F50" s="96">
        <v>5</v>
      </c>
      <c r="G50" s="5">
        <v>5</v>
      </c>
      <c r="I50" s="59" t="str">
        <f>HLOOKUP(F50,$N$6:$Y$112,M50,FALSE)</f>
        <v>Extensive</v>
      </c>
      <c r="K50" s="163"/>
      <c r="M50" s="65">
        <f t="shared" si="1"/>
        <v>45</v>
      </c>
      <c r="N50" t="s">
        <v>10</v>
      </c>
      <c r="O50" t="s">
        <v>69</v>
      </c>
      <c r="P50" t="str">
        <f t="shared" ref="P50:P53" si="22">O50&amp;" / "&amp;Q50</f>
        <v>None / Extremely limited</v>
      </c>
      <c r="Q50" t="s">
        <v>545</v>
      </c>
      <c r="R50" t="str">
        <f t="shared" ref="R50:R53" si="23">Q50&amp;" / "&amp;S50</f>
        <v>Extremely limited / Limited</v>
      </c>
      <c r="S50" t="s">
        <v>544</v>
      </c>
      <c r="T50" t="str">
        <f t="shared" ref="T50:T53" si="24">S50&amp;" / "&amp;U50</f>
        <v>Limited / Moderate</v>
      </c>
      <c r="U50" t="s">
        <v>543</v>
      </c>
      <c r="V50" t="str">
        <f t="shared" ref="V50:V53" si="25">U50&amp;" / "&amp;W50</f>
        <v>Moderate / Substantial</v>
      </c>
      <c r="W50" t="s">
        <v>79</v>
      </c>
      <c r="X50" t="str">
        <f t="shared" ref="X50:X53" si="26">W50&amp;" / "&amp;Y50</f>
        <v>Substantial / Extensive</v>
      </c>
      <c r="Y50" t="s">
        <v>542</v>
      </c>
      <c r="AA50" s="4">
        <v>0</v>
      </c>
      <c r="AB50" s="4">
        <f t="shared" ref="AB50:AK54" si="27">AA50+0.5</f>
        <v>0.5</v>
      </c>
      <c r="AC50" s="4">
        <f t="shared" si="27"/>
        <v>1</v>
      </c>
      <c r="AD50" s="4">
        <f t="shared" si="27"/>
        <v>1.5</v>
      </c>
      <c r="AE50" s="4">
        <f t="shared" si="27"/>
        <v>2</v>
      </c>
      <c r="AF50" s="4">
        <f t="shared" si="27"/>
        <v>2.5</v>
      </c>
      <c r="AG50" s="4">
        <f t="shared" si="27"/>
        <v>3</v>
      </c>
      <c r="AH50" s="4">
        <f t="shared" si="27"/>
        <v>3.5</v>
      </c>
      <c r="AI50" s="4">
        <f t="shared" si="27"/>
        <v>4</v>
      </c>
      <c r="AJ50" s="4">
        <f t="shared" si="27"/>
        <v>4.5</v>
      </c>
      <c r="AK50" s="4">
        <f t="shared" si="27"/>
        <v>5</v>
      </c>
    </row>
    <row r="51" spans="3:40">
      <c r="C51" s="59" t="s">
        <v>566</v>
      </c>
      <c r="D51" t="s">
        <v>565</v>
      </c>
      <c r="E51" s="96">
        <v>5</v>
      </c>
      <c r="F51" s="96">
        <v>5</v>
      </c>
      <c r="G51" s="5">
        <v>5</v>
      </c>
      <c r="I51" s="59" t="str">
        <f>HLOOKUP(F51,$N$6:$Y$112,M51,FALSE)</f>
        <v>Extensive</v>
      </c>
      <c r="K51" s="163"/>
      <c r="M51" s="65">
        <f t="shared" si="1"/>
        <v>46</v>
      </c>
      <c r="N51" t="s">
        <v>10</v>
      </c>
      <c r="O51" t="s">
        <v>69</v>
      </c>
      <c r="P51" t="str">
        <f t="shared" si="22"/>
        <v>None / Extremely limited</v>
      </c>
      <c r="Q51" t="s">
        <v>545</v>
      </c>
      <c r="R51" t="str">
        <f t="shared" si="23"/>
        <v>Extremely limited / Limited</v>
      </c>
      <c r="S51" t="s">
        <v>544</v>
      </c>
      <c r="T51" t="str">
        <f t="shared" si="24"/>
        <v>Limited / Moderate</v>
      </c>
      <c r="U51" t="s">
        <v>543</v>
      </c>
      <c r="V51" t="str">
        <f t="shared" si="25"/>
        <v>Moderate / Substantial</v>
      </c>
      <c r="W51" t="s">
        <v>79</v>
      </c>
      <c r="X51" t="str">
        <f t="shared" si="26"/>
        <v>Substantial / Extensive</v>
      </c>
      <c r="Y51" t="s">
        <v>542</v>
      </c>
      <c r="AA51" s="4">
        <v>0</v>
      </c>
      <c r="AB51" s="4">
        <f t="shared" si="27"/>
        <v>0.5</v>
      </c>
      <c r="AC51" s="4">
        <f t="shared" si="27"/>
        <v>1</v>
      </c>
      <c r="AD51" s="4">
        <f t="shared" si="27"/>
        <v>1.5</v>
      </c>
      <c r="AE51" s="4">
        <f t="shared" si="27"/>
        <v>2</v>
      </c>
      <c r="AF51" s="4">
        <f t="shared" si="27"/>
        <v>2.5</v>
      </c>
      <c r="AG51" s="4">
        <f t="shared" si="27"/>
        <v>3</v>
      </c>
      <c r="AH51" s="4">
        <f t="shared" si="27"/>
        <v>3.5</v>
      </c>
      <c r="AI51" s="4">
        <f t="shared" si="27"/>
        <v>4</v>
      </c>
      <c r="AJ51" s="4">
        <f t="shared" si="27"/>
        <v>4.5</v>
      </c>
      <c r="AK51" s="4">
        <f t="shared" si="27"/>
        <v>5</v>
      </c>
    </row>
    <row r="52" spans="3:40">
      <c r="C52" s="59" t="s">
        <v>564</v>
      </c>
      <c r="D52" t="s">
        <v>563</v>
      </c>
      <c r="E52" s="96">
        <v>5</v>
      </c>
      <c r="F52" s="96">
        <v>5</v>
      </c>
      <c r="G52" s="5">
        <v>5</v>
      </c>
      <c r="I52" s="59" t="str">
        <f>HLOOKUP(F52,$N$6:$Y$112,M52,FALSE)</f>
        <v>Extensive</v>
      </c>
      <c r="K52" s="163"/>
      <c r="M52" s="65">
        <f t="shared" si="1"/>
        <v>47</v>
      </c>
      <c r="N52" t="s">
        <v>10</v>
      </c>
      <c r="O52" t="s">
        <v>69</v>
      </c>
      <c r="P52" t="str">
        <f t="shared" si="22"/>
        <v>None / Extremely limited</v>
      </c>
      <c r="Q52" t="s">
        <v>545</v>
      </c>
      <c r="R52" t="str">
        <f t="shared" si="23"/>
        <v>Extremely limited / Limited</v>
      </c>
      <c r="S52" t="s">
        <v>544</v>
      </c>
      <c r="T52" t="str">
        <f t="shared" si="24"/>
        <v>Limited / Moderate</v>
      </c>
      <c r="U52" t="s">
        <v>543</v>
      </c>
      <c r="V52" t="str">
        <f t="shared" si="25"/>
        <v>Moderate / Substantial</v>
      </c>
      <c r="W52" t="s">
        <v>79</v>
      </c>
      <c r="X52" t="str">
        <f t="shared" si="26"/>
        <v>Substantial / Extensive</v>
      </c>
      <c r="Y52" t="s">
        <v>542</v>
      </c>
      <c r="AA52" s="4">
        <v>0</v>
      </c>
      <c r="AB52" s="4">
        <f t="shared" si="27"/>
        <v>0.5</v>
      </c>
      <c r="AC52" s="4">
        <f t="shared" si="27"/>
        <v>1</v>
      </c>
      <c r="AD52" s="4">
        <f t="shared" si="27"/>
        <v>1.5</v>
      </c>
      <c r="AE52" s="4">
        <f t="shared" si="27"/>
        <v>2</v>
      </c>
      <c r="AF52" s="4">
        <f t="shared" si="27"/>
        <v>2.5</v>
      </c>
      <c r="AG52" s="4">
        <f t="shared" si="27"/>
        <v>3</v>
      </c>
      <c r="AH52" s="4">
        <f t="shared" si="27"/>
        <v>3.5</v>
      </c>
      <c r="AI52" s="4">
        <f t="shared" si="27"/>
        <v>4</v>
      </c>
      <c r="AJ52" s="4">
        <f t="shared" si="27"/>
        <v>4.5</v>
      </c>
      <c r="AK52" s="4">
        <f t="shared" si="27"/>
        <v>5</v>
      </c>
    </row>
    <row r="53" spans="3:40">
      <c r="C53" s="59" t="s">
        <v>562</v>
      </c>
      <c r="D53" t="s">
        <v>561</v>
      </c>
      <c r="E53" s="96">
        <v>5</v>
      </c>
      <c r="F53" s="96">
        <v>5</v>
      </c>
      <c r="G53" s="5">
        <v>5</v>
      </c>
      <c r="I53" s="59" t="str">
        <f>HLOOKUP(F53,$N$6:$Y$112,M53,FALSE)</f>
        <v>Extensive</v>
      </c>
      <c r="K53" s="163"/>
      <c r="M53" s="65">
        <f t="shared" si="1"/>
        <v>48</v>
      </c>
      <c r="N53" t="s">
        <v>10</v>
      </c>
      <c r="O53" t="s">
        <v>69</v>
      </c>
      <c r="P53" t="str">
        <f t="shared" si="22"/>
        <v>None / Extremely limited</v>
      </c>
      <c r="Q53" t="s">
        <v>545</v>
      </c>
      <c r="R53" t="str">
        <f t="shared" si="23"/>
        <v>Extremely limited / Limited</v>
      </c>
      <c r="S53" t="s">
        <v>544</v>
      </c>
      <c r="T53" t="str">
        <f t="shared" si="24"/>
        <v>Limited / Moderate</v>
      </c>
      <c r="U53" t="s">
        <v>543</v>
      </c>
      <c r="V53" t="str">
        <f t="shared" si="25"/>
        <v>Moderate / Substantial</v>
      </c>
      <c r="W53" t="s">
        <v>79</v>
      </c>
      <c r="X53" t="str">
        <f t="shared" si="26"/>
        <v>Substantial / Extensive</v>
      </c>
      <c r="Y53" t="s">
        <v>542</v>
      </c>
      <c r="AA53" s="4">
        <v>0</v>
      </c>
      <c r="AB53" s="4">
        <f t="shared" si="27"/>
        <v>0.5</v>
      </c>
      <c r="AC53" s="4">
        <f t="shared" si="27"/>
        <v>1</v>
      </c>
      <c r="AD53" s="4">
        <f t="shared" si="27"/>
        <v>1.5</v>
      </c>
      <c r="AE53" s="4">
        <f t="shared" si="27"/>
        <v>2</v>
      </c>
      <c r="AF53" s="4">
        <f t="shared" si="27"/>
        <v>2.5</v>
      </c>
      <c r="AG53" s="4">
        <f t="shared" si="27"/>
        <v>3</v>
      </c>
      <c r="AH53" s="4">
        <f t="shared" si="27"/>
        <v>3.5</v>
      </c>
      <c r="AI53" s="4">
        <f t="shared" si="27"/>
        <v>4</v>
      </c>
      <c r="AJ53" s="4">
        <f t="shared" si="27"/>
        <v>4.5</v>
      </c>
      <c r="AK53" s="4">
        <f t="shared" si="27"/>
        <v>5</v>
      </c>
    </row>
    <row r="54" spans="3:40">
      <c r="E54"/>
      <c r="F54"/>
      <c r="G54"/>
      <c r="I54" s="68"/>
      <c r="K54" s="161"/>
      <c r="M54" s="65">
        <f t="shared" si="1"/>
        <v>49</v>
      </c>
      <c r="N54" t="s">
        <v>10</v>
      </c>
      <c r="O54" s="79" t="s">
        <v>640</v>
      </c>
      <c r="P54" s="79" t="s">
        <v>755</v>
      </c>
      <c r="Q54" s="79" t="s">
        <v>639</v>
      </c>
      <c r="AA54" s="4">
        <v>0</v>
      </c>
      <c r="AB54" s="4">
        <f t="shared" si="27"/>
        <v>0.5</v>
      </c>
      <c r="AC54" s="4">
        <f t="shared" si="27"/>
        <v>1</v>
      </c>
    </row>
    <row r="55" spans="3:40">
      <c r="C55" s="71" t="s">
        <v>558</v>
      </c>
      <c r="D55" s="69" t="s">
        <v>557</v>
      </c>
      <c r="E55" s="67">
        <f>E57+E64+E70+E77</f>
        <v>20</v>
      </c>
      <c r="F55" s="67">
        <f>F57+F64+F70+F77</f>
        <v>20</v>
      </c>
      <c r="G55" s="67">
        <f>G57+G64+G70+G77</f>
        <v>20</v>
      </c>
      <c r="H55" s="68"/>
      <c r="I55" s="67"/>
      <c r="J55" s="68"/>
      <c r="K55" s="160"/>
      <c r="L55" s="59"/>
      <c r="M55" s="65">
        <f t="shared" si="1"/>
        <v>50</v>
      </c>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row>
    <row r="56" spans="3:40">
      <c r="C56" s="85"/>
      <c r="D56" s="83"/>
      <c r="E56" s="68"/>
      <c r="F56" s="68"/>
      <c r="G56" s="68"/>
      <c r="H56" s="68"/>
      <c r="I56" s="68"/>
      <c r="J56" s="68"/>
      <c r="K56" s="161"/>
      <c r="M56" s="65">
        <f t="shared" si="1"/>
        <v>51</v>
      </c>
      <c r="N56" s="68"/>
      <c r="O56" s="68"/>
      <c r="P56" s="68"/>
      <c r="Q56" s="68"/>
      <c r="R56" s="68"/>
      <c r="S56" s="68"/>
      <c r="T56" s="68"/>
      <c r="U56" s="68"/>
      <c r="V56" s="68"/>
      <c r="W56" s="68"/>
      <c r="X56" s="68"/>
      <c r="Y56" s="68"/>
    </row>
    <row r="57" spans="3:40">
      <c r="C57" s="87" t="s">
        <v>556</v>
      </c>
      <c r="D57" s="82" t="s">
        <v>555</v>
      </c>
      <c r="E57" s="81">
        <f t="shared" ref="E57" si="28">SUM(E58:E62)</f>
        <v>5</v>
      </c>
      <c r="F57" s="81">
        <f t="shared" ref="F57" si="29">SUM(F58:F62)</f>
        <v>5</v>
      </c>
      <c r="G57" s="81">
        <f>SUM(G58:G62)</f>
        <v>5</v>
      </c>
      <c r="I57" s="81"/>
      <c r="J57" s="81"/>
      <c r="K57" s="162"/>
      <c r="L57" s="59"/>
      <c r="M57" s="65">
        <f t="shared" si="1"/>
        <v>52</v>
      </c>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row>
    <row r="58" spans="3:40">
      <c r="C58" s="59" t="s">
        <v>645</v>
      </c>
      <c r="D58" t="s">
        <v>615</v>
      </c>
      <c r="E58" s="96">
        <v>1</v>
      </c>
      <c r="F58" s="96">
        <v>1</v>
      </c>
      <c r="G58" s="5">
        <v>1</v>
      </c>
      <c r="I58" s="59" t="str">
        <f>HLOOKUP(F58,$N$6:$Y$112,M58,FALSE)</f>
        <v>True</v>
      </c>
      <c r="K58" s="163"/>
      <c r="M58" s="65">
        <f t="shared" si="1"/>
        <v>53</v>
      </c>
      <c r="N58" t="s">
        <v>10</v>
      </c>
      <c r="O58" s="79" t="s">
        <v>640</v>
      </c>
      <c r="P58" s="79" t="s">
        <v>755</v>
      </c>
      <c r="Q58" s="79" t="s">
        <v>639</v>
      </c>
      <c r="AA58" s="4">
        <v>0</v>
      </c>
      <c r="AB58" s="4">
        <f t="shared" ref="AB58:AC62" si="30">AA58+0.5</f>
        <v>0.5</v>
      </c>
      <c r="AC58" s="4">
        <f t="shared" si="30"/>
        <v>1</v>
      </c>
    </row>
    <row r="59" spans="3:40">
      <c r="C59" s="59" t="s">
        <v>653</v>
      </c>
      <c r="D59" t="s">
        <v>616</v>
      </c>
      <c r="E59" s="96">
        <v>1</v>
      </c>
      <c r="F59" s="96">
        <v>1</v>
      </c>
      <c r="G59" s="5">
        <v>1</v>
      </c>
      <c r="I59" s="59" t="str">
        <f>HLOOKUP(F59,$N$6:$Y$112,M59,FALSE)</f>
        <v>True</v>
      </c>
      <c r="K59" s="163"/>
      <c r="M59" s="65">
        <f t="shared" si="1"/>
        <v>54</v>
      </c>
      <c r="N59" t="s">
        <v>10</v>
      </c>
      <c r="O59" s="79" t="s">
        <v>640</v>
      </c>
      <c r="P59" s="79" t="s">
        <v>755</v>
      </c>
      <c r="Q59" s="79" t="s">
        <v>639</v>
      </c>
      <c r="AA59" s="4">
        <v>0</v>
      </c>
      <c r="AB59" s="4">
        <f t="shared" si="30"/>
        <v>0.5</v>
      </c>
      <c r="AC59" s="4">
        <f t="shared" si="30"/>
        <v>1</v>
      </c>
    </row>
    <row r="60" spans="3:40">
      <c r="C60" s="59" t="s">
        <v>661</v>
      </c>
      <c r="D60" t="s">
        <v>617</v>
      </c>
      <c r="E60" s="96">
        <v>1</v>
      </c>
      <c r="F60" s="96">
        <v>1</v>
      </c>
      <c r="G60" s="5">
        <v>1</v>
      </c>
      <c r="I60" s="59" t="str">
        <f>HLOOKUP(F60,$N$6:$Y$112,M60,FALSE)</f>
        <v>True</v>
      </c>
      <c r="K60" s="163"/>
      <c r="M60" s="65">
        <f t="shared" si="1"/>
        <v>55</v>
      </c>
      <c r="N60" t="s">
        <v>10</v>
      </c>
      <c r="O60" s="79" t="s">
        <v>640</v>
      </c>
      <c r="P60" s="79" t="s">
        <v>755</v>
      </c>
      <c r="Q60" s="79" t="s">
        <v>639</v>
      </c>
      <c r="AA60" s="4">
        <v>0</v>
      </c>
      <c r="AB60" s="4">
        <f t="shared" si="30"/>
        <v>0.5</v>
      </c>
      <c r="AC60" s="4">
        <f t="shared" si="30"/>
        <v>1</v>
      </c>
    </row>
    <row r="61" spans="3:40">
      <c r="C61" s="59" t="s">
        <v>669</v>
      </c>
      <c r="D61" t="s">
        <v>618</v>
      </c>
      <c r="E61" s="96">
        <v>1</v>
      </c>
      <c r="F61" s="96">
        <v>1</v>
      </c>
      <c r="G61" s="5">
        <v>1</v>
      </c>
      <c r="I61" s="59" t="str">
        <f>HLOOKUP(F61,$N$6:$Y$112,M61,FALSE)</f>
        <v>True</v>
      </c>
      <c r="K61" s="163"/>
      <c r="M61" s="65">
        <f t="shared" si="1"/>
        <v>56</v>
      </c>
      <c r="N61" t="s">
        <v>10</v>
      </c>
      <c r="O61" s="79" t="s">
        <v>640</v>
      </c>
      <c r="P61" s="79" t="s">
        <v>755</v>
      </c>
      <c r="Q61" s="79" t="s">
        <v>639</v>
      </c>
      <c r="AA61" s="4">
        <v>0</v>
      </c>
      <c r="AB61" s="4">
        <f t="shared" si="30"/>
        <v>0.5</v>
      </c>
      <c r="AC61" s="4">
        <f t="shared" si="30"/>
        <v>1</v>
      </c>
    </row>
    <row r="62" spans="3:40">
      <c r="C62" s="59" t="s">
        <v>677</v>
      </c>
      <c r="D62" t="s">
        <v>619</v>
      </c>
      <c r="E62" s="96">
        <v>1</v>
      </c>
      <c r="F62" s="96">
        <v>1</v>
      </c>
      <c r="G62" s="5">
        <v>1</v>
      </c>
      <c r="I62" s="59" t="str">
        <f>HLOOKUP(F62,$N$6:$Y$112,M62,FALSE)</f>
        <v>True</v>
      </c>
      <c r="K62" s="163"/>
      <c r="M62" s="65">
        <f t="shared" si="1"/>
        <v>57</v>
      </c>
      <c r="N62" t="s">
        <v>10</v>
      </c>
      <c r="O62" s="79" t="s">
        <v>640</v>
      </c>
      <c r="P62" s="79" t="s">
        <v>755</v>
      </c>
      <c r="Q62" s="79" t="s">
        <v>639</v>
      </c>
      <c r="AA62" s="4">
        <v>0</v>
      </c>
      <c r="AB62" s="4">
        <f t="shared" si="30"/>
        <v>0.5</v>
      </c>
      <c r="AC62" s="4">
        <f t="shared" si="30"/>
        <v>1</v>
      </c>
    </row>
    <row r="63" spans="3:40">
      <c r="E63" s="4"/>
      <c r="F63" s="4"/>
      <c r="I63" s="59"/>
      <c r="J63" s="59"/>
      <c r="K63" s="59"/>
      <c r="L63" s="59"/>
      <c r="M63" s="65">
        <f t="shared" si="1"/>
        <v>58</v>
      </c>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row>
    <row r="64" spans="3:40">
      <c r="C64" s="87" t="s">
        <v>554</v>
      </c>
      <c r="D64" s="82" t="s">
        <v>553</v>
      </c>
      <c r="E64" s="81">
        <f t="shared" ref="E64" si="31">SUM(E65:E69)</f>
        <v>5</v>
      </c>
      <c r="F64" s="81">
        <f t="shared" ref="F64" si="32">SUM(F65:F69)</f>
        <v>5</v>
      </c>
      <c r="G64" s="81">
        <f>SUM(G65:G69)</f>
        <v>5</v>
      </c>
      <c r="I64" s="81"/>
      <c r="J64" s="81"/>
      <c r="K64" s="162"/>
      <c r="M64" s="65">
        <f t="shared" si="1"/>
        <v>59</v>
      </c>
      <c r="O64" s="79"/>
      <c r="P64" s="79"/>
      <c r="Q64" s="79"/>
      <c r="Y64" t="s">
        <v>559</v>
      </c>
      <c r="AA64" s="4">
        <v>0</v>
      </c>
      <c r="AB64" s="4">
        <f t="shared" ref="AB64:AC75" si="33">AA64+0.5</f>
        <v>0.5</v>
      </c>
      <c r="AC64" s="4">
        <f t="shared" si="33"/>
        <v>1</v>
      </c>
    </row>
    <row r="65" spans="3:40">
      <c r="C65" s="59" t="s">
        <v>646</v>
      </c>
      <c r="D65" t="s">
        <v>621</v>
      </c>
      <c r="E65" s="96">
        <v>1</v>
      </c>
      <c r="F65" s="96">
        <v>1</v>
      </c>
      <c r="G65" s="5">
        <v>1</v>
      </c>
      <c r="I65" s="59" t="str">
        <f>HLOOKUP(F65,$N$6:$Y$112,M65,FALSE)</f>
        <v>True</v>
      </c>
      <c r="K65" s="163"/>
      <c r="M65" s="65">
        <f t="shared" si="1"/>
        <v>60</v>
      </c>
      <c r="N65" t="s">
        <v>10</v>
      </c>
      <c r="O65" s="79" t="s">
        <v>640</v>
      </c>
      <c r="P65" s="79" t="s">
        <v>755</v>
      </c>
      <c r="Q65" s="79" t="s">
        <v>639</v>
      </c>
      <c r="AA65" s="4">
        <v>0</v>
      </c>
      <c r="AB65" s="4">
        <f t="shared" si="33"/>
        <v>0.5</v>
      </c>
      <c r="AC65" s="4">
        <f t="shared" si="33"/>
        <v>1</v>
      </c>
    </row>
    <row r="66" spans="3:40">
      <c r="C66" s="59" t="s">
        <v>654</v>
      </c>
      <c r="D66" t="s">
        <v>622</v>
      </c>
      <c r="E66" s="96">
        <v>1</v>
      </c>
      <c r="F66" s="96">
        <v>1</v>
      </c>
      <c r="G66" s="5">
        <v>1</v>
      </c>
      <c r="I66" s="59" t="str">
        <f>HLOOKUP(F66,$N$6:$Y$112,M66,FALSE)</f>
        <v>True</v>
      </c>
      <c r="K66" s="163"/>
      <c r="M66" s="65">
        <f t="shared" si="1"/>
        <v>61</v>
      </c>
      <c r="N66" t="s">
        <v>10</v>
      </c>
      <c r="O66" s="79" t="s">
        <v>640</v>
      </c>
      <c r="P66" s="79" t="s">
        <v>755</v>
      </c>
      <c r="Q66" s="79" t="s">
        <v>639</v>
      </c>
      <c r="AA66" s="4">
        <v>0</v>
      </c>
      <c r="AB66" s="4">
        <f t="shared" si="33"/>
        <v>0.5</v>
      </c>
      <c r="AC66" s="4">
        <f t="shared" si="33"/>
        <v>1</v>
      </c>
    </row>
    <row r="67" spans="3:40">
      <c r="C67" s="59" t="s">
        <v>662</v>
      </c>
      <c r="D67" t="s">
        <v>620</v>
      </c>
      <c r="E67" s="96">
        <v>2</v>
      </c>
      <c r="F67" s="96">
        <v>2</v>
      </c>
      <c r="G67" s="5">
        <v>2</v>
      </c>
      <c r="I67" s="59" t="str">
        <f>HLOOKUP(F67,$N$6:$Y$112,M67,FALSE)</f>
        <v>True</v>
      </c>
      <c r="K67" s="163"/>
      <c r="M67" s="65">
        <f t="shared" si="1"/>
        <v>62</v>
      </c>
      <c r="N67" t="s">
        <v>10</v>
      </c>
      <c r="O67" s="79" t="s">
        <v>640</v>
      </c>
      <c r="P67" s="79" t="s">
        <v>755</v>
      </c>
      <c r="Q67" s="79" t="s">
        <v>755</v>
      </c>
      <c r="R67" s="79" t="s">
        <v>755</v>
      </c>
      <c r="S67" s="79" t="s">
        <v>639</v>
      </c>
      <c r="AA67" s="4">
        <v>0</v>
      </c>
      <c r="AB67" s="4">
        <f t="shared" si="33"/>
        <v>0.5</v>
      </c>
      <c r="AC67" s="4">
        <f t="shared" si="33"/>
        <v>1</v>
      </c>
      <c r="AD67">
        <v>1.5</v>
      </c>
      <c r="AE67" s="4">
        <v>2</v>
      </c>
    </row>
    <row r="68" spans="3:40">
      <c r="C68" s="59" t="s">
        <v>670</v>
      </c>
      <c r="D68" t="s">
        <v>623</v>
      </c>
      <c r="E68" s="96">
        <v>1</v>
      </c>
      <c r="F68" s="96">
        <v>1</v>
      </c>
      <c r="G68" s="5">
        <v>1</v>
      </c>
      <c r="I68" s="59" t="str">
        <f>HLOOKUP(F68,$N$6:$Y$112,M68,FALSE)</f>
        <v>True</v>
      </c>
      <c r="K68" s="163"/>
      <c r="M68" s="65">
        <f t="shared" si="1"/>
        <v>63</v>
      </c>
      <c r="N68" t="s">
        <v>10</v>
      </c>
      <c r="O68" s="79" t="s">
        <v>640</v>
      </c>
      <c r="P68" s="79" t="s">
        <v>755</v>
      </c>
      <c r="Q68" s="79" t="s">
        <v>639</v>
      </c>
      <c r="AA68" s="4">
        <v>0</v>
      </c>
      <c r="AB68" s="4">
        <f t="shared" si="33"/>
        <v>0.5</v>
      </c>
      <c r="AC68" s="4">
        <f t="shared" si="33"/>
        <v>1</v>
      </c>
    </row>
    <row r="69" spans="3:40">
      <c r="E69" s="4"/>
      <c r="F69" s="4"/>
      <c r="I69" s="59"/>
      <c r="K69" s="4"/>
      <c r="L69" s="5"/>
      <c r="M69" s="65">
        <f t="shared" si="1"/>
        <v>64</v>
      </c>
      <c r="N69" s="5"/>
      <c r="O69" s="5"/>
      <c r="P69" s="5"/>
      <c r="Q69" s="5"/>
      <c r="R69" s="5"/>
      <c r="S69" s="5"/>
      <c r="T69" s="5"/>
      <c r="U69" s="5"/>
      <c r="V69" s="5"/>
      <c r="W69" s="5"/>
      <c r="X69" s="5"/>
      <c r="Y69" s="5"/>
      <c r="Z69" s="5"/>
      <c r="AA69" s="5"/>
      <c r="AB69" s="5"/>
      <c r="AC69" s="5"/>
      <c r="AD69" s="5"/>
      <c r="AE69" s="5"/>
    </row>
    <row r="70" spans="3:40">
      <c r="C70" s="87" t="s">
        <v>552</v>
      </c>
      <c r="D70" s="82" t="s">
        <v>551</v>
      </c>
      <c r="E70" s="81">
        <f t="shared" ref="E70" si="34">SUM(E71:E75)</f>
        <v>5</v>
      </c>
      <c r="F70" s="81">
        <f t="shared" ref="F70" si="35">SUM(F71:F75)</f>
        <v>5</v>
      </c>
      <c r="G70" s="81">
        <f>SUM(G71:G75)</f>
        <v>5</v>
      </c>
      <c r="I70" s="81"/>
      <c r="J70" s="81"/>
      <c r="K70" s="162"/>
      <c r="L70" s="59"/>
      <c r="M70" s="65">
        <f t="shared" si="1"/>
        <v>65</v>
      </c>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row>
    <row r="71" spans="3:40">
      <c r="C71" s="59" t="s">
        <v>647</v>
      </c>
      <c r="D71" t="s">
        <v>624</v>
      </c>
      <c r="E71" s="96">
        <v>1</v>
      </c>
      <c r="F71" s="96">
        <v>1</v>
      </c>
      <c r="G71" s="5">
        <v>1</v>
      </c>
      <c r="I71" s="59" t="str">
        <f>HLOOKUP(F71,$N$6:$Y$112,M71,FALSE)</f>
        <v>True</v>
      </c>
      <c r="K71" s="163"/>
      <c r="M71" s="65">
        <f t="shared" ref="M71:M112" si="36">M70+1</f>
        <v>66</v>
      </c>
      <c r="N71" t="s">
        <v>10</v>
      </c>
      <c r="O71" s="79" t="s">
        <v>640</v>
      </c>
      <c r="P71" s="79" t="s">
        <v>755</v>
      </c>
      <c r="Q71" s="79" t="s">
        <v>639</v>
      </c>
      <c r="AA71" s="4">
        <v>0</v>
      </c>
      <c r="AB71" s="4">
        <f t="shared" si="33"/>
        <v>0.5</v>
      </c>
      <c r="AC71" s="4">
        <f t="shared" si="33"/>
        <v>1</v>
      </c>
    </row>
    <row r="72" spans="3:40">
      <c r="C72" s="59" t="s">
        <v>655</v>
      </c>
      <c r="D72" t="s">
        <v>625</v>
      </c>
      <c r="E72" s="96">
        <v>1</v>
      </c>
      <c r="F72" s="96">
        <v>1</v>
      </c>
      <c r="G72" s="5">
        <v>1</v>
      </c>
      <c r="I72" s="59" t="str">
        <f>HLOOKUP(F72,$N$6:$Y$112,M72,FALSE)</f>
        <v>True</v>
      </c>
      <c r="K72" s="163"/>
      <c r="M72" s="65">
        <f t="shared" si="36"/>
        <v>67</v>
      </c>
      <c r="N72" t="s">
        <v>10</v>
      </c>
      <c r="O72" s="79" t="s">
        <v>640</v>
      </c>
      <c r="P72" s="79" t="s">
        <v>755</v>
      </c>
      <c r="Q72" s="79" t="s">
        <v>639</v>
      </c>
      <c r="AA72" s="4">
        <v>0</v>
      </c>
      <c r="AB72" s="4">
        <f t="shared" si="33"/>
        <v>0.5</v>
      </c>
      <c r="AC72" s="4">
        <f t="shared" si="33"/>
        <v>1</v>
      </c>
    </row>
    <row r="73" spans="3:40">
      <c r="C73" s="59" t="s">
        <v>663</v>
      </c>
      <c r="D73" t="s">
        <v>626</v>
      </c>
      <c r="E73" s="96">
        <v>1</v>
      </c>
      <c r="F73" s="96">
        <v>1</v>
      </c>
      <c r="G73" s="5">
        <v>1</v>
      </c>
      <c r="I73" s="59" t="str">
        <f>HLOOKUP(F73,$N$6:$Y$112,M73,FALSE)</f>
        <v>True</v>
      </c>
      <c r="K73" s="163"/>
      <c r="M73" s="65">
        <f t="shared" si="36"/>
        <v>68</v>
      </c>
      <c r="N73" t="s">
        <v>10</v>
      </c>
      <c r="O73" s="79" t="s">
        <v>640</v>
      </c>
      <c r="P73" s="79" t="s">
        <v>755</v>
      </c>
      <c r="Q73" s="79" t="s">
        <v>639</v>
      </c>
      <c r="AA73" s="4">
        <v>0</v>
      </c>
      <c r="AB73" s="4">
        <f t="shared" si="33"/>
        <v>0.5</v>
      </c>
      <c r="AC73" s="4">
        <f t="shared" si="33"/>
        <v>1</v>
      </c>
    </row>
    <row r="74" spans="3:40">
      <c r="C74" s="59" t="s">
        <v>671</v>
      </c>
      <c r="D74" t="s">
        <v>627</v>
      </c>
      <c r="E74" s="96">
        <v>1</v>
      </c>
      <c r="F74" s="96">
        <v>1</v>
      </c>
      <c r="G74" s="5">
        <v>1</v>
      </c>
      <c r="I74" s="59" t="str">
        <f>HLOOKUP(F74,$N$6:$Y$112,M74,FALSE)</f>
        <v>True</v>
      </c>
      <c r="K74" s="163"/>
      <c r="M74" s="65">
        <f t="shared" si="36"/>
        <v>69</v>
      </c>
      <c r="N74" t="s">
        <v>10</v>
      </c>
      <c r="O74" s="79" t="s">
        <v>640</v>
      </c>
      <c r="P74" s="79" t="s">
        <v>755</v>
      </c>
      <c r="Q74" s="79" t="s">
        <v>639</v>
      </c>
      <c r="AA74" s="4">
        <v>0</v>
      </c>
      <c r="AB74" s="4">
        <f t="shared" si="33"/>
        <v>0.5</v>
      </c>
      <c r="AC74" s="4">
        <f t="shared" si="33"/>
        <v>1</v>
      </c>
    </row>
    <row r="75" spans="3:40">
      <c r="C75" s="59" t="s">
        <v>678</v>
      </c>
      <c r="D75" t="s">
        <v>628</v>
      </c>
      <c r="E75" s="96">
        <v>1</v>
      </c>
      <c r="F75" s="96">
        <v>1</v>
      </c>
      <c r="G75" s="5">
        <v>1</v>
      </c>
      <c r="I75" s="59" t="str">
        <f>HLOOKUP(F75,$N$6:$Y$112,M75,FALSE)</f>
        <v>True</v>
      </c>
      <c r="K75" s="163"/>
      <c r="M75" s="65">
        <f t="shared" si="36"/>
        <v>70</v>
      </c>
      <c r="N75" t="s">
        <v>10</v>
      </c>
      <c r="O75" s="79" t="s">
        <v>640</v>
      </c>
      <c r="P75" s="79" t="s">
        <v>755</v>
      </c>
      <c r="Q75" s="79" t="s">
        <v>639</v>
      </c>
      <c r="AA75" s="4">
        <v>0</v>
      </c>
      <c r="AB75" s="4">
        <f t="shared" si="33"/>
        <v>0.5</v>
      </c>
      <c r="AC75" s="4">
        <f t="shared" si="33"/>
        <v>1</v>
      </c>
    </row>
    <row r="76" spans="3:40">
      <c r="E76" s="4"/>
      <c r="F76" s="4"/>
      <c r="I76" s="59"/>
      <c r="K76" s="4"/>
      <c r="M76" s="65">
        <f t="shared" si="36"/>
        <v>71</v>
      </c>
    </row>
    <row r="77" spans="3:40">
      <c r="C77" s="87" t="s">
        <v>550</v>
      </c>
      <c r="D77" s="82" t="s">
        <v>630</v>
      </c>
      <c r="E77" s="81">
        <f t="shared" ref="E77" si="37">SUM(E78:E82)</f>
        <v>5</v>
      </c>
      <c r="F77" s="81">
        <f t="shared" ref="F77" si="38">SUM(F78:F82)</f>
        <v>5</v>
      </c>
      <c r="G77" s="81">
        <f>SUM(G78:G82)</f>
        <v>5</v>
      </c>
      <c r="I77" s="81"/>
      <c r="J77" s="81"/>
      <c r="K77" s="162"/>
      <c r="L77" s="59"/>
      <c r="M77" s="65">
        <f t="shared" si="36"/>
        <v>72</v>
      </c>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row>
    <row r="78" spans="3:40">
      <c r="C78" s="59" t="s">
        <v>648</v>
      </c>
      <c r="D78" t="s">
        <v>611</v>
      </c>
      <c r="E78" s="96">
        <v>1</v>
      </c>
      <c r="F78" s="96">
        <v>1</v>
      </c>
      <c r="G78" s="5">
        <v>1</v>
      </c>
      <c r="I78" s="59" t="str">
        <f>HLOOKUP(F78,$N$6:$Y$112,M78,FALSE)</f>
        <v>True</v>
      </c>
      <c r="K78" s="163"/>
      <c r="M78" s="65">
        <f t="shared" si="36"/>
        <v>73</v>
      </c>
      <c r="N78" t="s">
        <v>10</v>
      </c>
      <c r="O78" s="79" t="s">
        <v>640</v>
      </c>
      <c r="P78" s="79" t="s">
        <v>755</v>
      </c>
      <c r="Q78" s="79" t="s">
        <v>639</v>
      </c>
      <c r="AA78" s="4">
        <v>0</v>
      </c>
      <c r="AB78" s="4">
        <f t="shared" ref="AB78:AC82" si="39">AA78+0.5</f>
        <v>0.5</v>
      </c>
      <c r="AC78" s="4">
        <f t="shared" si="39"/>
        <v>1</v>
      </c>
    </row>
    <row r="79" spans="3:40">
      <c r="C79" s="59" t="s">
        <v>656</v>
      </c>
      <c r="D79" t="s">
        <v>612</v>
      </c>
      <c r="E79" s="96">
        <v>1</v>
      </c>
      <c r="F79" s="96">
        <v>1</v>
      </c>
      <c r="G79" s="5">
        <v>1</v>
      </c>
      <c r="I79" s="59" t="str">
        <f>HLOOKUP(F79,$N$6:$Y$112,M79,FALSE)</f>
        <v>True</v>
      </c>
      <c r="K79" s="163"/>
      <c r="M79" s="65">
        <f t="shared" si="36"/>
        <v>74</v>
      </c>
      <c r="N79" t="s">
        <v>10</v>
      </c>
      <c r="O79" s="79" t="s">
        <v>640</v>
      </c>
      <c r="P79" s="79" t="s">
        <v>755</v>
      </c>
      <c r="Q79" s="79" t="s">
        <v>639</v>
      </c>
      <c r="AA79" s="4">
        <v>0</v>
      </c>
      <c r="AB79" s="4">
        <f t="shared" si="39"/>
        <v>0.5</v>
      </c>
      <c r="AC79" s="4">
        <f t="shared" si="39"/>
        <v>1</v>
      </c>
    </row>
    <row r="80" spans="3:40">
      <c r="C80" s="59" t="s">
        <v>664</v>
      </c>
      <c r="D80" t="s">
        <v>613</v>
      </c>
      <c r="E80" s="96">
        <v>1</v>
      </c>
      <c r="F80" s="96">
        <v>1</v>
      </c>
      <c r="G80" s="5">
        <v>1</v>
      </c>
      <c r="I80" s="59" t="str">
        <f>HLOOKUP(F80,$N$6:$Y$112,M80,FALSE)</f>
        <v>True</v>
      </c>
      <c r="K80" s="163"/>
      <c r="M80" s="65">
        <f t="shared" si="36"/>
        <v>75</v>
      </c>
      <c r="N80" t="s">
        <v>10</v>
      </c>
      <c r="O80" s="79" t="s">
        <v>640</v>
      </c>
      <c r="P80" s="79" t="s">
        <v>755</v>
      </c>
      <c r="Q80" s="79" t="s">
        <v>639</v>
      </c>
      <c r="AA80" s="4">
        <v>0</v>
      </c>
      <c r="AB80" s="4">
        <f t="shared" si="39"/>
        <v>0.5</v>
      </c>
      <c r="AC80" s="4">
        <f t="shared" si="39"/>
        <v>1</v>
      </c>
    </row>
    <row r="81" spans="3:40">
      <c r="C81" s="59" t="s">
        <v>672</v>
      </c>
      <c r="D81" t="s">
        <v>279</v>
      </c>
      <c r="E81" s="96">
        <v>1</v>
      </c>
      <c r="F81" s="96">
        <v>1</v>
      </c>
      <c r="G81" s="5">
        <v>1</v>
      </c>
      <c r="I81" s="59" t="str">
        <f>HLOOKUP(F81,$N$6:$Y$112,M81,FALSE)</f>
        <v>True</v>
      </c>
      <c r="K81" s="163"/>
      <c r="M81" s="65">
        <f t="shared" si="36"/>
        <v>76</v>
      </c>
      <c r="N81" t="s">
        <v>10</v>
      </c>
      <c r="O81" s="79" t="s">
        <v>640</v>
      </c>
      <c r="P81" s="79" t="s">
        <v>755</v>
      </c>
      <c r="Q81" s="79" t="s">
        <v>639</v>
      </c>
      <c r="AA81" s="4">
        <v>0</v>
      </c>
      <c r="AB81" s="4">
        <f t="shared" si="39"/>
        <v>0.5</v>
      </c>
      <c r="AC81" s="4">
        <f t="shared" si="39"/>
        <v>1</v>
      </c>
    </row>
    <row r="82" spans="3:40">
      <c r="C82" s="59" t="s">
        <v>679</v>
      </c>
      <c r="D82" t="s">
        <v>614</v>
      </c>
      <c r="E82" s="96">
        <v>1</v>
      </c>
      <c r="F82" s="96">
        <v>1</v>
      </c>
      <c r="G82" s="5">
        <v>1</v>
      </c>
      <c r="I82" s="59" t="str">
        <f>HLOOKUP(F82,$N$6:$Y$112,M82,FALSE)</f>
        <v>True</v>
      </c>
      <c r="K82" s="163"/>
      <c r="M82" s="65">
        <f t="shared" si="36"/>
        <v>77</v>
      </c>
      <c r="N82" t="s">
        <v>10</v>
      </c>
      <c r="O82" s="79" t="s">
        <v>640</v>
      </c>
      <c r="P82" s="79" t="s">
        <v>755</v>
      </c>
      <c r="Q82" s="79" t="s">
        <v>639</v>
      </c>
      <c r="AA82" s="4">
        <v>0</v>
      </c>
      <c r="AB82" s="4">
        <f t="shared" si="39"/>
        <v>0.5</v>
      </c>
      <c r="AC82" s="4">
        <f t="shared" si="39"/>
        <v>1</v>
      </c>
    </row>
    <row r="83" spans="3:40">
      <c r="E83" s="4"/>
      <c r="F83" s="4"/>
      <c r="I83" s="68"/>
      <c r="K83" s="4"/>
      <c r="M83" s="65">
        <f t="shared" si="36"/>
        <v>78</v>
      </c>
    </row>
    <row r="84" spans="3:40">
      <c r="C84" s="71" t="s">
        <v>752</v>
      </c>
      <c r="D84" s="69" t="s">
        <v>548</v>
      </c>
      <c r="E84" s="67"/>
      <c r="F84" s="67">
        <f>F86+F93+F100+F107</f>
        <v>20</v>
      </c>
      <c r="G84" s="67">
        <f>G86+G93+G100+G107</f>
        <v>20</v>
      </c>
      <c r="H84" s="68"/>
      <c r="I84" s="67"/>
      <c r="J84" s="68"/>
      <c r="K84" s="160"/>
      <c r="M84" s="65">
        <f t="shared" si="36"/>
        <v>79</v>
      </c>
      <c r="N84" s="67"/>
      <c r="O84" s="67"/>
      <c r="P84" s="67"/>
      <c r="Q84" s="67"/>
      <c r="R84" s="67"/>
      <c r="S84" s="67"/>
      <c r="T84" s="67"/>
      <c r="U84" s="67"/>
      <c r="V84" s="67"/>
      <c r="W84" s="67"/>
      <c r="X84" s="67"/>
      <c r="Y84" s="67"/>
    </row>
    <row r="85" spans="3:40">
      <c r="C85" s="85"/>
      <c r="D85" s="83"/>
      <c r="E85" s="68"/>
      <c r="F85" s="68"/>
      <c r="G85" s="68"/>
      <c r="H85" s="68"/>
      <c r="I85" s="68"/>
      <c r="J85" s="68"/>
      <c r="K85" s="161"/>
      <c r="M85" s="65">
        <f t="shared" si="36"/>
        <v>80</v>
      </c>
      <c r="N85" s="68"/>
      <c r="O85" s="68"/>
      <c r="P85" s="68"/>
      <c r="Q85" s="68"/>
      <c r="R85" s="68"/>
      <c r="S85" s="68"/>
      <c r="T85" s="68"/>
      <c r="U85" s="68"/>
      <c r="V85" s="68"/>
      <c r="W85" s="68"/>
      <c r="X85" s="68"/>
      <c r="Y85" s="68"/>
    </row>
    <row r="86" spans="3:40">
      <c r="C86" s="87" t="s">
        <v>728</v>
      </c>
      <c r="D86" s="82" t="s">
        <v>547</v>
      </c>
      <c r="E86" s="81"/>
      <c r="F86" s="81">
        <f t="shared" ref="F86" si="40">SUM(F87:F91)</f>
        <v>5</v>
      </c>
      <c r="G86" s="81">
        <f>SUM(G87:G91)</f>
        <v>5</v>
      </c>
      <c r="I86" s="81"/>
      <c r="J86" s="81"/>
      <c r="K86" s="162"/>
      <c r="L86" s="59"/>
      <c r="M86" s="65">
        <f t="shared" si="36"/>
        <v>81</v>
      </c>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row>
    <row r="87" spans="3:40">
      <c r="C87" s="59" t="s">
        <v>729</v>
      </c>
      <c r="D87" t="s">
        <v>697</v>
      </c>
      <c r="F87" s="96">
        <v>1</v>
      </c>
      <c r="G87" s="5">
        <v>1</v>
      </c>
      <c r="I87" s="59" t="str">
        <f>HLOOKUP(F87,$N$6:$Y$112,M87,FALSE)</f>
        <v>True</v>
      </c>
      <c r="K87" s="163"/>
      <c r="M87" s="65">
        <f t="shared" si="36"/>
        <v>82</v>
      </c>
      <c r="N87" t="s">
        <v>10</v>
      </c>
      <c r="O87" s="79" t="s">
        <v>640</v>
      </c>
      <c r="P87" s="79" t="s">
        <v>755</v>
      </c>
      <c r="Q87" s="79" t="s">
        <v>639</v>
      </c>
      <c r="AA87" s="4">
        <v>0</v>
      </c>
      <c r="AB87" s="4">
        <f t="shared" ref="AB87:AC91" si="41">AA87+0.5</f>
        <v>0.5</v>
      </c>
      <c r="AC87" s="4">
        <f t="shared" si="41"/>
        <v>1</v>
      </c>
    </row>
    <row r="88" spans="3:40">
      <c r="C88" s="59" t="s">
        <v>730</v>
      </c>
      <c r="D88" t="s">
        <v>690</v>
      </c>
      <c r="F88" s="96">
        <v>1</v>
      </c>
      <c r="G88" s="5">
        <v>1</v>
      </c>
      <c r="I88" s="59" t="str">
        <f>HLOOKUP(F88,$N$6:$Y$112,M88,FALSE)</f>
        <v>True</v>
      </c>
      <c r="K88" s="163"/>
      <c r="M88" s="65">
        <f t="shared" si="36"/>
        <v>83</v>
      </c>
      <c r="N88" t="s">
        <v>10</v>
      </c>
      <c r="O88" s="79" t="s">
        <v>640</v>
      </c>
      <c r="P88" s="79" t="s">
        <v>755</v>
      </c>
      <c r="Q88" s="79" t="s">
        <v>639</v>
      </c>
      <c r="AA88" s="4">
        <v>0</v>
      </c>
      <c r="AB88" s="4">
        <f t="shared" si="41"/>
        <v>0.5</v>
      </c>
      <c r="AC88" s="4">
        <f t="shared" si="41"/>
        <v>1</v>
      </c>
    </row>
    <row r="89" spans="3:40">
      <c r="C89" s="59" t="s">
        <v>731</v>
      </c>
      <c r="D89" t="s">
        <v>691</v>
      </c>
      <c r="F89" s="96">
        <v>1</v>
      </c>
      <c r="G89" s="5">
        <v>1</v>
      </c>
      <c r="I89" s="59" t="str">
        <f>HLOOKUP(F89,$N$6:$Y$112,M89,FALSE)</f>
        <v>True</v>
      </c>
      <c r="K89" s="163"/>
      <c r="M89" s="65">
        <f t="shared" si="36"/>
        <v>84</v>
      </c>
      <c r="N89" t="s">
        <v>10</v>
      </c>
      <c r="O89" s="79" t="s">
        <v>640</v>
      </c>
      <c r="P89" s="79" t="s">
        <v>755</v>
      </c>
      <c r="Q89" s="79" t="s">
        <v>639</v>
      </c>
      <c r="AA89" s="4">
        <v>0</v>
      </c>
      <c r="AB89" s="4">
        <f t="shared" si="41"/>
        <v>0.5</v>
      </c>
      <c r="AC89" s="4">
        <f t="shared" si="41"/>
        <v>1</v>
      </c>
    </row>
    <row r="90" spans="3:40">
      <c r="C90" s="59" t="s">
        <v>732</v>
      </c>
      <c r="D90" t="s">
        <v>692</v>
      </c>
      <c r="F90" s="96">
        <v>1</v>
      </c>
      <c r="G90" s="5">
        <v>1</v>
      </c>
      <c r="I90" s="59" t="str">
        <f>HLOOKUP(F90,$N$6:$Y$112,M90,FALSE)</f>
        <v>True</v>
      </c>
      <c r="K90" s="163"/>
      <c r="M90" s="65">
        <f t="shared" si="36"/>
        <v>85</v>
      </c>
      <c r="N90" t="s">
        <v>10</v>
      </c>
      <c r="O90" s="79" t="s">
        <v>640</v>
      </c>
      <c r="P90" s="79" t="s">
        <v>755</v>
      </c>
      <c r="Q90" s="79" t="s">
        <v>639</v>
      </c>
      <c r="AA90" s="4">
        <v>0</v>
      </c>
      <c r="AB90" s="4">
        <f t="shared" si="41"/>
        <v>0.5</v>
      </c>
      <c r="AC90" s="4">
        <f t="shared" si="41"/>
        <v>1</v>
      </c>
    </row>
    <row r="91" spans="3:40">
      <c r="C91" s="59" t="s">
        <v>733</v>
      </c>
      <c r="D91" t="s">
        <v>693</v>
      </c>
      <c r="F91" s="96">
        <v>1</v>
      </c>
      <c r="G91" s="5">
        <v>1</v>
      </c>
      <c r="I91" s="59" t="str">
        <f>HLOOKUP(F91,$N$6:$Y$112,M91,FALSE)</f>
        <v>True</v>
      </c>
      <c r="K91" s="163"/>
      <c r="M91" s="65">
        <f t="shared" si="36"/>
        <v>86</v>
      </c>
      <c r="N91" t="s">
        <v>10</v>
      </c>
      <c r="O91" s="79" t="s">
        <v>640</v>
      </c>
      <c r="P91" s="79" t="s">
        <v>755</v>
      </c>
      <c r="Q91" s="79" t="s">
        <v>639</v>
      </c>
      <c r="AA91" s="4">
        <v>0</v>
      </c>
      <c r="AB91" s="4">
        <f t="shared" si="41"/>
        <v>0.5</v>
      </c>
      <c r="AC91" s="4">
        <f t="shared" si="41"/>
        <v>1</v>
      </c>
    </row>
    <row r="92" spans="3:40">
      <c r="E92" s="4"/>
      <c r="F92" s="4"/>
      <c r="I92" s="68"/>
      <c r="K92" s="4"/>
      <c r="M92" s="65">
        <f t="shared" si="36"/>
        <v>87</v>
      </c>
    </row>
    <row r="93" spans="3:40">
      <c r="C93" s="87" t="s">
        <v>734</v>
      </c>
      <c r="D93" s="82" t="s">
        <v>546</v>
      </c>
      <c r="E93" s="81"/>
      <c r="F93" s="81">
        <f t="shared" ref="F93" si="42">SUM(F94:F98)</f>
        <v>5</v>
      </c>
      <c r="G93" s="81">
        <f>SUM(G94:G98)</f>
        <v>5</v>
      </c>
      <c r="I93" s="81"/>
      <c r="J93" s="81"/>
      <c r="K93" s="162"/>
      <c r="L93" s="59"/>
      <c r="M93" s="65">
        <f t="shared" si="36"/>
        <v>88</v>
      </c>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row>
    <row r="94" spans="3:40">
      <c r="C94" s="59" t="s">
        <v>735</v>
      </c>
      <c r="D94" t="s">
        <v>685</v>
      </c>
      <c r="F94" s="96">
        <v>1</v>
      </c>
      <c r="G94" s="5">
        <v>1</v>
      </c>
      <c r="I94" s="59" t="str">
        <f>HLOOKUP(F94,$N$6:$Y$112,M94,FALSE)</f>
        <v>True</v>
      </c>
      <c r="K94" s="163"/>
      <c r="M94" s="65">
        <f t="shared" si="36"/>
        <v>89</v>
      </c>
      <c r="N94" t="s">
        <v>10</v>
      </c>
      <c r="O94" s="79" t="s">
        <v>640</v>
      </c>
      <c r="P94" s="79" t="s">
        <v>755</v>
      </c>
      <c r="Q94" s="79" t="s">
        <v>639</v>
      </c>
      <c r="AA94" s="4">
        <v>0</v>
      </c>
      <c r="AB94" s="4">
        <f t="shared" ref="AB94:AC98" si="43">AA94+0.5</f>
        <v>0.5</v>
      </c>
      <c r="AC94" s="4">
        <f t="shared" si="43"/>
        <v>1</v>
      </c>
    </row>
    <row r="95" spans="3:40">
      <c r="C95" s="59" t="s">
        <v>736</v>
      </c>
      <c r="D95" t="s">
        <v>686</v>
      </c>
      <c r="F95" s="96">
        <v>1</v>
      </c>
      <c r="G95" s="5">
        <v>1</v>
      </c>
      <c r="I95" s="59" t="str">
        <f>HLOOKUP(F95,$N$6:$Y$112,M95,FALSE)</f>
        <v>True</v>
      </c>
      <c r="K95" s="163"/>
      <c r="M95" s="65">
        <f t="shared" si="36"/>
        <v>90</v>
      </c>
      <c r="N95" t="s">
        <v>10</v>
      </c>
      <c r="O95" s="79" t="s">
        <v>640</v>
      </c>
      <c r="P95" s="79" t="s">
        <v>755</v>
      </c>
      <c r="Q95" s="79" t="s">
        <v>639</v>
      </c>
      <c r="AA95" s="4">
        <v>0</v>
      </c>
      <c r="AB95" s="4">
        <f t="shared" si="43"/>
        <v>0.5</v>
      </c>
      <c r="AC95" s="4">
        <f t="shared" si="43"/>
        <v>1</v>
      </c>
    </row>
    <row r="96" spans="3:40">
      <c r="C96" s="59" t="s">
        <v>737</v>
      </c>
      <c r="D96" t="s">
        <v>687</v>
      </c>
      <c r="F96" s="96">
        <v>1</v>
      </c>
      <c r="G96" s="5">
        <v>1</v>
      </c>
      <c r="I96" s="59" t="str">
        <f>HLOOKUP(F96,$N$6:$Y$112,M96,FALSE)</f>
        <v>True</v>
      </c>
      <c r="K96" s="163"/>
      <c r="M96" s="65">
        <f t="shared" si="36"/>
        <v>91</v>
      </c>
      <c r="N96" t="s">
        <v>10</v>
      </c>
      <c r="O96" s="79" t="s">
        <v>640</v>
      </c>
      <c r="P96" s="79" t="s">
        <v>755</v>
      </c>
      <c r="Q96" s="79" t="s">
        <v>639</v>
      </c>
      <c r="AA96" s="4">
        <v>0</v>
      </c>
      <c r="AB96" s="4">
        <f t="shared" si="43"/>
        <v>0.5</v>
      </c>
      <c r="AC96" s="4">
        <f t="shared" si="43"/>
        <v>1</v>
      </c>
    </row>
    <row r="97" spans="3:40">
      <c r="C97" s="59" t="s">
        <v>738</v>
      </c>
      <c r="D97" t="s">
        <v>688</v>
      </c>
      <c r="F97" s="96">
        <v>1</v>
      </c>
      <c r="G97" s="5">
        <v>1</v>
      </c>
      <c r="I97" s="59" t="str">
        <f>HLOOKUP(F97,$N$6:$Y$112,M97,FALSE)</f>
        <v>True</v>
      </c>
      <c r="K97" s="163"/>
      <c r="M97" s="65">
        <f t="shared" si="36"/>
        <v>92</v>
      </c>
      <c r="N97" t="s">
        <v>10</v>
      </c>
      <c r="O97" s="79" t="s">
        <v>640</v>
      </c>
      <c r="P97" s="79" t="s">
        <v>755</v>
      </c>
      <c r="Q97" s="79" t="s">
        <v>639</v>
      </c>
      <c r="AA97" s="4">
        <v>0</v>
      </c>
      <c r="AB97" s="4">
        <f t="shared" si="43"/>
        <v>0.5</v>
      </c>
      <c r="AC97" s="4">
        <f t="shared" si="43"/>
        <v>1</v>
      </c>
    </row>
    <row r="98" spans="3:40">
      <c r="C98" s="59" t="s">
        <v>739</v>
      </c>
      <c r="D98" t="s">
        <v>689</v>
      </c>
      <c r="F98" s="96">
        <v>1</v>
      </c>
      <c r="G98" s="5">
        <v>1</v>
      </c>
      <c r="I98" s="59" t="str">
        <f>HLOOKUP(F98,$N$6:$Y$112,M98,FALSE)</f>
        <v>True</v>
      </c>
      <c r="K98" s="163"/>
      <c r="M98" s="65">
        <f t="shared" si="36"/>
        <v>93</v>
      </c>
      <c r="N98" t="s">
        <v>10</v>
      </c>
      <c r="O98" s="79" t="s">
        <v>640</v>
      </c>
      <c r="P98" s="79" t="s">
        <v>755</v>
      </c>
      <c r="Q98" s="79" t="s">
        <v>639</v>
      </c>
      <c r="AA98" s="4">
        <v>0</v>
      </c>
      <c r="AB98" s="4">
        <f t="shared" si="43"/>
        <v>0.5</v>
      </c>
      <c r="AC98" s="4">
        <f t="shared" si="43"/>
        <v>1</v>
      </c>
    </row>
    <row r="99" spans="3:40">
      <c r="E99" s="4"/>
      <c r="F99" s="4"/>
      <c r="I99" s="68"/>
      <c r="K99" s="4"/>
      <c r="M99" s="65">
        <f t="shared" si="36"/>
        <v>94</v>
      </c>
    </row>
    <row r="100" spans="3:40">
      <c r="C100" s="87" t="s">
        <v>740</v>
      </c>
      <c r="D100" s="82" t="s">
        <v>694</v>
      </c>
      <c r="E100" s="81"/>
      <c r="F100" s="81">
        <f t="shared" ref="F100" si="44">SUM(F101:F105)</f>
        <v>5</v>
      </c>
      <c r="G100" s="81">
        <f>SUM(G101:G105)</f>
        <v>5</v>
      </c>
      <c r="I100" s="81"/>
      <c r="J100" s="81"/>
      <c r="K100" s="162"/>
      <c r="L100" s="59"/>
      <c r="M100" s="65">
        <f t="shared" si="36"/>
        <v>95</v>
      </c>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row>
    <row r="101" spans="3:40">
      <c r="C101" s="59" t="s">
        <v>741</v>
      </c>
      <c r="D101" s="89" t="s">
        <v>700</v>
      </c>
      <c r="F101" s="96">
        <v>1</v>
      </c>
      <c r="G101" s="5">
        <v>1</v>
      </c>
      <c r="I101" s="59" t="str">
        <f>HLOOKUP(F101,$N$6:$Y$112,M101,FALSE)</f>
        <v>True</v>
      </c>
      <c r="K101" s="163"/>
      <c r="M101" s="65">
        <f t="shared" si="36"/>
        <v>96</v>
      </c>
      <c r="N101" t="s">
        <v>10</v>
      </c>
      <c r="O101" s="79" t="s">
        <v>640</v>
      </c>
      <c r="P101" s="79" t="s">
        <v>755</v>
      </c>
      <c r="Q101" s="79" t="s">
        <v>639</v>
      </c>
      <c r="AA101" s="4">
        <v>0</v>
      </c>
      <c r="AB101" s="4">
        <f t="shared" ref="AB101:AC112" si="45">AA101+0.5</f>
        <v>0.5</v>
      </c>
      <c r="AC101" s="4">
        <f t="shared" si="45"/>
        <v>1</v>
      </c>
      <c r="AI101" s="4"/>
      <c r="AJ101" s="4"/>
      <c r="AK101" s="4"/>
      <c r="AL101" s="4"/>
      <c r="AM101" s="4"/>
    </row>
    <row r="102" spans="3:40">
      <c r="C102" s="59" t="s">
        <v>742</v>
      </c>
      <c r="D102" s="89" t="s">
        <v>701</v>
      </c>
      <c r="F102" s="96">
        <v>1</v>
      </c>
      <c r="G102" s="5">
        <v>1</v>
      </c>
      <c r="I102" s="59" t="str">
        <f>HLOOKUP(F102,$N$6:$Y$112,M102,FALSE)</f>
        <v>True</v>
      </c>
      <c r="K102" s="163"/>
      <c r="M102" s="65">
        <f t="shared" si="36"/>
        <v>97</v>
      </c>
      <c r="N102" t="s">
        <v>10</v>
      </c>
      <c r="O102" s="79" t="s">
        <v>640</v>
      </c>
      <c r="P102" s="79" t="s">
        <v>755</v>
      </c>
      <c r="Q102" s="79" t="s">
        <v>639</v>
      </c>
      <c r="AA102" s="4">
        <v>0</v>
      </c>
      <c r="AB102" s="4">
        <f t="shared" si="45"/>
        <v>0.5</v>
      </c>
      <c r="AC102" s="4">
        <f t="shared" si="45"/>
        <v>1</v>
      </c>
      <c r="AI102" s="4"/>
      <c r="AJ102" s="4"/>
      <c r="AK102" s="4"/>
      <c r="AL102" s="4"/>
      <c r="AM102" s="4"/>
    </row>
    <row r="103" spans="3:40">
      <c r="C103" s="59" t="s">
        <v>743</v>
      </c>
      <c r="D103" s="89" t="s">
        <v>702</v>
      </c>
      <c r="F103" s="96">
        <v>1</v>
      </c>
      <c r="G103" s="5">
        <v>1</v>
      </c>
      <c r="I103" s="59" t="str">
        <f>HLOOKUP(F103,$N$6:$Y$112,M103,FALSE)</f>
        <v>True</v>
      </c>
      <c r="K103" s="163"/>
      <c r="M103" s="65">
        <f t="shared" si="36"/>
        <v>98</v>
      </c>
      <c r="N103" t="s">
        <v>10</v>
      </c>
      <c r="O103" s="79" t="s">
        <v>640</v>
      </c>
      <c r="P103" s="79" t="s">
        <v>755</v>
      </c>
      <c r="Q103" s="79" t="s">
        <v>639</v>
      </c>
      <c r="AA103" s="4">
        <v>0</v>
      </c>
      <c r="AB103" s="4">
        <f t="shared" si="45"/>
        <v>0.5</v>
      </c>
      <c r="AC103" s="4">
        <f t="shared" si="45"/>
        <v>1</v>
      </c>
      <c r="AI103" s="4"/>
      <c r="AJ103" s="4"/>
      <c r="AK103" s="4"/>
      <c r="AL103" s="4"/>
      <c r="AM103" s="4"/>
    </row>
    <row r="104" spans="3:40">
      <c r="C104" s="59" t="s">
        <v>744</v>
      </c>
      <c r="D104" s="89" t="s">
        <v>703</v>
      </c>
      <c r="F104" s="96">
        <v>1</v>
      </c>
      <c r="G104" s="5">
        <v>1</v>
      </c>
      <c r="I104" s="59" t="str">
        <f>HLOOKUP(F104,$N$6:$Y$112,M104,FALSE)</f>
        <v>True</v>
      </c>
      <c r="K104" s="163"/>
      <c r="M104" s="65">
        <f t="shared" si="36"/>
        <v>99</v>
      </c>
      <c r="N104" t="s">
        <v>10</v>
      </c>
      <c r="O104" s="79" t="s">
        <v>640</v>
      </c>
      <c r="P104" s="79" t="s">
        <v>755</v>
      </c>
      <c r="Q104" s="79" t="s">
        <v>639</v>
      </c>
      <c r="AA104" s="4">
        <v>0</v>
      </c>
      <c r="AB104" s="4">
        <f t="shared" si="45"/>
        <v>0.5</v>
      </c>
      <c r="AC104" s="4">
        <f t="shared" si="45"/>
        <v>1</v>
      </c>
      <c r="AI104" s="4"/>
      <c r="AJ104" s="4"/>
      <c r="AK104" s="4"/>
      <c r="AL104" s="4"/>
      <c r="AM104" s="4"/>
    </row>
    <row r="105" spans="3:40">
      <c r="C105" s="59" t="s">
        <v>745</v>
      </c>
      <c r="D105" s="89" t="s">
        <v>704</v>
      </c>
      <c r="F105" s="96">
        <v>1</v>
      </c>
      <c r="G105" s="5">
        <v>1</v>
      </c>
      <c r="I105" s="59" t="str">
        <f>HLOOKUP(F105,$N$6:$Y$112,M105,FALSE)</f>
        <v>True</v>
      </c>
      <c r="K105" s="163"/>
      <c r="M105" s="65">
        <f t="shared" si="36"/>
        <v>100</v>
      </c>
      <c r="N105" t="s">
        <v>10</v>
      </c>
      <c r="O105" s="79" t="s">
        <v>640</v>
      </c>
      <c r="P105" s="79" t="s">
        <v>755</v>
      </c>
      <c r="Q105" s="79" t="s">
        <v>639</v>
      </c>
      <c r="AA105" s="4">
        <v>0</v>
      </c>
      <c r="AB105" s="4">
        <f t="shared" si="45"/>
        <v>0.5</v>
      </c>
      <c r="AC105" s="4">
        <f t="shared" si="45"/>
        <v>1</v>
      </c>
      <c r="AI105" s="4"/>
      <c r="AJ105" s="4"/>
      <c r="AK105" s="4"/>
      <c r="AL105" s="4"/>
      <c r="AM105" s="4"/>
    </row>
    <row r="106" spans="3:40">
      <c r="C106" s="88"/>
      <c r="D106" s="89"/>
      <c r="E106" s="4"/>
      <c r="F106" s="4"/>
      <c r="I106" s="68"/>
      <c r="K106" s="4"/>
      <c r="M106" s="65">
        <f t="shared" si="36"/>
        <v>101</v>
      </c>
      <c r="AI106" s="4"/>
      <c r="AJ106" s="4"/>
      <c r="AK106" s="4"/>
      <c r="AL106" s="4"/>
      <c r="AM106" s="4"/>
    </row>
    <row r="107" spans="3:40">
      <c r="C107" s="87" t="s">
        <v>746</v>
      </c>
      <c r="D107" s="82" t="s">
        <v>696</v>
      </c>
      <c r="E107" s="81"/>
      <c r="F107" s="81">
        <f t="shared" ref="F107" si="46">SUM(F108:F112)</f>
        <v>5</v>
      </c>
      <c r="G107" s="81">
        <f>SUM(G108:G112)</f>
        <v>5</v>
      </c>
      <c r="I107" s="81"/>
      <c r="J107" s="81"/>
      <c r="K107" s="162"/>
      <c r="L107" s="59"/>
      <c r="M107" s="65">
        <f t="shared" si="36"/>
        <v>102</v>
      </c>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row>
    <row r="108" spans="3:40">
      <c r="C108" s="59" t="s">
        <v>747</v>
      </c>
      <c r="D108" s="89" t="s">
        <v>720</v>
      </c>
      <c r="F108" s="96">
        <v>1</v>
      </c>
      <c r="G108" s="5">
        <v>1</v>
      </c>
      <c r="I108" s="59" t="str">
        <f>HLOOKUP(F108,$N$6:$Y$112,M108,FALSE)</f>
        <v>True</v>
      </c>
      <c r="K108" s="163"/>
      <c r="M108" s="65">
        <f t="shared" si="36"/>
        <v>103</v>
      </c>
      <c r="N108" t="s">
        <v>10</v>
      </c>
      <c r="O108" s="79" t="s">
        <v>640</v>
      </c>
      <c r="P108" s="79" t="s">
        <v>755</v>
      </c>
      <c r="Q108" s="79" t="s">
        <v>639</v>
      </c>
      <c r="AA108" s="4">
        <v>0</v>
      </c>
      <c r="AB108" s="4">
        <f t="shared" ref="AB108:AB112" si="47">AA108+0.5</f>
        <v>0.5</v>
      </c>
      <c r="AC108" s="4">
        <f t="shared" si="45"/>
        <v>1</v>
      </c>
      <c r="AI108" s="4"/>
      <c r="AJ108" s="4"/>
      <c r="AK108" s="4"/>
      <c r="AL108" s="4"/>
      <c r="AM108" s="4"/>
    </row>
    <row r="109" spans="3:40">
      <c r="C109" s="59" t="s">
        <v>748</v>
      </c>
      <c r="D109" s="89" t="s">
        <v>719</v>
      </c>
      <c r="F109" s="96">
        <v>1</v>
      </c>
      <c r="G109" s="5">
        <v>1</v>
      </c>
      <c r="I109" s="59" t="str">
        <f>HLOOKUP(F109,$N$6:$Y$112,M109,FALSE)</f>
        <v>True</v>
      </c>
      <c r="K109" s="163"/>
      <c r="M109" s="65">
        <f t="shared" si="36"/>
        <v>104</v>
      </c>
      <c r="N109" t="s">
        <v>10</v>
      </c>
      <c r="O109" s="79" t="s">
        <v>640</v>
      </c>
      <c r="P109" s="79" t="s">
        <v>755</v>
      </c>
      <c r="Q109" s="79" t="s">
        <v>639</v>
      </c>
      <c r="AA109" s="4">
        <v>0</v>
      </c>
      <c r="AB109" s="4">
        <f t="shared" si="47"/>
        <v>0.5</v>
      </c>
      <c r="AC109" s="4">
        <f t="shared" si="45"/>
        <v>1</v>
      </c>
      <c r="AI109" s="4"/>
      <c r="AJ109" s="4"/>
      <c r="AK109" s="4"/>
      <c r="AL109" s="4"/>
      <c r="AM109" s="4"/>
    </row>
    <row r="110" spans="3:40">
      <c r="C110" s="59" t="s">
        <v>749</v>
      </c>
      <c r="D110" s="89" t="s">
        <v>721</v>
      </c>
      <c r="F110" s="96">
        <v>1</v>
      </c>
      <c r="G110" s="5">
        <v>1</v>
      </c>
      <c r="I110" s="59" t="str">
        <f>HLOOKUP(F110,$N$6:$Y$112,M110,FALSE)</f>
        <v>True</v>
      </c>
      <c r="K110" s="163"/>
      <c r="M110" s="65">
        <f t="shared" si="36"/>
        <v>105</v>
      </c>
      <c r="N110" t="s">
        <v>10</v>
      </c>
      <c r="O110" s="79" t="s">
        <v>640</v>
      </c>
      <c r="P110" s="79" t="s">
        <v>755</v>
      </c>
      <c r="Q110" s="79" t="s">
        <v>639</v>
      </c>
      <c r="AA110" s="4">
        <v>0</v>
      </c>
      <c r="AB110" s="4">
        <f t="shared" si="47"/>
        <v>0.5</v>
      </c>
      <c r="AC110" s="4">
        <f t="shared" si="45"/>
        <v>1</v>
      </c>
      <c r="AI110" s="4"/>
      <c r="AJ110" s="4"/>
      <c r="AK110" s="4"/>
      <c r="AL110" s="4"/>
      <c r="AM110" s="4"/>
    </row>
    <row r="111" spans="3:40">
      <c r="C111" s="59" t="s">
        <v>750</v>
      </c>
      <c r="D111" s="89" t="s">
        <v>722</v>
      </c>
      <c r="F111" s="96">
        <v>1</v>
      </c>
      <c r="G111" s="5">
        <v>1</v>
      </c>
      <c r="I111" s="59" t="str">
        <f>HLOOKUP(F111,$N$6:$Y$112,M111,FALSE)</f>
        <v>True</v>
      </c>
      <c r="K111" s="163"/>
      <c r="M111" s="65">
        <f t="shared" si="36"/>
        <v>106</v>
      </c>
      <c r="N111" t="s">
        <v>10</v>
      </c>
      <c r="O111" s="79" t="s">
        <v>640</v>
      </c>
      <c r="P111" s="79" t="s">
        <v>755</v>
      </c>
      <c r="Q111" s="79" t="s">
        <v>639</v>
      </c>
      <c r="AA111" s="4">
        <v>0</v>
      </c>
      <c r="AB111" s="4">
        <f t="shared" si="47"/>
        <v>0.5</v>
      </c>
      <c r="AC111" s="4">
        <f t="shared" si="45"/>
        <v>1</v>
      </c>
      <c r="AI111" s="4"/>
      <c r="AJ111" s="4"/>
      <c r="AK111" s="4"/>
      <c r="AL111" s="4"/>
      <c r="AM111" s="4"/>
    </row>
    <row r="112" spans="3:40">
      <c r="C112" s="59" t="s">
        <v>751</v>
      </c>
      <c r="D112" s="89" t="s">
        <v>723</v>
      </c>
      <c r="F112" s="96">
        <v>1</v>
      </c>
      <c r="G112" s="5">
        <v>1</v>
      </c>
      <c r="I112" s="59" t="str">
        <f>HLOOKUP(F112,$N$6:$Y$112,M112,FALSE)</f>
        <v>True</v>
      </c>
      <c r="K112" s="163"/>
      <c r="M112" s="65">
        <f t="shared" si="36"/>
        <v>107</v>
      </c>
      <c r="N112" t="s">
        <v>10</v>
      </c>
      <c r="O112" s="79" t="s">
        <v>640</v>
      </c>
      <c r="P112" s="79" t="s">
        <v>755</v>
      </c>
      <c r="Q112" s="79" t="s">
        <v>639</v>
      </c>
      <c r="AA112" s="4">
        <v>0</v>
      </c>
      <c r="AB112" s="4">
        <f t="shared" si="47"/>
        <v>0.5</v>
      </c>
      <c r="AC112" s="4">
        <f t="shared" si="45"/>
        <v>1</v>
      </c>
      <c r="AI112" s="4"/>
      <c r="AJ112" s="4"/>
      <c r="AK112" s="4"/>
      <c r="AL112" s="4"/>
      <c r="AM112" s="4"/>
    </row>
    <row r="113" spans="3:34" s="3" customFormat="1">
      <c r="C113" s="57"/>
      <c r="E113" s="90"/>
      <c r="F113" s="90"/>
      <c r="G113" s="91"/>
      <c r="H113" s="91"/>
      <c r="I113" s="92"/>
      <c r="J113" s="91"/>
      <c r="K113" s="90"/>
      <c r="M113" s="93"/>
      <c r="AE113" s="90"/>
      <c r="AF113" s="90"/>
      <c r="AG113" s="90"/>
      <c r="AH113" s="90"/>
    </row>
  </sheetData>
  <sheetProtection sheet="1" objects="1" scenarios="1" formatCells="0"/>
  <dataValidations count="4">
    <dataValidation type="list" allowBlank="1" showInputMessage="1" showErrorMessage="1" sqref="E50:F53 E24:F24 F10:F12" xr:uid="{AADC09FF-0E16-4780-8824-FB3B1BEC99A7}">
      <formula1>$AA10:$AK10</formula1>
    </dataValidation>
    <dataValidation type="list" allowBlank="1" showInputMessage="1" showErrorMessage="1" sqref="E67:F67" xr:uid="{62EAD57F-5EF6-4074-A4D0-EA8BC1EB963E}">
      <formula1>"0,0.5,1,1.5,2"</formula1>
    </dataValidation>
    <dataValidation type="list" allowBlank="1" showInputMessage="1" showErrorMessage="1" sqref="E78:F82 E71:F75 E58:F62 E65:F66 E68:F68 F108:F112 E41:F45 F94:F98 F15:F19 E27:F31 E34:F38 F101:F105 F87:F91" xr:uid="{84E7C5D1-8571-4F48-8A78-0691B2FB6307}">
      <formula1>"0,0.5,1"</formula1>
    </dataValidation>
    <dataValidation type="list" allowBlank="1" showInputMessage="1" showErrorMessage="1" sqref="I113 I54 I46 I20 I83 I92 I99 I106" xr:uid="{7521FE47-5853-4FC3-A85A-5DF8EC8433FE}">
      <formula1>$N20:$Y20</formula1>
    </dataValidation>
  </dataValidations>
  <pageMargins left="0.7" right="0.7" top="0.75" bottom="0.75" header="0.3" footer="0.3"/>
  <pageSetup orientation="portrait" horizontalDpi="200" verticalDpi="200" r:id="rId1"/>
  <ignoredErrors>
    <ignoredError sqref="F7:G7" formulaRange="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D79C8-1EF0-4184-A682-231E5DFFA375}">
  <dimension ref="C1:AC108"/>
  <sheetViews>
    <sheetView zoomScale="60" zoomScaleNormal="60" workbookViewId="0">
      <selection activeCell="I9" sqref="I9"/>
    </sheetView>
  </sheetViews>
  <sheetFormatPr defaultRowHeight="14.4"/>
  <cols>
    <col min="1" max="2" width="2.62890625" customWidth="1"/>
    <col min="3" max="3" width="8.3125" customWidth="1"/>
    <col min="4" max="4" width="78.05078125" customWidth="1"/>
    <col min="5" max="6" width="15.1015625" hidden="1" customWidth="1"/>
    <col min="7" max="7" width="1.734375" bestFit="1" customWidth="1"/>
    <col min="8" max="8" width="14.41796875" hidden="1" customWidth="1"/>
    <col min="9" max="11" width="14.41796875" customWidth="1"/>
    <col min="12" max="12" width="4.05078125" customWidth="1"/>
    <col min="13" max="13" width="16.68359375" customWidth="1"/>
    <col min="16" max="16" width="0" hidden="1" customWidth="1"/>
    <col min="17" max="29" width="8.7890625" hidden="1" customWidth="1"/>
    <col min="30" max="30" width="0" hidden="1" customWidth="1"/>
  </cols>
  <sheetData>
    <row r="1" spans="3:29" s="2" customFormat="1">
      <c r="D1" s="77"/>
      <c r="E1" s="77"/>
      <c r="F1" s="77"/>
      <c r="Q1" s="66"/>
    </row>
    <row r="2" spans="3:29" s="2" customFormat="1" ht="18.7" customHeight="1">
      <c r="D2" s="76" t="s">
        <v>724</v>
      </c>
      <c r="E2" s="76"/>
      <c r="F2" s="76"/>
      <c r="Q2" s="66"/>
    </row>
    <row r="3" spans="3:29" s="48" customFormat="1" ht="15.6">
      <c r="D3" s="75"/>
      <c r="E3" s="75"/>
      <c r="F3" s="75"/>
      <c r="Q3" s="74"/>
    </row>
    <row r="5" spans="3:29">
      <c r="C5" s="70" t="s">
        <v>591</v>
      </c>
      <c r="D5" s="71" t="s">
        <v>590</v>
      </c>
      <c r="E5" s="70" t="s">
        <v>760</v>
      </c>
      <c r="F5" s="70" t="s">
        <v>761</v>
      </c>
      <c r="G5" s="70"/>
      <c r="H5" s="70" t="s">
        <v>716</v>
      </c>
      <c r="I5" s="70" t="s">
        <v>718</v>
      </c>
      <c r="J5" s="70" t="s">
        <v>717</v>
      </c>
      <c r="K5" s="70" t="s">
        <v>6</v>
      </c>
      <c r="L5" s="72"/>
      <c r="M5" s="70" t="s">
        <v>610</v>
      </c>
      <c r="N5" s="72"/>
      <c r="O5" s="72"/>
      <c r="Q5" s="4"/>
    </row>
    <row r="6" spans="3:29">
      <c r="C6" s="94"/>
      <c r="D6" s="95"/>
      <c r="E6" s="94">
        <f t="shared" ref="E6:F6" si="0">E8+E14+E20+E26+E32</f>
        <v>100</v>
      </c>
      <c r="F6" s="94">
        <f t="shared" si="0"/>
        <v>100</v>
      </c>
      <c r="G6" s="94"/>
      <c r="H6" s="94"/>
      <c r="I6" s="94"/>
      <c r="J6" s="94">
        <f>J8+J14+J20+J26+J32</f>
        <v>100</v>
      </c>
      <c r="K6" s="94">
        <f>K8+K14+K20+K26+K32</f>
        <v>100</v>
      </c>
      <c r="L6" s="72"/>
      <c r="M6" s="72"/>
      <c r="N6" s="72"/>
      <c r="O6" s="72"/>
      <c r="Q6" s="4"/>
    </row>
    <row r="7" spans="3:29">
      <c r="J7" s="4"/>
      <c r="K7" s="5"/>
      <c r="L7" s="5"/>
      <c r="M7" s="5"/>
      <c r="N7" s="5"/>
      <c r="O7" s="72"/>
      <c r="Q7" s="4">
        <v>1</v>
      </c>
      <c r="R7" t="s">
        <v>10</v>
      </c>
      <c r="S7" s="4">
        <v>0</v>
      </c>
      <c r="T7" s="4">
        <f>S7+0.5</f>
        <v>0.5</v>
      </c>
      <c r="U7" s="4">
        <f t="shared" ref="U7:AC7" si="1">T7+0.5</f>
        <v>1</v>
      </c>
      <c r="V7" s="4">
        <f t="shared" si="1"/>
        <v>1.5</v>
      </c>
      <c r="W7" s="4">
        <f t="shared" si="1"/>
        <v>2</v>
      </c>
      <c r="X7" s="4">
        <f t="shared" si="1"/>
        <v>2.5</v>
      </c>
      <c r="Y7" s="4">
        <f t="shared" si="1"/>
        <v>3</v>
      </c>
      <c r="Z7" s="4">
        <f t="shared" si="1"/>
        <v>3.5</v>
      </c>
      <c r="AA7" s="4">
        <f t="shared" si="1"/>
        <v>4</v>
      </c>
      <c r="AB7" s="4">
        <f t="shared" si="1"/>
        <v>4.5</v>
      </c>
      <c r="AC7" s="4">
        <f t="shared" si="1"/>
        <v>5</v>
      </c>
    </row>
    <row r="8" spans="3:29">
      <c r="C8" s="70" t="s">
        <v>588</v>
      </c>
      <c r="D8" s="69" t="s">
        <v>587</v>
      </c>
      <c r="E8" s="67">
        <f>SUM(E9:E12)</f>
        <v>20</v>
      </c>
      <c r="F8" s="67">
        <f>SUM(F9:F12)</f>
        <v>20</v>
      </c>
      <c r="G8" s="69"/>
      <c r="H8" s="67">
        <f>SUM(H9:H12)</f>
        <v>20</v>
      </c>
      <c r="I8" s="69"/>
      <c r="J8" s="67">
        <f>SUM(J9:J12)</f>
        <v>20</v>
      </c>
      <c r="K8" s="67">
        <f>SUM(K9:K12)</f>
        <v>20</v>
      </c>
      <c r="L8" s="68"/>
      <c r="M8" s="67"/>
      <c r="N8" s="68"/>
      <c r="O8" s="72"/>
      <c r="Q8" s="65">
        <f t="shared" ref="Q8:Q36" si="2">Q7+1</f>
        <v>2</v>
      </c>
      <c r="R8" s="67"/>
      <c r="S8" s="67"/>
      <c r="T8" s="67"/>
      <c r="U8" s="67"/>
      <c r="V8" s="67"/>
      <c r="W8" s="67"/>
      <c r="X8" s="67"/>
      <c r="Y8" s="67"/>
      <c r="Z8" s="67"/>
      <c r="AA8" s="67"/>
      <c r="AB8" s="67"/>
      <c r="AC8" s="67"/>
    </row>
    <row r="9" spans="3:29">
      <c r="C9" s="4" t="s">
        <v>586</v>
      </c>
      <c r="D9" t="s">
        <v>585</v>
      </c>
      <c r="E9" s="4">
        <f>ScoreCard!$F10</f>
        <v>5</v>
      </c>
      <c r="F9" s="4">
        <f>ScoreCard2!$F10</f>
        <v>5</v>
      </c>
      <c r="H9" s="4">
        <f>IF($F$6=100,E9,F9)</f>
        <v>5</v>
      </c>
      <c r="I9" s="96"/>
      <c r="J9" s="4">
        <f>IF(I9="",H9,I9)</f>
        <v>5</v>
      </c>
      <c r="K9" s="5">
        <v>5</v>
      </c>
      <c r="L9" s="5"/>
      <c r="M9" s="59" t="str">
        <f t="shared" ref="M9:M12" si="3">_xlfn.IFNA(HLOOKUP(J9,$R$7:$AC$36,Q9,FALSE),"")</f>
        <v>Extensive</v>
      </c>
      <c r="N9" s="5"/>
      <c r="O9" s="72"/>
      <c r="Q9" s="65">
        <f t="shared" si="2"/>
        <v>3</v>
      </c>
      <c r="R9" t="s">
        <v>10</v>
      </c>
      <c r="S9" t="s">
        <v>69</v>
      </c>
      <c r="T9" t="str">
        <f>S9&amp;" / "&amp;U9</f>
        <v>None / Extremely limited</v>
      </c>
      <c r="U9" t="s">
        <v>545</v>
      </c>
      <c r="V9" t="str">
        <f>U9&amp;" / "&amp;W9</f>
        <v>Extremely limited / Limited</v>
      </c>
      <c r="W9" t="s">
        <v>544</v>
      </c>
      <c r="X9" t="str">
        <f>W9&amp;" / "&amp;Y9</f>
        <v>Limited / Moderate</v>
      </c>
      <c r="Y9" t="s">
        <v>543</v>
      </c>
      <c r="Z9" t="str">
        <f>Y9&amp;" / "&amp;AA9</f>
        <v>Moderate / Substantial</v>
      </c>
      <c r="AA9" t="s">
        <v>79</v>
      </c>
      <c r="AB9" t="str">
        <f>AA9&amp;" / "&amp;AC9</f>
        <v>Substantial / Extensive</v>
      </c>
      <c r="AC9" t="s">
        <v>542</v>
      </c>
    </row>
    <row r="10" spans="3:29">
      <c r="C10" s="4" t="s">
        <v>584</v>
      </c>
      <c r="D10" t="s">
        <v>583</v>
      </c>
      <c r="E10" s="4">
        <f>ScoreCard!$F11</f>
        <v>5</v>
      </c>
      <c r="F10" s="4">
        <f>ScoreCard2!$F11</f>
        <v>5</v>
      </c>
      <c r="H10" s="4">
        <f t="shared" ref="H10:H12" si="4">IF($F$6=100,E10,F10)</f>
        <v>5</v>
      </c>
      <c r="I10" s="96"/>
      <c r="J10" s="4">
        <f t="shared" ref="J10:J12" si="5">IF(I10="",H10,I10)</f>
        <v>5</v>
      </c>
      <c r="K10" s="5">
        <v>5</v>
      </c>
      <c r="L10" s="5"/>
      <c r="M10" s="59" t="str">
        <f t="shared" si="3"/>
        <v>Extensive</v>
      </c>
      <c r="N10" s="5"/>
      <c r="O10" s="72"/>
      <c r="Q10" s="65">
        <f t="shared" si="2"/>
        <v>4</v>
      </c>
      <c r="R10" t="s">
        <v>10</v>
      </c>
      <c r="S10" t="s">
        <v>69</v>
      </c>
      <c r="T10" t="str">
        <f>S10&amp;" / "&amp;U10</f>
        <v>None / Extremely limited</v>
      </c>
      <c r="U10" t="s">
        <v>545</v>
      </c>
      <c r="V10" t="str">
        <f>U10&amp;" / "&amp;W10</f>
        <v>Extremely limited / Limited</v>
      </c>
      <c r="W10" t="s">
        <v>544</v>
      </c>
      <c r="X10" t="str">
        <f>W10&amp;" / "&amp;Y10</f>
        <v>Limited / Moderate</v>
      </c>
      <c r="Y10" t="s">
        <v>543</v>
      </c>
      <c r="Z10" t="str">
        <f>Y10&amp;" / "&amp;AA10</f>
        <v>Moderate / Substantial</v>
      </c>
      <c r="AA10" t="s">
        <v>79</v>
      </c>
      <c r="AB10" t="str">
        <f>AA10&amp;" / "&amp;AC10</f>
        <v>Substantial / Extensive</v>
      </c>
      <c r="AC10" t="s">
        <v>542</v>
      </c>
    </row>
    <row r="11" spans="3:29">
      <c r="C11" s="4" t="s">
        <v>582</v>
      </c>
      <c r="D11" t="s">
        <v>581</v>
      </c>
      <c r="E11" s="4">
        <f>ScoreCard!$F12</f>
        <v>5</v>
      </c>
      <c r="F11" s="4">
        <f>ScoreCard2!$F12</f>
        <v>5</v>
      </c>
      <c r="H11" s="4">
        <f t="shared" si="4"/>
        <v>5</v>
      </c>
      <c r="I11" s="96"/>
      <c r="J11" s="4">
        <f t="shared" si="5"/>
        <v>5</v>
      </c>
      <c r="K11" s="5">
        <v>5</v>
      </c>
      <c r="L11" s="5"/>
      <c r="M11" s="59" t="str">
        <f t="shared" si="3"/>
        <v>Extensive</v>
      </c>
      <c r="N11" s="5"/>
      <c r="O11" s="72"/>
      <c r="Q11" s="65">
        <f t="shared" si="2"/>
        <v>5</v>
      </c>
      <c r="R11" t="s">
        <v>10</v>
      </c>
      <c r="S11" t="s">
        <v>69</v>
      </c>
      <c r="T11" t="str">
        <f>S11&amp;" / "&amp;U11</f>
        <v>None / Extremely limited</v>
      </c>
      <c r="U11" t="s">
        <v>545</v>
      </c>
      <c r="V11" t="str">
        <f>U11&amp;" / "&amp;W11</f>
        <v>Extremely limited / Limited</v>
      </c>
      <c r="W11" t="s">
        <v>544</v>
      </c>
      <c r="X11" t="str">
        <f>W11&amp;" / "&amp;Y11</f>
        <v>Limited / Moderate</v>
      </c>
      <c r="Y11" t="s">
        <v>543</v>
      </c>
      <c r="Z11" t="str">
        <f>Y11&amp;" / "&amp;AA11</f>
        <v>Moderate / Substantial</v>
      </c>
      <c r="AA11" t="s">
        <v>79</v>
      </c>
      <c r="AB11" t="str">
        <f>AA11&amp;" / "&amp;AC11</f>
        <v>Substantial / Extensive</v>
      </c>
      <c r="AC11" t="s">
        <v>542</v>
      </c>
    </row>
    <row r="12" spans="3:29">
      <c r="C12" s="4" t="s">
        <v>580</v>
      </c>
      <c r="D12" t="s">
        <v>579</v>
      </c>
      <c r="E12" s="4">
        <f>ScoreCard!$F14</f>
        <v>5</v>
      </c>
      <c r="F12" s="4">
        <f>ScoreCard2!$F14</f>
        <v>5</v>
      </c>
      <c r="H12" s="4">
        <f t="shared" si="4"/>
        <v>5</v>
      </c>
      <c r="I12" s="96"/>
      <c r="J12" s="4">
        <f t="shared" si="5"/>
        <v>5</v>
      </c>
      <c r="K12" s="5">
        <v>5</v>
      </c>
      <c r="L12" s="5"/>
      <c r="M12" s="59" t="str">
        <f t="shared" si="3"/>
        <v>Full</v>
      </c>
      <c r="N12" s="5"/>
      <c r="O12" s="72"/>
      <c r="Q12" s="65">
        <f t="shared" si="2"/>
        <v>6</v>
      </c>
      <c r="R12" t="s">
        <v>10</v>
      </c>
      <c r="S12" t="s">
        <v>560</v>
      </c>
      <c r="T12" t="str">
        <f>S12&amp;" / "&amp;U12</f>
        <v>Not / Extremely limited</v>
      </c>
      <c r="U12" t="s">
        <v>545</v>
      </c>
      <c r="V12" t="str">
        <f>U12&amp;" / "&amp;W12</f>
        <v>Extremely limited / Limited</v>
      </c>
      <c r="W12" t="s">
        <v>544</v>
      </c>
      <c r="X12" t="str">
        <f>W12&amp;" / "&amp;Y12</f>
        <v>Limited / Moderate</v>
      </c>
      <c r="Y12" t="s">
        <v>543</v>
      </c>
      <c r="Z12" t="str">
        <f>Y12&amp;" / "&amp;AA12</f>
        <v>Moderate / Substantial</v>
      </c>
      <c r="AA12" t="s">
        <v>79</v>
      </c>
      <c r="AB12" t="str">
        <f>AA12&amp;" / "&amp;AC12</f>
        <v>Substantial / Full</v>
      </c>
      <c r="AC12" t="s">
        <v>559</v>
      </c>
    </row>
    <row r="13" spans="3:29">
      <c r="C13" s="4"/>
      <c r="E13" s="4"/>
      <c r="F13" s="4"/>
      <c r="H13" s="4"/>
      <c r="I13" s="4"/>
      <c r="J13" s="4"/>
      <c r="K13" s="5"/>
      <c r="L13" s="5"/>
      <c r="M13" s="68"/>
      <c r="N13" s="5"/>
      <c r="O13" s="72"/>
      <c r="Q13" s="65">
        <f t="shared" si="2"/>
        <v>7</v>
      </c>
    </row>
    <row r="14" spans="3:29">
      <c r="C14" s="70" t="s">
        <v>578</v>
      </c>
      <c r="D14" s="69" t="s">
        <v>577</v>
      </c>
      <c r="E14" s="67">
        <f>SUM(E15:E18)</f>
        <v>20</v>
      </c>
      <c r="F14" s="67">
        <f>SUM(F15:F18)</f>
        <v>20</v>
      </c>
      <c r="G14" s="69"/>
      <c r="H14" s="67">
        <f>SUM(H15:H18)</f>
        <v>20</v>
      </c>
      <c r="I14" s="67"/>
      <c r="J14" s="67">
        <f>SUM(J15:J18)</f>
        <v>20</v>
      </c>
      <c r="K14" s="67">
        <f>SUM(K15:K18)</f>
        <v>20</v>
      </c>
      <c r="L14" s="68"/>
      <c r="M14" s="67"/>
      <c r="N14" s="68"/>
      <c r="O14" s="72"/>
      <c r="Q14" s="65">
        <f t="shared" si="2"/>
        <v>8</v>
      </c>
      <c r="R14" s="67"/>
      <c r="S14" s="67"/>
      <c r="T14" s="67"/>
      <c r="U14" s="67"/>
      <c r="V14" s="67"/>
      <c r="W14" s="67"/>
      <c r="X14" s="67"/>
      <c r="Y14" s="67"/>
      <c r="Z14" s="67"/>
      <c r="AA14" s="67"/>
      <c r="AB14" s="67"/>
      <c r="AC14" s="67"/>
    </row>
    <row r="15" spans="3:29">
      <c r="C15" s="4" t="s">
        <v>576</v>
      </c>
      <c r="D15" t="s">
        <v>575</v>
      </c>
      <c r="E15" s="4">
        <f>ScoreCard!$F23</f>
        <v>5</v>
      </c>
      <c r="F15" s="4">
        <f>(ScoreCard2!$E23+ScoreCard2!$F23)/2</f>
        <v>5</v>
      </c>
      <c r="H15" s="4">
        <f t="shared" ref="H15:H18" si="6">IF($F$6=100,E15,F15)</f>
        <v>5</v>
      </c>
      <c r="I15" s="96"/>
      <c r="J15" s="4">
        <f t="shared" ref="J15:J18" si="7">IF(I15="",H15,I15)</f>
        <v>5</v>
      </c>
      <c r="K15" s="5">
        <v>5</v>
      </c>
      <c r="L15" s="5"/>
      <c r="M15" s="59" t="str">
        <f>_xlfn.IFNA(HLOOKUP(J15,$R$7:$AC$36,Q15,FALSE),"")</f>
        <v>Full</v>
      </c>
      <c r="N15" s="5"/>
      <c r="O15" s="72"/>
      <c r="Q15" s="65">
        <f t="shared" si="2"/>
        <v>9</v>
      </c>
      <c r="R15" t="s">
        <v>10</v>
      </c>
      <c r="S15" t="s">
        <v>560</v>
      </c>
      <c r="T15" t="str">
        <f>S15&amp;" / "&amp;U15</f>
        <v>Not / Extremely limited</v>
      </c>
      <c r="U15" t="s">
        <v>545</v>
      </c>
      <c r="V15" t="str">
        <f>U15&amp;" / "&amp;W15</f>
        <v>Extremely limited / Limited</v>
      </c>
      <c r="W15" t="s">
        <v>544</v>
      </c>
      <c r="X15" t="str">
        <f>W15&amp;" / "&amp;Y15</f>
        <v>Limited / Moderate</v>
      </c>
      <c r="Y15" t="s">
        <v>543</v>
      </c>
      <c r="Z15" t="str">
        <f>Y15&amp;" / "&amp;AA15</f>
        <v>Moderate / Substantial</v>
      </c>
      <c r="AA15" t="s">
        <v>79</v>
      </c>
      <c r="AB15" t="str">
        <f>AA15&amp;" / "&amp;AC15</f>
        <v>Substantial / Full</v>
      </c>
      <c r="AC15" t="s">
        <v>559</v>
      </c>
    </row>
    <row r="16" spans="3:29">
      <c r="C16" s="4" t="s">
        <v>574</v>
      </c>
      <c r="D16" t="s">
        <v>573</v>
      </c>
      <c r="E16" s="4">
        <f>ScoreCard!$F26</f>
        <v>5</v>
      </c>
      <c r="F16" s="4">
        <f>(ScoreCard2!$E26+ScoreCard2!$F26)/2</f>
        <v>5</v>
      </c>
      <c r="H16" s="4">
        <f t="shared" si="6"/>
        <v>5</v>
      </c>
      <c r="I16" s="96"/>
      <c r="J16" s="4">
        <f t="shared" si="7"/>
        <v>5</v>
      </c>
      <c r="K16" s="5">
        <v>5</v>
      </c>
      <c r="L16" s="5"/>
      <c r="M16" s="59" t="str">
        <f t="shared" ref="M16:M18" si="8">_xlfn.IFNA(HLOOKUP(J16,$R$7:$AC$36,Q16,FALSE),"")</f>
        <v>Full</v>
      </c>
      <c r="N16" s="5"/>
      <c r="O16" s="72"/>
      <c r="Q16" s="65">
        <f t="shared" si="2"/>
        <v>10</v>
      </c>
      <c r="R16" t="s">
        <v>10</v>
      </c>
      <c r="S16" t="s">
        <v>560</v>
      </c>
      <c r="T16" t="str">
        <f>S16&amp;" / "&amp;U16</f>
        <v>Not / Extremely limited</v>
      </c>
      <c r="U16" t="s">
        <v>545</v>
      </c>
      <c r="V16" t="str">
        <f>U16&amp;" / "&amp;W16</f>
        <v>Extremely limited / Limited</v>
      </c>
      <c r="W16" t="s">
        <v>544</v>
      </c>
      <c r="X16" t="str">
        <f>W16&amp;" / "&amp;Y16</f>
        <v>Limited / Moderate</v>
      </c>
      <c r="Y16" t="s">
        <v>543</v>
      </c>
      <c r="Z16" t="str">
        <f>Y16&amp;" / "&amp;AA16</f>
        <v>Moderate / Substantial</v>
      </c>
      <c r="AA16" t="s">
        <v>79</v>
      </c>
      <c r="AB16" t="str">
        <f>AA16&amp;" / "&amp;AC16</f>
        <v>Substantial / Full</v>
      </c>
      <c r="AC16" t="s">
        <v>559</v>
      </c>
    </row>
    <row r="17" spans="3:29">
      <c r="C17" s="4" t="s">
        <v>572</v>
      </c>
      <c r="D17" t="s">
        <v>571</v>
      </c>
      <c r="E17" s="4">
        <f>ScoreCard!$F33</f>
        <v>5</v>
      </c>
      <c r="F17" s="4">
        <f>(ScoreCard2!$E33+ScoreCard2!$F33)/2</f>
        <v>5</v>
      </c>
      <c r="H17" s="4">
        <f t="shared" si="6"/>
        <v>5</v>
      </c>
      <c r="I17" s="96"/>
      <c r="J17" s="4">
        <f t="shared" si="7"/>
        <v>5</v>
      </c>
      <c r="K17" s="5">
        <v>5</v>
      </c>
      <c r="L17" s="5"/>
      <c r="M17" s="59" t="str">
        <f t="shared" si="8"/>
        <v>Extensive</v>
      </c>
      <c r="N17" s="5"/>
      <c r="O17" s="72"/>
      <c r="Q17" s="65">
        <f t="shared" si="2"/>
        <v>11</v>
      </c>
      <c r="R17" t="s">
        <v>10</v>
      </c>
      <c r="S17" t="s">
        <v>69</v>
      </c>
      <c r="T17" t="str">
        <f>S17&amp;" / "&amp;U17</f>
        <v>None / Extremely limited</v>
      </c>
      <c r="U17" t="s">
        <v>545</v>
      </c>
      <c r="V17" t="str">
        <f>U17&amp;" / "&amp;W17</f>
        <v>Extremely limited / Limited</v>
      </c>
      <c r="W17" t="s">
        <v>544</v>
      </c>
      <c r="X17" t="str">
        <f>W17&amp;" / "&amp;Y17</f>
        <v>Limited / Moderate</v>
      </c>
      <c r="Y17" t="s">
        <v>543</v>
      </c>
      <c r="Z17" t="str">
        <f>Y17&amp;" / "&amp;AA17</f>
        <v>Moderate / Substantial</v>
      </c>
      <c r="AA17" t="s">
        <v>79</v>
      </c>
      <c r="AB17" t="str">
        <f>AA17&amp;" / "&amp;AC17</f>
        <v>Substantial / Extensive</v>
      </c>
      <c r="AC17" t="s">
        <v>542</v>
      </c>
    </row>
    <row r="18" spans="3:29">
      <c r="C18" s="4" t="s">
        <v>570</v>
      </c>
      <c r="D18" t="s">
        <v>771</v>
      </c>
      <c r="E18" s="4">
        <f>ScoreCard!$F40</f>
        <v>5</v>
      </c>
      <c r="F18" s="4">
        <f>(ScoreCard2!$E40+ScoreCard2!$F40)/2</f>
        <v>5</v>
      </c>
      <c r="H18" s="4">
        <f t="shared" si="6"/>
        <v>5</v>
      </c>
      <c r="I18" s="96"/>
      <c r="J18" s="4">
        <f t="shared" si="7"/>
        <v>5</v>
      </c>
      <c r="K18" s="5">
        <v>5</v>
      </c>
      <c r="L18" s="5"/>
      <c r="M18" s="59" t="str">
        <f t="shared" si="8"/>
        <v>Extensive</v>
      </c>
      <c r="N18" s="5"/>
      <c r="O18" s="72"/>
      <c r="Q18" s="65">
        <f t="shared" si="2"/>
        <v>12</v>
      </c>
      <c r="R18" t="s">
        <v>10</v>
      </c>
      <c r="S18" t="s">
        <v>560</v>
      </c>
      <c r="T18" t="str">
        <f>S18&amp;" / "&amp;U18</f>
        <v>Not / Extremely limited</v>
      </c>
      <c r="U18" t="s">
        <v>545</v>
      </c>
      <c r="V18" t="str">
        <f>U18&amp;" / "&amp;W18</f>
        <v>Extremely limited / Limited</v>
      </c>
      <c r="W18" t="s">
        <v>544</v>
      </c>
      <c r="X18" t="str">
        <f>W18&amp;" / "&amp;Y18</f>
        <v>Limited / Moderate</v>
      </c>
      <c r="Y18" t="s">
        <v>543</v>
      </c>
      <c r="Z18" t="str">
        <f>Y18&amp;" / "&amp;AA18</f>
        <v>Moderate / Substantial</v>
      </c>
      <c r="AA18" t="s">
        <v>79</v>
      </c>
      <c r="AB18" t="str">
        <f>AA18&amp;" / "&amp;AC18</f>
        <v>Substantial / Extensive</v>
      </c>
      <c r="AC18" t="s">
        <v>542</v>
      </c>
    </row>
    <row r="19" spans="3:29">
      <c r="C19" s="4"/>
      <c r="E19" s="4"/>
      <c r="F19" s="4"/>
      <c r="H19" s="4"/>
      <c r="I19" s="4"/>
      <c r="J19" s="4"/>
      <c r="K19" s="5"/>
      <c r="L19" s="5"/>
      <c r="M19" s="68"/>
      <c r="N19" s="5"/>
      <c r="O19" s="72"/>
      <c r="Q19" s="65">
        <f t="shared" si="2"/>
        <v>13</v>
      </c>
    </row>
    <row r="20" spans="3:29">
      <c r="C20" s="70" t="s">
        <v>0</v>
      </c>
      <c r="D20" s="69" t="s">
        <v>569</v>
      </c>
      <c r="E20" s="67">
        <f>SUM(E21:E24)</f>
        <v>20</v>
      </c>
      <c r="F20" s="67">
        <f>SUM(F21:F24)</f>
        <v>20</v>
      </c>
      <c r="G20" s="69"/>
      <c r="H20" s="67">
        <f>SUM(H21:H24)</f>
        <v>20</v>
      </c>
      <c r="I20" s="67"/>
      <c r="J20" s="67">
        <f>SUM(J21:J24)</f>
        <v>20</v>
      </c>
      <c r="K20" s="67">
        <f>SUM(K21:K24)</f>
        <v>20</v>
      </c>
      <c r="L20" s="68"/>
      <c r="M20" s="67"/>
      <c r="N20" s="68"/>
      <c r="O20" s="72"/>
      <c r="Q20" s="65">
        <f t="shared" si="2"/>
        <v>14</v>
      </c>
      <c r="R20" s="67"/>
      <c r="S20" s="67"/>
      <c r="T20" s="67"/>
      <c r="U20" s="67"/>
      <c r="V20" s="67"/>
      <c r="W20" s="67"/>
      <c r="X20" s="67"/>
      <c r="Y20" s="67"/>
      <c r="Z20" s="67"/>
      <c r="AA20" s="67"/>
      <c r="AB20" s="67"/>
      <c r="AC20" s="67"/>
    </row>
    <row r="21" spans="3:29">
      <c r="C21" s="4" t="s">
        <v>568</v>
      </c>
      <c r="D21" t="s">
        <v>567</v>
      </c>
      <c r="E21" s="4">
        <f>ScoreCard!$F50</f>
        <v>5</v>
      </c>
      <c r="F21" s="4">
        <f>(ScoreCard2!$E50+ScoreCard2!$F50)/2</f>
        <v>5</v>
      </c>
      <c r="H21" s="4">
        <f t="shared" ref="H21:H24" si="9">IF($F$6=100,E21,F21)</f>
        <v>5</v>
      </c>
      <c r="I21" s="96"/>
      <c r="J21" s="4">
        <f t="shared" ref="J21:J24" si="10">IF(I21&gt;0.1,I21,H21)</f>
        <v>5</v>
      </c>
      <c r="K21" s="5">
        <v>5</v>
      </c>
      <c r="L21" s="5"/>
      <c r="M21" s="59" t="str">
        <f t="shared" ref="M21:M24" si="11">_xlfn.IFNA(HLOOKUP(J21,$R$7:$AC$36,Q21,FALSE),"")</f>
        <v>Full</v>
      </c>
      <c r="N21" s="5"/>
      <c r="O21" s="72"/>
      <c r="Q21" s="65">
        <f t="shared" si="2"/>
        <v>15</v>
      </c>
      <c r="R21" t="s">
        <v>10</v>
      </c>
      <c r="S21" t="s">
        <v>560</v>
      </c>
      <c r="T21" t="str">
        <f>S21&amp;" / "&amp;U21</f>
        <v>Not / Extremely limited</v>
      </c>
      <c r="U21" t="s">
        <v>545</v>
      </c>
      <c r="V21" t="str">
        <f>U21&amp;" / "&amp;W21</f>
        <v>Extremely limited / Limited</v>
      </c>
      <c r="W21" t="s">
        <v>544</v>
      </c>
      <c r="X21" t="str">
        <f>W21&amp;" / "&amp;Y21</f>
        <v>Limited / Moderate</v>
      </c>
      <c r="Y21" t="s">
        <v>543</v>
      </c>
      <c r="Z21" t="str">
        <f>Y21&amp;" / "&amp;AA21</f>
        <v>Moderate / Substantial</v>
      </c>
      <c r="AA21" t="s">
        <v>79</v>
      </c>
      <c r="AB21" t="str">
        <f>AA21&amp;" / "&amp;AC21</f>
        <v>Substantial / Full</v>
      </c>
      <c r="AC21" t="s">
        <v>559</v>
      </c>
    </row>
    <row r="22" spans="3:29">
      <c r="C22" s="4" t="s">
        <v>566</v>
      </c>
      <c r="D22" t="s">
        <v>565</v>
      </c>
      <c r="E22" s="4">
        <f>ScoreCard!$F51</f>
        <v>5</v>
      </c>
      <c r="F22" s="4">
        <f>(ScoreCard2!$E51+ScoreCard2!$F51)/2</f>
        <v>5</v>
      </c>
      <c r="H22" s="4">
        <f t="shared" si="9"/>
        <v>5</v>
      </c>
      <c r="I22" s="96"/>
      <c r="J22" s="4">
        <f t="shared" si="10"/>
        <v>5</v>
      </c>
      <c r="K22" s="5">
        <v>5</v>
      </c>
      <c r="L22" s="5"/>
      <c r="M22" s="59" t="str">
        <f t="shared" si="11"/>
        <v>Full</v>
      </c>
      <c r="N22" s="5"/>
      <c r="O22" s="72"/>
      <c r="Q22" s="65">
        <f t="shared" si="2"/>
        <v>16</v>
      </c>
      <c r="R22" t="s">
        <v>10</v>
      </c>
      <c r="S22" t="s">
        <v>560</v>
      </c>
      <c r="T22" t="str">
        <f>S22&amp;" / "&amp;U22</f>
        <v>Not / Extremely limited</v>
      </c>
      <c r="U22" t="s">
        <v>545</v>
      </c>
      <c r="V22" t="str">
        <f>U22&amp;" / "&amp;W22</f>
        <v>Extremely limited / Limited</v>
      </c>
      <c r="W22" t="s">
        <v>544</v>
      </c>
      <c r="X22" t="str">
        <f>W22&amp;" / "&amp;Y22</f>
        <v>Limited / Moderate</v>
      </c>
      <c r="Y22" t="s">
        <v>543</v>
      </c>
      <c r="Z22" t="str">
        <f>Y22&amp;" / "&amp;AA22</f>
        <v>Moderate / Substantial</v>
      </c>
      <c r="AA22" t="s">
        <v>79</v>
      </c>
      <c r="AB22" t="str">
        <f>AA22&amp;" / "&amp;AC22</f>
        <v>Substantial / Full</v>
      </c>
      <c r="AC22" t="s">
        <v>559</v>
      </c>
    </row>
    <row r="23" spans="3:29">
      <c r="C23" s="4" t="s">
        <v>564</v>
      </c>
      <c r="D23" t="s">
        <v>563</v>
      </c>
      <c r="E23" s="4">
        <f>ScoreCard!$F52</f>
        <v>5</v>
      </c>
      <c r="F23" s="4">
        <f>(ScoreCard2!$E52+ScoreCard2!$F52)/2</f>
        <v>5</v>
      </c>
      <c r="H23" s="4">
        <f t="shared" si="9"/>
        <v>5</v>
      </c>
      <c r="I23" s="96"/>
      <c r="J23" s="4">
        <f t="shared" si="10"/>
        <v>5</v>
      </c>
      <c r="K23" s="5">
        <v>5</v>
      </c>
      <c r="L23" s="5"/>
      <c r="M23" s="59" t="str">
        <f t="shared" si="11"/>
        <v>Full</v>
      </c>
      <c r="N23" s="5"/>
      <c r="O23" s="72"/>
      <c r="Q23" s="65">
        <f t="shared" si="2"/>
        <v>17</v>
      </c>
      <c r="R23" t="s">
        <v>10</v>
      </c>
      <c r="S23" t="s">
        <v>560</v>
      </c>
      <c r="T23" t="str">
        <f>S23&amp;" / "&amp;U23</f>
        <v>Not / Extremely limited</v>
      </c>
      <c r="U23" t="s">
        <v>545</v>
      </c>
      <c r="V23" t="str">
        <f>U23&amp;" / "&amp;W23</f>
        <v>Extremely limited / Limited</v>
      </c>
      <c r="W23" t="s">
        <v>544</v>
      </c>
      <c r="X23" t="str">
        <f>W23&amp;" / "&amp;Y23</f>
        <v>Limited / Moderate</v>
      </c>
      <c r="Y23" t="s">
        <v>543</v>
      </c>
      <c r="Z23" t="str">
        <f>Y23&amp;" / "&amp;AA23</f>
        <v>Moderate / Substantial</v>
      </c>
      <c r="AA23" t="s">
        <v>79</v>
      </c>
      <c r="AB23" t="str">
        <f>AA23&amp;" / "&amp;AC23</f>
        <v>Substantial / Full</v>
      </c>
      <c r="AC23" t="s">
        <v>559</v>
      </c>
    </row>
    <row r="24" spans="3:29">
      <c r="C24" s="4" t="s">
        <v>562</v>
      </c>
      <c r="D24" t="s">
        <v>561</v>
      </c>
      <c r="E24" s="4">
        <f>ScoreCard!$F53</f>
        <v>5</v>
      </c>
      <c r="F24" s="4">
        <f>(ScoreCard2!$E53+ScoreCard2!$F53)/2</f>
        <v>5</v>
      </c>
      <c r="H24" s="4">
        <f t="shared" si="9"/>
        <v>5</v>
      </c>
      <c r="I24" s="96"/>
      <c r="J24" s="4">
        <f t="shared" si="10"/>
        <v>5</v>
      </c>
      <c r="K24" s="5">
        <v>5</v>
      </c>
      <c r="L24" s="5"/>
      <c r="M24" s="59" t="str">
        <f t="shared" si="11"/>
        <v>Full</v>
      </c>
      <c r="N24" s="5"/>
      <c r="O24" s="72"/>
      <c r="Q24" s="65">
        <f t="shared" si="2"/>
        <v>18</v>
      </c>
      <c r="R24" t="s">
        <v>10</v>
      </c>
      <c r="S24" t="s">
        <v>560</v>
      </c>
      <c r="T24" t="str">
        <f>S24&amp;" / "&amp;U24</f>
        <v>Not / Extremely limited</v>
      </c>
      <c r="U24" t="s">
        <v>545</v>
      </c>
      <c r="V24" t="str">
        <f>U24&amp;" / "&amp;W24</f>
        <v>Extremely limited / Limited</v>
      </c>
      <c r="W24" t="s">
        <v>544</v>
      </c>
      <c r="X24" t="str">
        <f>W24&amp;" / "&amp;Y24</f>
        <v>Limited / Moderate</v>
      </c>
      <c r="Y24" t="s">
        <v>543</v>
      </c>
      <c r="Z24" t="str">
        <f>Y24&amp;" / "&amp;AA24</f>
        <v>Moderate / Substantial</v>
      </c>
      <c r="AA24" t="s">
        <v>79</v>
      </c>
      <c r="AB24" t="str">
        <f>AA24&amp;" / "&amp;AC24</f>
        <v>Substantial / Full</v>
      </c>
      <c r="AC24" t="s">
        <v>559</v>
      </c>
    </row>
    <row r="25" spans="3:29">
      <c r="C25" s="4"/>
      <c r="E25" s="4"/>
      <c r="F25" s="4"/>
      <c r="H25" s="4"/>
      <c r="I25" s="4"/>
      <c r="J25" s="4"/>
      <c r="K25" s="5"/>
      <c r="L25" s="5"/>
      <c r="M25" s="68"/>
      <c r="N25" s="5"/>
      <c r="O25" s="72"/>
      <c r="Q25" s="65">
        <f t="shared" si="2"/>
        <v>19</v>
      </c>
    </row>
    <row r="26" spans="3:29">
      <c r="C26" s="70" t="s">
        <v>558</v>
      </c>
      <c r="D26" s="69" t="s">
        <v>557</v>
      </c>
      <c r="E26" s="67">
        <f>SUM(E27:E30)</f>
        <v>20</v>
      </c>
      <c r="F26" s="67">
        <f>SUM(F27:F30)</f>
        <v>20</v>
      </c>
      <c r="G26" s="69"/>
      <c r="H26" s="67">
        <f>SUM(H27:H30)</f>
        <v>20</v>
      </c>
      <c r="I26" s="67"/>
      <c r="J26" s="67">
        <f>SUM(J27:J30)</f>
        <v>20</v>
      </c>
      <c r="K26" s="67">
        <f>SUM(K27:K30)</f>
        <v>20</v>
      </c>
      <c r="L26" s="68"/>
      <c r="M26" s="67"/>
      <c r="N26" s="68"/>
      <c r="O26" s="72"/>
      <c r="Q26" s="65">
        <f t="shared" si="2"/>
        <v>20</v>
      </c>
      <c r="R26" s="67"/>
      <c r="S26" s="67"/>
      <c r="T26" s="67"/>
      <c r="U26" s="67"/>
      <c r="V26" s="67"/>
      <c r="W26" s="67"/>
      <c r="X26" s="67"/>
      <c r="Y26" s="67"/>
      <c r="Z26" s="67"/>
      <c r="AA26" s="67"/>
      <c r="AB26" s="67"/>
      <c r="AC26" s="67"/>
    </row>
    <row r="27" spans="3:29">
      <c r="C27" s="4" t="s">
        <v>556</v>
      </c>
      <c r="D27" t="s">
        <v>555</v>
      </c>
      <c r="E27" s="4">
        <f>ScoreCard!$F57</f>
        <v>5</v>
      </c>
      <c r="F27" s="4">
        <f>(ScoreCard2!$E57+ScoreCard2!$F57)/2</f>
        <v>5</v>
      </c>
      <c r="H27" s="4">
        <f t="shared" ref="H27:H30" si="12">IF($F$6=100,E27,F27)</f>
        <v>5</v>
      </c>
      <c r="I27" s="96"/>
      <c r="J27" s="4">
        <f t="shared" ref="J27:J30" si="13">IF(I27&gt;0.1,I27,H27)</f>
        <v>5</v>
      </c>
      <c r="K27" s="5">
        <v>5</v>
      </c>
      <c r="L27" s="5"/>
      <c r="M27" s="59" t="str">
        <f t="shared" ref="M27:M30" si="14">_xlfn.IFNA(HLOOKUP(J27,$R$7:$AC$36,Q27,FALSE),"")</f>
        <v>Extensive</v>
      </c>
      <c r="N27" s="5"/>
      <c r="O27" s="72"/>
      <c r="Q27" s="65">
        <f t="shared" si="2"/>
        <v>21</v>
      </c>
      <c r="R27" t="s">
        <v>10</v>
      </c>
      <c r="S27" t="s">
        <v>69</v>
      </c>
      <c r="T27" t="str">
        <f>S27&amp;" / "&amp;U27</f>
        <v>None / Extremely limited</v>
      </c>
      <c r="U27" t="s">
        <v>545</v>
      </c>
      <c r="V27" t="str">
        <f>U27&amp;" / "&amp;W27</f>
        <v>Extremely limited / Limited</v>
      </c>
      <c r="W27" t="s">
        <v>544</v>
      </c>
      <c r="X27" t="str">
        <f>W27&amp;" / "&amp;Y27</f>
        <v>Limited / Moderate</v>
      </c>
      <c r="Y27" t="s">
        <v>543</v>
      </c>
      <c r="Z27" t="str">
        <f>Y27&amp;" / "&amp;AA27</f>
        <v>Moderate / Substantial</v>
      </c>
      <c r="AA27" t="s">
        <v>79</v>
      </c>
      <c r="AB27" t="str">
        <f>AA27&amp;" / "&amp;AC27</f>
        <v>Substantial / Extensive</v>
      </c>
      <c r="AC27" t="s">
        <v>542</v>
      </c>
    </row>
    <row r="28" spans="3:29">
      <c r="C28" s="4" t="s">
        <v>554</v>
      </c>
      <c r="D28" t="s">
        <v>553</v>
      </c>
      <c r="E28" s="4">
        <f>ScoreCard!$F64</f>
        <v>5</v>
      </c>
      <c r="F28" s="4">
        <f>(ScoreCard2!$E64+ScoreCard2!$F64)/2</f>
        <v>5</v>
      </c>
      <c r="H28" s="4">
        <f t="shared" si="12"/>
        <v>5</v>
      </c>
      <c r="I28" s="96"/>
      <c r="J28" s="4">
        <f t="shared" si="13"/>
        <v>5</v>
      </c>
      <c r="K28" s="5">
        <v>5</v>
      </c>
      <c r="L28" s="5"/>
      <c r="M28" s="59" t="str">
        <f t="shared" si="14"/>
        <v>Extensive</v>
      </c>
      <c r="N28" s="5"/>
      <c r="O28" s="72"/>
      <c r="Q28" s="65">
        <f t="shared" si="2"/>
        <v>22</v>
      </c>
      <c r="R28" t="s">
        <v>10</v>
      </c>
      <c r="S28" t="s">
        <v>69</v>
      </c>
      <c r="T28" t="str">
        <f>S28&amp;" / "&amp;U28</f>
        <v>None / Extremely limited</v>
      </c>
      <c r="U28" t="s">
        <v>545</v>
      </c>
      <c r="V28" t="str">
        <f>U28&amp;" / "&amp;W28</f>
        <v>Extremely limited / Limited</v>
      </c>
      <c r="W28" t="s">
        <v>544</v>
      </c>
      <c r="X28" t="str">
        <f>W28&amp;" / "&amp;Y28</f>
        <v>Limited / Moderate</v>
      </c>
      <c r="Y28" t="s">
        <v>543</v>
      </c>
      <c r="Z28" t="str">
        <f>Y28&amp;" / "&amp;AA28</f>
        <v>Moderate / Substantial</v>
      </c>
      <c r="AA28" t="s">
        <v>79</v>
      </c>
      <c r="AB28" t="str">
        <f>AA28&amp;" / "&amp;AC28</f>
        <v>Substantial / Extensive</v>
      </c>
      <c r="AC28" t="s">
        <v>542</v>
      </c>
    </row>
    <row r="29" spans="3:29">
      <c r="C29" s="4" t="s">
        <v>552</v>
      </c>
      <c r="D29" t="s">
        <v>551</v>
      </c>
      <c r="E29" s="4">
        <f>ScoreCard!$F70</f>
        <v>5</v>
      </c>
      <c r="F29" s="4">
        <f>(ScoreCard2!$E70+ScoreCard2!$F70)/2</f>
        <v>5</v>
      </c>
      <c r="H29" s="4">
        <f t="shared" si="12"/>
        <v>5</v>
      </c>
      <c r="I29" s="96"/>
      <c r="J29" s="4">
        <f t="shared" si="13"/>
        <v>5</v>
      </c>
      <c r="K29" s="5">
        <v>5</v>
      </c>
      <c r="L29" s="5"/>
      <c r="M29" s="59" t="str">
        <f t="shared" si="14"/>
        <v>Extensive</v>
      </c>
      <c r="N29" s="5"/>
      <c r="O29" s="72"/>
      <c r="Q29" s="65">
        <f t="shared" si="2"/>
        <v>23</v>
      </c>
      <c r="R29" t="s">
        <v>10</v>
      </c>
      <c r="S29" t="s">
        <v>69</v>
      </c>
      <c r="T29" t="str">
        <f>S29&amp;" / "&amp;U29</f>
        <v>None / Extremely limited</v>
      </c>
      <c r="U29" t="s">
        <v>545</v>
      </c>
      <c r="V29" t="str">
        <f>U29&amp;" / "&amp;W29</f>
        <v>Extremely limited / Limited</v>
      </c>
      <c r="W29" t="s">
        <v>544</v>
      </c>
      <c r="X29" t="str">
        <f>W29&amp;" / "&amp;Y29</f>
        <v>Limited / Moderate</v>
      </c>
      <c r="Y29" t="s">
        <v>543</v>
      </c>
      <c r="Z29" t="str">
        <f>Y29&amp;" / "&amp;AA29</f>
        <v>Moderate / Substantial</v>
      </c>
      <c r="AA29" t="s">
        <v>79</v>
      </c>
      <c r="AB29" t="str">
        <f>AA29&amp;" / "&amp;AC29</f>
        <v>Substantial / Extensive</v>
      </c>
      <c r="AC29" t="s">
        <v>542</v>
      </c>
    </row>
    <row r="30" spans="3:29">
      <c r="C30" s="4" t="s">
        <v>550</v>
      </c>
      <c r="D30" t="s">
        <v>549</v>
      </c>
      <c r="E30" s="4">
        <f>ScoreCard!$F77</f>
        <v>5</v>
      </c>
      <c r="F30" s="4">
        <f>(ScoreCard2!$E77+ScoreCard2!$F77)/2</f>
        <v>5</v>
      </c>
      <c r="H30" s="4">
        <f t="shared" si="12"/>
        <v>5</v>
      </c>
      <c r="I30" s="96"/>
      <c r="J30" s="4">
        <f t="shared" si="13"/>
        <v>5</v>
      </c>
      <c r="K30" s="5">
        <v>5</v>
      </c>
      <c r="L30" s="5"/>
      <c r="M30" s="59" t="str">
        <f t="shared" si="14"/>
        <v>Extensive</v>
      </c>
      <c r="N30" s="5"/>
      <c r="O30" s="72"/>
      <c r="Q30" s="65">
        <f t="shared" si="2"/>
        <v>24</v>
      </c>
      <c r="R30" t="s">
        <v>10</v>
      </c>
      <c r="S30" t="s">
        <v>69</v>
      </c>
      <c r="T30" t="str">
        <f>S30&amp;" / "&amp;U30</f>
        <v>None / Extremely limited</v>
      </c>
      <c r="U30" t="s">
        <v>545</v>
      </c>
      <c r="V30" t="str">
        <f>U30&amp;" / "&amp;W30</f>
        <v>Extremely limited / Limited</v>
      </c>
      <c r="W30" t="s">
        <v>544</v>
      </c>
      <c r="X30" t="str">
        <f>W30&amp;" / "&amp;Y30</f>
        <v>Limited / Moderate</v>
      </c>
      <c r="Y30" t="s">
        <v>543</v>
      </c>
      <c r="Z30" t="str">
        <f>Y30&amp;" / "&amp;AA30</f>
        <v>Moderate / Substantial</v>
      </c>
      <c r="AA30" t="s">
        <v>79</v>
      </c>
      <c r="AB30" t="str">
        <f>AA30&amp;" / "&amp;AC30</f>
        <v>Substantial / Extensive</v>
      </c>
      <c r="AC30" t="s">
        <v>542</v>
      </c>
    </row>
    <row r="31" spans="3:29">
      <c r="C31" s="4"/>
      <c r="E31" s="4"/>
      <c r="F31" s="4"/>
      <c r="H31" s="4"/>
      <c r="I31" s="4"/>
      <c r="J31" s="4"/>
      <c r="K31" s="5"/>
      <c r="L31" s="5"/>
      <c r="M31" s="68"/>
      <c r="N31" s="5"/>
      <c r="O31" s="72"/>
      <c r="Q31" s="65">
        <f t="shared" si="2"/>
        <v>25</v>
      </c>
    </row>
    <row r="32" spans="3:29">
      <c r="C32" s="70" t="s">
        <v>752</v>
      </c>
      <c r="D32" s="69" t="s">
        <v>548</v>
      </c>
      <c r="E32" s="67">
        <f>SUM(E33:E36)</f>
        <v>20</v>
      </c>
      <c r="F32" s="67">
        <f>SUM(F33:F36)</f>
        <v>20</v>
      </c>
      <c r="G32" s="69"/>
      <c r="H32" s="67">
        <f>SUM(H33:H36)</f>
        <v>20</v>
      </c>
      <c r="I32" s="67"/>
      <c r="J32" s="67">
        <f>SUM(J33:J36)</f>
        <v>20</v>
      </c>
      <c r="K32" s="67">
        <f>SUM(K33:K36)</f>
        <v>20</v>
      </c>
      <c r="L32" s="68"/>
      <c r="M32" s="67"/>
      <c r="N32" s="68"/>
      <c r="O32" s="72"/>
      <c r="Q32" s="65">
        <f t="shared" si="2"/>
        <v>26</v>
      </c>
      <c r="R32" s="67"/>
      <c r="S32" s="67"/>
      <c r="T32" s="67"/>
      <c r="U32" s="67"/>
      <c r="V32" s="67"/>
      <c r="W32" s="67"/>
      <c r="X32" s="67"/>
      <c r="Y32" s="67"/>
      <c r="Z32" s="67"/>
      <c r="AA32" s="67"/>
      <c r="AB32" s="67"/>
      <c r="AC32" s="67"/>
    </row>
    <row r="33" spans="3:29">
      <c r="C33" s="4" t="s">
        <v>728</v>
      </c>
      <c r="D33" t="s">
        <v>547</v>
      </c>
      <c r="E33" s="4">
        <f>ScoreCard!$F86</f>
        <v>5</v>
      </c>
      <c r="F33" s="4">
        <f>ScoreCard2!$F86</f>
        <v>5</v>
      </c>
      <c r="H33" s="4">
        <f t="shared" ref="H33:H36" si="15">IF($F$6=100,E33,F33)</f>
        <v>5</v>
      </c>
      <c r="I33" s="96"/>
      <c r="J33" s="4">
        <f t="shared" ref="J33:J36" si="16">IF(I33&gt;0.1,I33,H33)</f>
        <v>5</v>
      </c>
      <c r="K33" s="5">
        <v>5</v>
      </c>
      <c r="L33" s="5"/>
      <c r="M33" s="59" t="str">
        <f t="shared" ref="M33:M36" si="17">_xlfn.IFNA(HLOOKUP(J33,$R$7:$AC$36,Q33,FALSE),"")</f>
        <v>Extensive</v>
      </c>
      <c r="N33" s="5"/>
      <c r="O33" s="72"/>
      <c r="Q33" s="65">
        <f t="shared" si="2"/>
        <v>27</v>
      </c>
      <c r="R33" t="s">
        <v>10</v>
      </c>
      <c r="S33" t="s">
        <v>69</v>
      </c>
      <c r="T33" t="str">
        <f>S33&amp;" / "&amp;U33</f>
        <v>None / Extremely limited</v>
      </c>
      <c r="U33" t="s">
        <v>545</v>
      </c>
      <c r="V33" t="str">
        <f>U33&amp;" / "&amp;W33</f>
        <v>Extremely limited / Limited</v>
      </c>
      <c r="W33" t="s">
        <v>544</v>
      </c>
      <c r="X33" t="str">
        <f>W33&amp;" / "&amp;Y33</f>
        <v>Limited / Moderate</v>
      </c>
      <c r="Y33" t="s">
        <v>543</v>
      </c>
      <c r="Z33" t="str">
        <f>Y33&amp;" / "&amp;AA33</f>
        <v>Moderate / Substantial</v>
      </c>
      <c r="AA33" t="s">
        <v>79</v>
      </c>
      <c r="AB33" t="str">
        <f>AA33&amp;" / "&amp;AC33</f>
        <v>Substantial / Extensive</v>
      </c>
      <c r="AC33" t="s">
        <v>542</v>
      </c>
    </row>
    <row r="34" spans="3:29">
      <c r="C34" s="4" t="s">
        <v>734</v>
      </c>
      <c r="D34" t="s">
        <v>546</v>
      </c>
      <c r="E34" s="4">
        <f>ScoreCard!$F93</f>
        <v>5</v>
      </c>
      <c r="F34" s="4">
        <f>ScoreCard2!$F93</f>
        <v>5</v>
      </c>
      <c r="H34" s="4">
        <f t="shared" si="15"/>
        <v>5</v>
      </c>
      <c r="I34" s="96"/>
      <c r="J34" s="4">
        <f t="shared" si="16"/>
        <v>5</v>
      </c>
      <c r="K34" s="5">
        <v>5</v>
      </c>
      <c r="L34" s="5"/>
      <c r="M34" s="59" t="str">
        <f t="shared" si="17"/>
        <v>Extensive</v>
      </c>
      <c r="N34" s="5"/>
      <c r="O34" s="72"/>
      <c r="Q34" s="65">
        <f t="shared" si="2"/>
        <v>28</v>
      </c>
      <c r="R34" t="s">
        <v>10</v>
      </c>
      <c r="S34" t="s">
        <v>69</v>
      </c>
      <c r="T34" t="str">
        <f>S34&amp;" / "&amp;U34</f>
        <v>None / Extremely limited</v>
      </c>
      <c r="U34" t="s">
        <v>545</v>
      </c>
      <c r="V34" t="str">
        <f>U34&amp;" / "&amp;W34</f>
        <v>Extremely limited / Limited</v>
      </c>
      <c r="W34" t="s">
        <v>544</v>
      </c>
      <c r="X34" t="str">
        <f>W34&amp;" / "&amp;Y34</f>
        <v>Limited / Moderate</v>
      </c>
      <c r="Y34" t="s">
        <v>543</v>
      </c>
      <c r="Z34" t="str">
        <f>Y34&amp;" / "&amp;AA34</f>
        <v>Moderate / Substantial</v>
      </c>
      <c r="AA34" t="s">
        <v>79</v>
      </c>
      <c r="AB34" t="str">
        <f>AA34&amp;" / "&amp;AC34</f>
        <v>Substantial / Extensive</v>
      </c>
      <c r="AC34" t="s">
        <v>542</v>
      </c>
    </row>
    <row r="35" spans="3:29">
      <c r="C35" s="4" t="s">
        <v>740</v>
      </c>
      <c r="D35" t="s">
        <v>705</v>
      </c>
      <c r="E35" s="4">
        <f>ScoreCard!$F100</f>
        <v>5</v>
      </c>
      <c r="F35" s="4">
        <f>ScoreCard2!$F100</f>
        <v>5</v>
      </c>
      <c r="H35" s="4">
        <f t="shared" si="15"/>
        <v>5</v>
      </c>
      <c r="I35" s="96"/>
      <c r="J35" s="4">
        <f t="shared" si="16"/>
        <v>5</v>
      </c>
      <c r="K35" s="5">
        <v>5</v>
      </c>
      <c r="L35" s="5"/>
      <c r="M35" s="59" t="str">
        <f t="shared" si="17"/>
        <v>Extensive</v>
      </c>
      <c r="N35" s="5"/>
      <c r="O35" s="72"/>
      <c r="Q35" s="65">
        <f t="shared" si="2"/>
        <v>29</v>
      </c>
      <c r="R35" t="s">
        <v>10</v>
      </c>
      <c r="S35" t="s">
        <v>69</v>
      </c>
      <c r="T35" t="str">
        <f>S35&amp;" / "&amp;U35</f>
        <v>None / Extremely limited</v>
      </c>
      <c r="U35" t="s">
        <v>545</v>
      </c>
      <c r="V35" t="str">
        <f>U35&amp;" / "&amp;W35</f>
        <v>Extremely limited / Limited</v>
      </c>
      <c r="W35" t="s">
        <v>544</v>
      </c>
      <c r="X35" t="str">
        <f>W35&amp;" / "&amp;Y35</f>
        <v>Limited / Moderate</v>
      </c>
      <c r="Y35" t="s">
        <v>543</v>
      </c>
      <c r="Z35" t="str">
        <f>Y35&amp;" / "&amp;AA35</f>
        <v>Moderate / Substantial</v>
      </c>
      <c r="AA35" t="s">
        <v>79</v>
      </c>
      <c r="AB35" t="str">
        <f>AA35&amp;" / "&amp;AC35</f>
        <v>Substantial / Extensive</v>
      </c>
      <c r="AC35" t="s">
        <v>542</v>
      </c>
    </row>
    <row r="36" spans="3:29">
      <c r="C36" s="4" t="s">
        <v>746</v>
      </c>
      <c r="D36" t="s">
        <v>695</v>
      </c>
      <c r="E36" s="4">
        <f>ScoreCard!$F107</f>
        <v>5</v>
      </c>
      <c r="F36" s="4">
        <f>ScoreCard2!$F107</f>
        <v>5</v>
      </c>
      <c r="H36" s="4">
        <f t="shared" si="15"/>
        <v>5</v>
      </c>
      <c r="I36" s="96"/>
      <c r="J36" s="4">
        <f t="shared" si="16"/>
        <v>5</v>
      </c>
      <c r="K36" s="5">
        <v>5</v>
      </c>
      <c r="L36" s="5"/>
      <c r="M36" s="59" t="str">
        <f t="shared" si="17"/>
        <v>Extensive</v>
      </c>
      <c r="N36" s="5"/>
      <c r="O36" s="72"/>
      <c r="Q36" s="65">
        <f t="shared" si="2"/>
        <v>30</v>
      </c>
      <c r="R36" t="s">
        <v>10</v>
      </c>
      <c r="S36" t="s">
        <v>69</v>
      </c>
      <c r="T36" t="str">
        <f>S36&amp;" / "&amp;U36</f>
        <v>None / Extremely limited</v>
      </c>
      <c r="U36" t="s">
        <v>545</v>
      </c>
      <c r="V36" t="str">
        <f>U36&amp;" / "&amp;W36</f>
        <v>Extremely limited / Limited</v>
      </c>
      <c r="W36" t="s">
        <v>544</v>
      </c>
      <c r="X36" t="str">
        <f>W36&amp;" / "&amp;Y36</f>
        <v>Limited / Moderate</v>
      </c>
      <c r="Y36" t="s">
        <v>543</v>
      </c>
      <c r="Z36" t="str">
        <f>Y36&amp;" / "&amp;AA36</f>
        <v>Moderate / Substantial</v>
      </c>
      <c r="AA36" t="s">
        <v>79</v>
      </c>
      <c r="AB36" t="str">
        <f>AA36&amp;" / "&amp;AC36</f>
        <v>Substantial / Extensive</v>
      </c>
      <c r="AC36" t="s">
        <v>542</v>
      </c>
    </row>
    <row r="37" spans="3:29">
      <c r="O37" s="72"/>
    </row>
    <row r="38" spans="3:29" s="3" customFormat="1"/>
    <row r="40" spans="3:29">
      <c r="T40" s="80"/>
    </row>
    <row r="45" spans="3:29">
      <c r="T45" s="80"/>
    </row>
    <row r="50" spans="20:20">
      <c r="T50" s="80"/>
    </row>
    <row r="55" spans="20:20">
      <c r="T55" s="80"/>
    </row>
    <row r="60" spans="20:20">
      <c r="T60" s="80"/>
    </row>
    <row r="65" spans="4:16" s="3" customFormat="1"/>
    <row r="67" spans="4:16">
      <c r="D67" s="79" t="s">
        <v>607</v>
      </c>
      <c r="E67" s="79"/>
      <c r="F67" s="79"/>
    </row>
    <row r="68" spans="4:16">
      <c r="D68" s="78"/>
      <c r="E68" s="78"/>
      <c r="F68" s="78"/>
      <c r="G68" s="78">
        <v>0.5</v>
      </c>
      <c r="H68" s="78"/>
      <c r="I68" s="78">
        <v>1.5</v>
      </c>
      <c r="J68" s="78"/>
      <c r="K68" s="78">
        <v>2.5</v>
      </c>
      <c r="L68" s="78"/>
      <c r="M68" s="78">
        <v>3.5</v>
      </c>
      <c r="N68" s="78"/>
      <c r="O68" s="78">
        <v>4.5</v>
      </c>
      <c r="P68" s="78"/>
    </row>
    <row r="70" spans="4:16">
      <c r="G70" s="7" t="s">
        <v>606</v>
      </c>
      <c r="H70" s="7"/>
      <c r="I70" s="7" t="s">
        <v>605</v>
      </c>
      <c r="J70" s="7"/>
      <c r="K70" s="7" t="s">
        <v>604</v>
      </c>
      <c r="L70" s="7"/>
      <c r="M70" s="7" t="s">
        <v>603</v>
      </c>
      <c r="N70" s="7"/>
      <c r="O70" s="7" t="s">
        <v>602</v>
      </c>
      <c r="P70" s="7"/>
    </row>
    <row r="71" spans="4:16">
      <c r="D71" s="2" t="s">
        <v>601</v>
      </c>
      <c r="E71" s="2"/>
      <c r="F71" s="2"/>
      <c r="G71" s="2">
        <f>IF(AVERAGE($G$84:$G$87)&gt;G68,1,0)</f>
        <v>1</v>
      </c>
      <c r="H71" s="2"/>
      <c r="I71" s="2">
        <f>IF(AVERAGE($G$84:$G$87)&gt;I68,1,0)</f>
        <v>1</v>
      </c>
      <c r="J71" s="2"/>
      <c r="K71" s="2">
        <f>IF(AVERAGE($G$84:$G$87)&gt;K68,1,0)</f>
        <v>1</v>
      </c>
      <c r="L71" s="2"/>
      <c r="M71" s="2">
        <f>IF(AVERAGE($G$84:$G$87)&gt;M68,1,0)</f>
        <v>1</v>
      </c>
      <c r="N71" s="2"/>
      <c r="O71" s="2">
        <f>IF(AVERAGE($G$84:$G$87)&gt;O68,1,0)</f>
        <v>1</v>
      </c>
      <c r="P71" s="2"/>
    </row>
    <row r="72" spans="4:16">
      <c r="D72" s="2" t="s">
        <v>600</v>
      </c>
      <c r="E72" s="2"/>
      <c r="F72" s="2"/>
      <c r="G72" s="2">
        <f>1-G71</f>
        <v>0</v>
      </c>
      <c r="H72" s="2"/>
      <c r="I72" s="2">
        <f>1-I71</f>
        <v>0</v>
      </c>
      <c r="J72" s="2"/>
      <c r="K72" s="2">
        <f>1-K71</f>
        <v>0</v>
      </c>
      <c r="L72" s="2"/>
      <c r="M72" s="2">
        <f>1-M71</f>
        <v>0</v>
      </c>
      <c r="N72" s="2"/>
      <c r="O72" s="2">
        <f>1-O71</f>
        <v>0</v>
      </c>
      <c r="P72" s="2"/>
    </row>
    <row r="73" spans="4:16">
      <c r="D73" t="s">
        <v>599</v>
      </c>
      <c r="G73">
        <f>IF(AVERAGE($G$89:$G$92)&gt;G68,1,0)</f>
        <v>1</v>
      </c>
      <c r="I73">
        <f>IF(AVERAGE($G$89:$G$92)&gt;I68,1,0)</f>
        <v>1</v>
      </c>
      <c r="K73">
        <f>IF(AVERAGE($G$89:$G$92)&gt;K68,1,0)</f>
        <v>1</v>
      </c>
      <c r="M73">
        <f>IF(AVERAGE($G$89:$G$92)&gt;M68,1,0)</f>
        <v>1</v>
      </c>
      <c r="O73">
        <f>IF(AVERAGE($G$89:$G$92)&gt;O68,1,0)</f>
        <v>1</v>
      </c>
    </row>
    <row r="74" spans="4:16">
      <c r="D74" t="s">
        <v>598</v>
      </c>
      <c r="G74">
        <f>1-G73</f>
        <v>0</v>
      </c>
      <c r="I74">
        <f>1-I73</f>
        <v>0</v>
      </c>
      <c r="K74">
        <f>1-K73</f>
        <v>0</v>
      </c>
      <c r="M74">
        <f>1-M73</f>
        <v>0</v>
      </c>
      <c r="O74">
        <f>1-O73</f>
        <v>0</v>
      </c>
    </row>
    <row r="75" spans="4:16">
      <c r="D75" s="2" t="s">
        <v>597</v>
      </c>
      <c r="E75" s="2"/>
      <c r="F75" s="2"/>
      <c r="G75" s="2">
        <f>IF(AVERAGE($G$94:$G$97)&gt;G68,1,0)</f>
        <v>1</v>
      </c>
      <c r="H75" s="2"/>
      <c r="I75" s="2">
        <f>IF(AVERAGE($G$94:$G$97)&gt;I68,1,0)</f>
        <v>1</v>
      </c>
      <c r="J75" s="2"/>
      <c r="K75" s="2">
        <f>IF(AVERAGE($G$94:$G$97)&gt;K68,1,0)</f>
        <v>1</v>
      </c>
      <c r="L75" s="2"/>
      <c r="M75" s="2">
        <f>IF(AVERAGE($G$94:$G$97)&gt;M68,1,0)</f>
        <v>1</v>
      </c>
      <c r="N75" s="2"/>
      <c r="O75" s="2">
        <f>IF(AVERAGE($G$94:$G$97)&gt;O68,1,0)</f>
        <v>1</v>
      </c>
      <c r="P75" s="2"/>
    </row>
    <row r="76" spans="4:16">
      <c r="D76" s="2" t="s">
        <v>596</v>
      </c>
      <c r="E76" s="2"/>
      <c r="F76" s="2"/>
      <c r="G76" s="2">
        <f>1-G75</f>
        <v>0</v>
      </c>
      <c r="H76" s="2"/>
      <c r="I76" s="2">
        <f>1-I75</f>
        <v>0</v>
      </c>
      <c r="J76" s="2"/>
      <c r="K76" s="2">
        <f>1-K75</f>
        <v>0</v>
      </c>
      <c r="L76" s="2"/>
      <c r="M76" s="2">
        <f>1-M75</f>
        <v>0</v>
      </c>
      <c r="N76" s="2"/>
      <c r="O76" s="2">
        <f>1-O75</f>
        <v>0</v>
      </c>
      <c r="P76" s="2"/>
    </row>
    <row r="77" spans="4:16">
      <c r="D77" t="s">
        <v>595</v>
      </c>
      <c r="G77">
        <f>IF(AVERAGE($G$99:$G$102)&gt;G68,1,0)</f>
        <v>1</v>
      </c>
      <c r="I77">
        <f>IF(AVERAGE($G$99:$G$102)&gt;I68,1,0)</f>
        <v>1</v>
      </c>
      <c r="K77">
        <f>IF(AVERAGE($G$99:$G$102)&gt;K68,1,0)</f>
        <v>1</v>
      </c>
      <c r="M77">
        <f>IF(AVERAGE($G$99:$G$102)&gt;M68,1,0)</f>
        <v>1</v>
      </c>
      <c r="O77">
        <f>IF(AVERAGE($G$99:$G$102)&gt;O68,1,0)</f>
        <v>1</v>
      </c>
    </row>
    <row r="78" spans="4:16">
      <c r="D78" t="s">
        <v>594</v>
      </c>
      <c r="G78">
        <f>1-G77</f>
        <v>0</v>
      </c>
      <c r="I78">
        <f>1-I77</f>
        <v>0</v>
      </c>
      <c r="K78">
        <f>1-K77</f>
        <v>0</v>
      </c>
      <c r="M78">
        <f>1-M77</f>
        <v>0</v>
      </c>
      <c r="O78">
        <f>1-O77</f>
        <v>0</v>
      </c>
    </row>
    <row r="79" spans="4:16">
      <c r="D79" s="2" t="s">
        <v>593</v>
      </c>
      <c r="E79" s="2"/>
      <c r="F79" s="2"/>
      <c r="G79" s="2">
        <f>IF(AVERAGE($G$104:$G$107)&gt;G68,1,0)</f>
        <v>1</v>
      </c>
      <c r="H79" s="2"/>
      <c r="I79" s="2">
        <f>IF(AVERAGE($G$104:$G$107)&gt;I68,1,0)</f>
        <v>1</v>
      </c>
      <c r="J79" s="2"/>
      <c r="K79" s="2">
        <f>IF(AVERAGE($G$104:$G$107)&gt;K68,1,0)</f>
        <v>1</v>
      </c>
      <c r="L79" s="2"/>
      <c r="M79" s="2">
        <f>IF(AVERAGE($G$104:$G$107)&gt;M68,1,0)</f>
        <v>1</v>
      </c>
      <c r="N79" s="2"/>
      <c r="O79" s="2">
        <f>IF(AVERAGE($G$104:$G$107)&gt;O68,1,0)</f>
        <v>1</v>
      </c>
      <c r="P79" s="2"/>
    </row>
    <row r="80" spans="4:16">
      <c r="D80" s="2" t="s">
        <v>592</v>
      </c>
      <c r="E80" s="2"/>
      <c r="F80" s="2"/>
      <c r="G80" s="2">
        <f>1-G79</f>
        <v>0</v>
      </c>
      <c r="H80" s="2"/>
      <c r="I80" s="2">
        <f>1-I79</f>
        <v>0</v>
      </c>
      <c r="J80" s="2"/>
      <c r="K80" s="2">
        <f>1-K79</f>
        <v>0</v>
      </c>
      <c r="L80" s="2"/>
      <c r="M80" s="2">
        <f>1-M79</f>
        <v>0</v>
      </c>
      <c r="N80" s="2"/>
      <c r="O80" s="2">
        <f>1-O79</f>
        <v>0</v>
      </c>
      <c r="P80" s="2"/>
    </row>
    <row r="83" spans="4:12">
      <c r="G83" s="80">
        <f>(G84+G107)/2</f>
        <v>5</v>
      </c>
    </row>
    <row r="84" spans="4:12">
      <c r="D84" t="s">
        <v>706</v>
      </c>
      <c r="G84">
        <f>J9</f>
        <v>5</v>
      </c>
      <c r="J84" s="2" t="s">
        <v>764</v>
      </c>
      <c r="K84" s="2">
        <f>SUM(G84:G87)</f>
        <v>20</v>
      </c>
      <c r="L84" s="2">
        <f>20-K84</f>
        <v>0</v>
      </c>
    </row>
    <row r="85" spans="4:12">
      <c r="D85" t="s">
        <v>707</v>
      </c>
      <c r="G85">
        <f>J10</f>
        <v>5</v>
      </c>
      <c r="J85" s="2" t="s">
        <v>765</v>
      </c>
      <c r="K85" s="2">
        <f>SUM(G89:G92)</f>
        <v>20</v>
      </c>
      <c r="L85" s="2">
        <f t="shared" ref="L85:L88" si="18">20-K85</f>
        <v>0</v>
      </c>
    </row>
    <row r="86" spans="4:12">
      <c r="D86" t="s">
        <v>708</v>
      </c>
      <c r="G86">
        <f>J11</f>
        <v>5</v>
      </c>
      <c r="J86" s="2" t="s">
        <v>766</v>
      </c>
      <c r="K86" s="2">
        <f>SUM(G94:G97)</f>
        <v>20</v>
      </c>
      <c r="L86" s="2">
        <f t="shared" si="18"/>
        <v>0</v>
      </c>
    </row>
    <row r="87" spans="4:12">
      <c r="D87" t="s">
        <v>709</v>
      </c>
      <c r="G87">
        <f>J12</f>
        <v>5</v>
      </c>
      <c r="J87" s="2" t="s">
        <v>767</v>
      </c>
      <c r="K87" s="2">
        <f>SUM(G99:G102)</f>
        <v>20</v>
      </c>
      <c r="L87" s="2">
        <f t="shared" si="18"/>
        <v>0</v>
      </c>
    </row>
    <row r="88" spans="4:12">
      <c r="G88" s="80">
        <f>(G87+G89)/2</f>
        <v>5</v>
      </c>
      <c r="J88" s="2" t="s">
        <v>756</v>
      </c>
      <c r="K88" s="2">
        <f>SUM(G104:G107)</f>
        <v>20</v>
      </c>
      <c r="L88" s="2">
        <f t="shared" si="18"/>
        <v>0</v>
      </c>
    </row>
    <row r="89" spans="4:12">
      <c r="D89" t="s">
        <v>710</v>
      </c>
      <c r="G89">
        <f>J15</f>
        <v>5</v>
      </c>
      <c r="J89" s="2"/>
      <c r="K89" s="2"/>
      <c r="L89" s="2"/>
    </row>
    <row r="90" spans="4:12">
      <c r="D90" t="s">
        <v>711</v>
      </c>
      <c r="G90">
        <f>J16</f>
        <v>5</v>
      </c>
    </row>
    <row r="91" spans="4:12">
      <c r="D91" t="s">
        <v>713</v>
      </c>
      <c r="G91">
        <f>J17</f>
        <v>5</v>
      </c>
    </row>
    <row r="92" spans="4:12">
      <c r="D92" t="s">
        <v>712</v>
      </c>
      <c r="G92">
        <f>J18</f>
        <v>5</v>
      </c>
    </row>
    <row r="93" spans="4:12">
      <c r="D93" s="80"/>
      <c r="E93" s="80"/>
      <c r="F93" s="80"/>
      <c r="G93" s="80">
        <f>(G92+G94)/2</f>
        <v>5</v>
      </c>
    </row>
    <row r="94" spans="4:12">
      <c r="D94" t="s">
        <v>714</v>
      </c>
      <c r="G94">
        <f>J21</f>
        <v>5</v>
      </c>
    </row>
    <row r="95" spans="4:12">
      <c r="D95" t="s">
        <v>715</v>
      </c>
      <c r="G95">
        <f>J22</f>
        <v>5</v>
      </c>
    </row>
    <row r="96" spans="4:12">
      <c r="D96" t="s">
        <v>725</v>
      </c>
      <c r="G96">
        <f>J23</f>
        <v>5</v>
      </c>
    </row>
    <row r="97" spans="4:7">
      <c r="D97" t="s">
        <v>726</v>
      </c>
      <c r="G97">
        <f>J24</f>
        <v>5</v>
      </c>
    </row>
    <row r="98" spans="4:7">
      <c r="G98" s="80">
        <f>(G97+G99)/2</f>
        <v>5</v>
      </c>
    </row>
    <row r="99" spans="4:7">
      <c r="D99" t="s">
        <v>727</v>
      </c>
      <c r="G99">
        <f>J27</f>
        <v>5</v>
      </c>
    </row>
    <row r="100" spans="4:7">
      <c r="D100" t="s">
        <v>769</v>
      </c>
      <c r="G100">
        <f>J28</f>
        <v>5</v>
      </c>
    </row>
    <row r="101" spans="4:7">
      <c r="D101" t="s">
        <v>768</v>
      </c>
      <c r="G101">
        <f>J29</f>
        <v>5</v>
      </c>
    </row>
    <row r="102" spans="4:7">
      <c r="D102" t="s">
        <v>770</v>
      </c>
      <c r="G102">
        <f>J30</f>
        <v>5</v>
      </c>
    </row>
    <row r="103" spans="4:7">
      <c r="G103" s="80">
        <f>(G102+G104)/2</f>
        <v>5</v>
      </c>
    </row>
    <row r="104" spans="4:7">
      <c r="D104" t="s">
        <v>753</v>
      </c>
      <c r="G104">
        <f>J33</f>
        <v>5</v>
      </c>
    </row>
    <row r="105" spans="4:7">
      <c r="D105" t="s">
        <v>754</v>
      </c>
      <c r="G105">
        <f>J34</f>
        <v>5</v>
      </c>
    </row>
    <row r="106" spans="4:7">
      <c r="D106" t="s">
        <v>762</v>
      </c>
      <c r="G106">
        <f>J35</f>
        <v>5</v>
      </c>
    </row>
    <row r="107" spans="4:7">
      <c r="D107" t="s">
        <v>763</v>
      </c>
      <c r="G107">
        <f>J36</f>
        <v>5</v>
      </c>
    </row>
    <row r="108" spans="4:7" s="3" customFormat="1"/>
  </sheetData>
  <sheetProtection sheet="1" scenarios="1"/>
  <dataValidations count="2">
    <dataValidation type="list" allowBlank="1" showInputMessage="1" showErrorMessage="1" sqref="M25 M31 M13 M19" xr:uid="{55415960-A58C-4F3D-BC16-C494A59271F5}">
      <formula1>$R13:$AC13</formula1>
    </dataValidation>
    <dataValidation type="list" allowBlank="1" showInputMessage="1" showErrorMessage="1" sqref="I21:I24 I27:I30 I33:I36 I15:I18 I9:I12" xr:uid="{131AD6E5-806A-4613-A35D-BAAC132ADDF5}">
      <formula1>$R$7:$AC$7</formula1>
    </dataValidation>
  </dataValidations>
  <pageMargins left="0.7" right="0.7" top="0.75" bottom="0.75" header="0.3" footer="0.3"/>
  <pageSetup orientation="portrait" horizontalDpi="200" verticalDpi="2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87DAA-87D9-47AE-83BD-771AD85CC2C9}">
  <dimension ref="C1:N64"/>
  <sheetViews>
    <sheetView zoomScale="75" zoomScaleNormal="75" workbookViewId="0">
      <pane ySplit="3" topLeftCell="A4" activePane="bottomLeft" state="frozen"/>
      <selection pane="bottomLeft" activeCell="E7" sqref="E7"/>
    </sheetView>
  </sheetViews>
  <sheetFormatPr defaultColWidth="9.1015625" defaultRowHeight="14.4"/>
  <cols>
    <col min="1" max="2" width="3.578125" customWidth="1"/>
    <col min="4" max="4" width="59.9453125" customWidth="1"/>
    <col min="5" max="5" width="43.41796875" customWidth="1"/>
    <col min="9" max="14" width="9.1015625" hidden="1" customWidth="1"/>
  </cols>
  <sheetData>
    <row r="1" spans="3:5" s="2" customFormat="1"/>
    <row r="2" spans="3:5" s="2" customFormat="1" ht="18.3">
      <c r="C2" s="46"/>
      <c r="D2" s="46" t="s">
        <v>515</v>
      </c>
    </row>
    <row r="3" spans="3:5" s="47" customFormat="1" ht="15" customHeight="1" thickBot="1"/>
    <row r="5" spans="3:5">
      <c r="C5" s="1" t="s">
        <v>300</v>
      </c>
      <c r="D5" s="1" t="s">
        <v>929</v>
      </c>
    </row>
    <row r="6" spans="3:5">
      <c r="C6" s="97" t="s">
        <v>301</v>
      </c>
      <c r="D6" s="97" t="s">
        <v>930</v>
      </c>
    </row>
    <row r="7" spans="3:5">
      <c r="C7" t="s">
        <v>517</v>
      </c>
      <c r="E7" s="64" t="s">
        <v>978</v>
      </c>
    </row>
    <row r="8" spans="3:5">
      <c r="C8" t="s">
        <v>518</v>
      </c>
      <c r="E8" s="64"/>
    </row>
    <row r="9" spans="3:5">
      <c r="C9" t="s">
        <v>519</v>
      </c>
      <c r="E9" s="64"/>
    </row>
    <row r="10" spans="3:5">
      <c r="C10" t="s">
        <v>520</v>
      </c>
      <c r="E10" s="64"/>
    </row>
    <row r="11" spans="3:5">
      <c r="C11" s="97" t="s">
        <v>521</v>
      </c>
      <c r="D11" s="97" t="s">
        <v>303</v>
      </c>
    </row>
    <row r="12" spans="3:5">
      <c r="C12" t="s">
        <v>302</v>
      </c>
      <c r="E12" s="64" t="s">
        <v>975</v>
      </c>
    </row>
    <row r="13" spans="3:5">
      <c r="C13" t="s">
        <v>304</v>
      </c>
      <c r="E13" s="64"/>
    </row>
    <row r="14" spans="3:5">
      <c r="C14" t="s">
        <v>305</v>
      </c>
      <c r="E14" s="64"/>
    </row>
    <row r="15" spans="3:5">
      <c r="C15" t="s">
        <v>516</v>
      </c>
      <c r="E15" s="64"/>
    </row>
    <row r="16" spans="3:5">
      <c r="C16" s="97" t="s">
        <v>306</v>
      </c>
      <c r="D16" s="97" t="s">
        <v>931</v>
      </c>
    </row>
    <row r="17" spans="3:14">
      <c r="C17" t="s">
        <v>522</v>
      </c>
      <c r="D17" t="s">
        <v>524</v>
      </c>
      <c r="E17" s="63" t="s">
        <v>9</v>
      </c>
      <c r="I17" s="2" t="s">
        <v>10</v>
      </c>
      <c r="J17" s="2" t="s">
        <v>9</v>
      </c>
      <c r="K17" s="2" t="s">
        <v>8</v>
      </c>
      <c r="L17" s="2" t="s">
        <v>12</v>
      </c>
      <c r="M17" s="2"/>
      <c r="N17" s="2"/>
    </row>
    <row r="18" spans="3:14">
      <c r="C18" t="s">
        <v>523</v>
      </c>
      <c r="D18" t="s">
        <v>525</v>
      </c>
      <c r="E18" s="64" t="s">
        <v>976</v>
      </c>
    </row>
    <row r="19" spans="3:14">
      <c r="C19" s="97" t="s">
        <v>307</v>
      </c>
      <c r="D19" s="97" t="s">
        <v>932</v>
      </c>
      <c r="E19" s="293" t="s">
        <v>977</v>
      </c>
    </row>
    <row r="21" spans="3:14">
      <c r="C21" s="1" t="s">
        <v>533</v>
      </c>
      <c r="D21" s="1" t="s">
        <v>910</v>
      </c>
    </row>
    <row r="22" spans="3:14">
      <c r="C22" t="s">
        <v>534</v>
      </c>
      <c r="D22" t="s">
        <v>526</v>
      </c>
      <c r="E22" s="63" t="s">
        <v>9</v>
      </c>
      <c r="I22" s="2" t="s">
        <v>10</v>
      </c>
      <c r="J22" s="2" t="s">
        <v>9</v>
      </c>
      <c r="K22" s="2" t="s">
        <v>8</v>
      </c>
      <c r="L22" s="2" t="s">
        <v>12</v>
      </c>
      <c r="M22" s="2"/>
      <c r="N22" s="2"/>
    </row>
    <row r="23" spans="3:14">
      <c r="C23" t="s">
        <v>535</v>
      </c>
      <c r="D23" t="s">
        <v>527</v>
      </c>
      <c r="E23" s="63" t="s">
        <v>9</v>
      </c>
      <c r="I23" s="2" t="s">
        <v>10</v>
      </c>
      <c r="J23" s="2" t="s">
        <v>9</v>
      </c>
      <c r="K23" s="2" t="s">
        <v>8</v>
      </c>
      <c r="L23" s="2" t="s">
        <v>12</v>
      </c>
      <c r="M23" s="2"/>
      <c r="N23" s="2"/>
    </row>
    <row r="24" spans="3:14">
      <c r="C24" t="s">
        <v>536</v>
      </c>
      <c r="D24" t="s">
        <v>914</v>
      </c>
      <c r="E24" s="63" t="s">
        <v>9</v>
      </c>
      <c r="I24" s="2" t="s">
        <v>10</v>
      </c>
      <c r="J24" s="2" t="s">
        <v>9</v>
      </c>
      <c r="K24" s="2" t="s">
        <v>8</v>
      </c>
      <c r="L24" s="2" t="s">
        <v>12</v>
      </c>
      <c r="M24" s="2"/>
      <c r="N24" s="2"/>
    </row>
    <row r="25" spans="3:14">
      <c r="C25" t="s">
        <v>537</v>
      </c>
      <c r="D25" t="s">
        <v>528</v>
      </c>
      <c r="E25" s="63" t="s">
        <v>9</v>
      </c>
      <c r="I25" s="2" t="s">
        <v>10</v>
      </c>
      <c r="J25" s="2" t="s">
        <v>9</v>
      </c>
      <c r="K25" s="2" t="s">
        <v>8</v>
      </c>
      <c r="L25" s="2" t="s">
        <v>12</v>
      </c>
      <c r="M25" s="2"/>
      <c r="N25" s="2"/>
    </row>
    <row r="26" spans="3:14" hidden="1">
      <c r="C26" t="s">
        <v>538</v>
      </c>
      <c r="D26" t="s">
        <v>529</v>
      </c>
      <c r="E26" s="63" t="s">
        <v>10</v>
      </c>
      <c r="I26" s="2" t="s">
        <v>10</v>
      </c>
      <c r="J26" s="2" t="s">
        <v>9</v>
      </c>
      <c r="K26" s="2" t="s">
        <v>8</v>
      </c>
      <c r="L26" s="2" t="s">
        <v>12</v>
      </c>
      <c r="M26" s="2"/>
      <c r="N26" s="2"/>
    </row>
    <row r="27" spans="3:14" hidden="1">
      <c r="C27" t="s">
        <v>539</v>
      </c>
      <c r="D27" t="s">
        <v>530</v>
      </c>
      <c r="E27" s="63" t="s">
        <v>10</v>
      </c>
      <c r="I27" s="2" t="s">
        <v>10</v>
      </c>
      <c r="J27" s="2" t="s">
        <v>9</v>
      </c>
      <c r="K27" s="2" t="s">
        <v>8</v>
      </c>
      <c r="L27" s="2" t="s">
        <v>12</v>
      </c>
      <c r="M27" s="2"/>
      <c r="N27" s="2"/>
    </row>
    <row r="28" spans="3:14" hidden="1">
      <c r="C28" t="s">
        <v>540</v>
      </c>
      <c r="D28" t="s">
        <v>531</v>
      </c>
      <c r="E28" s="63" t="s">
        <v>10</v>
      </c>
      <c r="I28" s="2" t="s">
        <v>10</v>
      </c>
      <c r="J28" s="2" t="s">
        <v>9</v>
      </c>
      <c r="K28" s="2" t="s">
        <v>8</v>
      </c>
      <c r="L28" s="2" t="s">
        <v>12</v>
      </c>
      <c r="M28" s="2"/>
      <c r="N28" s="2"/>
    </row>
    <row r="29" spans="3:14" hidden="1">
      <c r="C29" t="s">
        <v>541</v>
      </c>
      <c r="D29" t="s">
        <v>532</v>
      </c>
      <c r="E29" s="63" t="s">
        <v>10</v>
      </c>
      <c r="I29" s="2" t="s">
        <v>10</v>
      </c>
      <c r="J29" s="2" t="s">
        <v>9</v>
      </c>
      <c r="K29" s="2" t="s">
        <v>8</v>
      </c>
      <c r="L29" s="2" t="s">
        <v>12</v>
      </c>
      <c r="M29" s="2"/>
      <c r="N29" s="2"/>
    </row>
    <row r="30" spans="3:14" hidden="1">
      <c r="C30" t="s">
        <v>757</v>
      </c>
      <c r="D30" t="s">
        <v>915</v>
      </c>
      <c r="E30" s="63" t="s">
        <v>10</v>
      </c>
      <c r="I30" s="2" t="s">
        <v>10</v>
      </c>
      <c r="J30" s="2" t="s">
        <v>9</v>
      </c>
      <c r="K30" s="2" t="s">
        <v>8</v>
      </c>
      <c r="L30" s="2" t="s">
        <v>12</v>
      </c>
      <c r="M30" s="2"/>
      <c r="N30" s="2"/>
    </row>
    <row r="31" spans="3:14">
      <c r="I31" s="2"/>
      <c r="J31" s="2"/>
      <c r="K31" s="2"/>
      <c r="L31" s="2"/>
      <c r="M31" s="2"/>
      <c r="N31" s="2"/>
    </row>
    <row r="32" spans="3:14">
      <c r="C32" s="1" t="s">
        <v>308</v>
      </c>
      <c r="D32" s="1" t="s">
        <v>926</v>
      </c>
      <c r="I32" s="2"/>
      <c r="J32" s="2"/>
      <c r="K32" s="2"/>
      <c r="L32" s="2"/>
      <c r="M32" s="2"/>
      <c r="N32" s="2"/>
    </row>
    <row r="33" spans="3:14">
      <c r="C33" t="s">
        <v>309</v>
      </c>
      <c r="D33" t="s">
        <v>927</v>
      </c>
      <c r="E33" s="63" t="s">
        <v>9</v>
      </c>
      <c r="I33" s="2" t="s">
        <v>10</v>
      </c>
      <c r="J33" s="2" t="s">
        <v>9</v>
      </c>
      <c r="K33" s="2" t="s">
        <v>8</v>
      </c>
      <c r="L33" s="2" t="s">
        <v>12</v>
      </c>
      <c r="M33" s="2"/>
      <c r="N33" s="2"/>
    </row>
    <row r="34" spans="3:14">
      <c r="C34" t="s">
        <v>758</v>
      </c>
      <c r="D34" t="s">
        <v>928</v>
      </c>
      <c r="E34" s="63" t="s">
        <v>8</v>
      </c>
      <c r="I34" s="2" t="s">
        <v>10</v>
      </c>
      <c r="J34" s="2" t="s">
        <v>9</v>
      </c>
      <c r="K34" s="2" t="s">
        <v>8</v>
      </c>
      <c r="L34" s="2" t="s">
        <v>12</v>
      </c>
      <c r="M34" s="2"/>
      <c r="N34" s="2"/>
    </row>
    <row r="35" spans="3:14">
      <c r="I35" s="2"/>
      <c r="J35" s="2"/>
      <c r="K35" s="2"/>
      <c r="L35" s="2"/>
      <c r="M35" s="2"/>
      <c r="N35" s="2"/>
    </row>
    <row r="36" spans="3:14">
      <c r="C36" s="1" t="s">
        <v>911</v>
      </c>
      <c r="D36" s="1" t="s">
        <v>912</v>
      </c>
      <c r="I36" s="2"/>
      <c r="J36" s="2"/>
      <c r="K36" s="2"/>
      <c r="L36" s="2"/>
      <c r="M36" s="2"/>
      <c r="N36" s="2"/>
    </row>
    <row r="37" spans="3:14">
      <c r="C37" s="1"/>
      <c r="I37" s="2"/>
      <c r="J37" s="2"/>
      <c r="K37" s="2"/>
      <c r="L37" s="2"/>
      <c r="M37" s="2"/>
      <c r="N37" s="2"/>
    </row>
    <row r="38" spans="3:14">
      <c r="C38" s="1" t="s">
        <v>901</v>
      </c>
      <c r="D38" s="321" t="s">
        <v>907</v>
      </c>
      <c r="E38" s="321"/>
    </row>
    <row r="39" spans="3:14" ht="45.9" customHeight="1">
      <c r="D39" s="319" t="s">
        <v>982</v>
      </c>
      <c r="E39" s="319"/>
    </row>
    <row r="40" spans="3:14">
      <c r="D40" s="274"/>
    </row>
    <row r="41" spans="3:14">
      <c r="C41" s="1" t="s">
        <v>902</v>
      </c>
      <c r="D41" s="320" t="s">
        <v>903</v>
      </c>
      <c r="E41" s="320"/>
    </row>
    <row r="42" spans="3:14" ht="45.9" customHeight="1">
      <c r="D42" s="319" t="s">
        <v>981</v>
      </c>
      <c r="E42" s="319"/>
    </row>
    <row r="43" spans="3:14">
      <c r="D43" s="274"/>
    </row>
    <row r="44" spans="3:14">
      <c r="C44" s="1" t="s">
        <v>904</v>
      </c>
      <c r="D44" s="320" t="s">
        <v>909</v>
      </c>
      <c r="E44" s="320"/>
    </row>
    <row r="45" spans="3:14" ht="45.9" customHeight="1">
      <c r="D45" s="319" t="s">
        <v>980</v>
      </c>
      <c r="E45" s="319"/>
    </row>
    <row r="46" spans="3:14">
      <c r="D46" s="274"/>
    </row>
    <row r="47" spans="3:14">
      <c r="C47" s="1" t="s">
        <v>905</v>
      </c>
      <c r="D47" s="320" t="s">
        <v>908</v>
      </c>
      <c r="E47" s="320"/>
    </row>
    <row r="48" spans="3:14" ht="45.9" customHeight="1">
      <c r="D48" s="319" t="s">
        <v>979</v>
      </c>
      <c r="E48" s="319"/>
    </row>
    <row r="49" spans="3:5" ht="15" hidden="1" customHeight="1">
      <c r="D49" s="274"/>
    </row>
    <row r="50" spans="3:5" ht="15" hidden="1" customHeight="1">
      <c r="C50" s="1" t="s">
        <v>906</v>
      </c>
      <c r="D50" s="320" t="s">
        <v>917</v>
      </c>
      <c r="E50" s="320"/>
    </row>
    <row r="51" spans="3:5" ht="45.9" hidden="1" customHeight="1">
      <c r="D51" s="319"/>
      <c r="E51" s="319"/>
    </row>
    <row r="52" spans="3:5" ht="15" hidden="1" customHeight="1">
      <c r="D52" s="274"/>
    </row>
    <row r="53" spans="3:5" hidden="1">
      <c r="C53" s="1" t="s">
        <v>918</v>
      </c>
      <c r="D53" s="320" t="s">
        <v>919</v>
      </c>
      <c r="E53" s="320"/>
    </row>
    <row r="54" spans="3:5" ht="45.9" hidden="1" customHeight="1">
      <c r="D54" s="319"/>
      <c r="E54" s="319"/>
    </row>
    <row r="55" spans="3:5" hidden="1">
      <c r="D55" s="274"/>
    </row>
    <row r="56" spans="3:5" hidden="1">
      <c r="C56" s="1" t="s">
        <v>920</v>
      </c>
      <c r="D56" s="320" t="s">
        <v>921</v>
      </c>
      <c r="E56" s="320"/>
    </row>
    <row r="57" spans="3:5" ht="45.9" hidden="1" customHeight="1">
      <c r="D57" s="319"/>
      <c r="E57" s="319"/>
    </row>
    <row r="58" spans="3:5" hidden="1">
      <c r="D58" s="274"/>
    </row>
    <row r="59" spans="3:5" hidden="1">
      <c r="C59" s="1" t="s">
        <v>922</v>
      </c>
      <c r="D59" s="320" t="s">
        <v>923</v>
      </c>
      <c r="E59" s="320"/>
    </row>
    <row r="60" spans="3:5" ht="45.9" hidden="1" customHeight="1">
      <c r="D60" s="319"/>
      <c r="E60" s="319"/>
    </row>
    <row r="61" spans="3:5" hidden="1">
      <c r="D61" s="274"/>
    </row>
    <row r="62" spans="3:5" hidden="1">
      <c r="C62" s="1" t="s">
        <v>924</v>
      </c>
      <c r="D62" s="320" t="s">
        <v>925</v>
      </c>
      <c r="E62" s="320"/>
    </row>
    <row r="63" spans="3:5" ht="45.9" hidden="1" customHeight="1">
      <c r="D63" s="319"/>
      <c r="E63" s="319"/>
    </row>
    <row r="64" spans="3:5" s="3" customFormat="1"/>
  </sheetData>
  <sheetProtection formatCells="0"/>
  <mergeCells count="18">
    <mergeCell ref="D38:E38"/>
    <mergeCell ref="D39:E39"/>
    <mergeCell ref="D42:E42"/>
    <mergeCell ref="D45:E45"/>
    <mergeCell ref="D48:E48"/>
    <mergeCell ref="D51:E51"/>
    <mergeCell ref="D50:E50"/>
    <mergeCell ref="D47:E47"/>
    <mergeCell ref="D44:E44"/>
    <mergeCell ref="D41:E41"/>
    <mergeCell ref="D60:E60"/>
    <mergeCell ref="D62:E62"/>
    <mergeCell ref="D63:E63"/>
    <mergeCell ref="D53:E53"/>
    <mergeCell ref="D54:E54"/>
    <mergeCell ref="D56:E56"/>
    <mergeCell ref="D57:E57"/>
    <mergeCell ref="D59:E59"/>
  </mergeCells>
  <dataValidations count="1">
    <dataValidation type="list" allowBlank="1" showInputMessage="1" showErrorMessage="1" sqref="E33:E34 E17 E22:E30 E40 E43 E46 E49 E55 E58 E61 E52" xr:uid="{88507343-9DA2-46F0-97EF-15395E17E4A1}">
      <formula1>$I17:$L17</formula1>
    </dataValidation>
  </dataValidations>
  <pageMargins left="0.7" right="0.7" top="0.75" bottom="0.75" header="0.3" footer="0.3"/>
  <pageSetup orientation="portrait" horizontalDpi="200" verticalDpi="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FD3C0-F2FE-4F49-97BA-A149863757FE}">
  <dimension ref="C1:Z623"/>
  <sheetViews>
    <sheetView zoomScale="75" zoomScaleNormal="75" workbookViewId="0"/>
  </sheetViews>
  <sheetFormatPr defaultColWidth="9.1015625" defaultRowHeight="14.4"/>
  <cols>
    <col min="1" max="2" width="3.578125" customWidth="1"/>
    <col min="4" max="4" width="28.89453125" customWidth="1"/>
  </cols>
  <sheetData>
    <row r="1" spans="3:5" s="2" customFormat="1"/>
    <row r="2" spans="3:5" s="2" customFormat="1" ht="18.3">
      <c r="C2" s="46"/>
      <c r="D2" s="46" t="s">
        <v>913</v>
      </c>
    </row>
    <row r="3" spans="3:5" s="47" customFormat="1" ht="15" customHeight="1" thickBot="1"/>
    <row r="5" spans="3:5">
      <c r="C5" t="str">
        <f>'1 General'!C6</f>
        <v>C1</v>
      </c>
      <c r="D5" t="str">
        <f>'1 General'!D6</f>
        <v>Basic Country Information</v>
      </c>
      <c r="E5">
        <f>'1 General'!E6</f>
        <v>0</v>
      </c>
    </row>
    <row r="6" spans="3:5">
      <c r="C6" t="str">
        <f>'1 General'!C7</f>
        <v>C1.1</v>
      </c>
      <c r="D6" t="str">
        <f>'1 General'!D7</f>
        <v>Country Name</v>
      </c>
      <c r="E6" t="str">
        <f>'1 General'!E7</f>
        <v>South Africa</v>
      </c>
    </row>
    <row r="7" spans="3:5">
      <c r="C7" t="str">
        <f>'1 General'!C8</f>
        <v>C1.2</v>
      </c>
      <c r="D7" t="str">
        <f>'1 General'!D8</f>
        <v>Information/Data for Year</v>
      </c>
      <c r="E7">
        <f>'1 General'!E8</f>
        <v>2022</v>
      </c>
    </row>
    <row r="8" spans="3:5">
      <c r="C8" t="str">
        <f>'1 General'!C9</f>
        <v>C1.3</v>
      </c>
      <c r="D8" t="str">
        <f>'1 General'!D9</f>
        <v>Total National Population</v>
      </c>
      <c r="E8" t="str">
        <f>'1 General'!E9</f>
        <v>60.6 million</v>
      </c>
    </row>
    <row r="9" spans="3:5">
      <c r="C9" t="str">
        <f>'1 General'!C10</f>
        <v>C1.4</v>
      </c>
      <c r="D9" t="str">
        <f>'1 General'!D10</f>
        <v>Percent Urban Population</v>
      </c>
      <c r="E9">
        <f>'1 General'!E10</f>
        <v>0.68</v>
      </c>
    </row>
    <row r="10" spans="3:5">
      <c r="C10">
        <f>'1 General'!C11</f>
        <v>0</v>
      </c>
      <c r="D10">
        <f>'1 General'!D11</f>
        <v>0</v>
      </c>
      <c r="E10">
        <f>'1 General'!E11</f>
        <v>0</v>
      </c>
    </row>
    <row r="11" spans="3:5">
      <c r="C11" t="str">
        <f>'1 General'!C12</f>
        <v>C2</v>
      </c>
      <c r="D11" t="str">
        <f>'1 General'!D12</f>
        <v>Central Public Sector Information</v>
      </c>
      <c r="E11">
        <f>'1 General'!E12</f>
        <v>0</v>
      </c>
    </row>
    <row r="12" spans="3:5">
      <c r="C12" t="str">
        <f>'1 General'!C13</f>
        <v>C2.1</v>
      </c>
      <c r="D12" t="str">
        <f>'1 General'!D13</f>
        <v>Administrative tradition</v>
      </c>
      <c r="E12">
        <f>'1 General'!E13</f>
        <v>0</v>
      </c>
    </row>
    <row r="13" spans="3:5">
      <c r="C13" t="str">
        <f>'1 General'!C14</f>
        <v>C2.2</v>
      </c>
      <c r="D13" t="str">
        <f>'1 General'!D14</f>
        <v>System of government</v>
      </c>
      <c r="E13" t="str">
        <f>'1 General'!E14</f>
        <v>…</v>
      </c>
    </row>
    <row r="14" spans="3:5">
      <c r="C14" t="str">
        <f>'1 General'!C15</f>
        <v>C2.3</v>
      </c>
      <c r="D14" t="str">
        <f>'1 General'!D15</f>
        <v>Competitive elections at national level?</v>
      </c>
      <c r="E14" t="str">
        <f>'1 General'!E15</f>
        <v>…</v>
      </c>
    </row>
    <row r="15" spans="3:5">
      <c r="C15" t="str">
        <f>'1 General'!C16</f>
        <v>C2.4</v>
      </c>
      <c r="D15" t="str">
        <f>'1 General'!D16</f>
        <v>Parliament structure</v>
      </c>
      <c r="E15" t="str">
        <f>'1 General'!E16</f>
        <v>…</v>
      </c>
    </row>
    <row r="16" spans="3:5">
      <c r="C16" t="str">
        <f>'1 General'!C17</f>
        <v>C2.5</v>
      </c>
      <c r="D16" t="str">
        <f>'1 General'!D17</f>
        <v>Election of parliament (general assembly / lower house)</v>
      </c>
      <c r="E16" t="str">
        <f>'1 General'!E17</f>
        <v>…</v>
      </c>
    </row>
    <row r="17" spans="3:5">
      <c r="C17" t="str">
        <f>'1 General'!C18</f>
        <v>C2.6</v>
      </c>
      <c r="D17" t="str">
        <f>'1 General'!D18</f>
        <v>Election of parliament (upper house), if any</v>
      </c>
      <c r="E17" t="str">
        <f>'1 General'!E18</f>
        <v>…</v>
      </c>
    </row>
    <row r="18" spans="3:5">
      <c r="C18">
        <f>'1 General'!C19</f>
        <v>0</v>
      </c>
      <c r="D18">
        <f>'1 General'!D19</f>
        <v>0</v>
      </c>
      <c r="E18">
        <f>'1 General'!E19</f>
        <v>0</v>
      </c>
    </row>
    <row r="19" spans="3:5">
      <c r="C19" t="str">
        <f>'1 General'!C20</f>
        <v>C3</v>
      </c>
      <c r="D19" t="str">
        <f>'1 General'!D20</f>
        <v>Framework guiding subnational public sector and intergovernmental relations</v>
      </c>
      <c r="E19">
        <f>'1 General'!E20</f>
        <v>0</v>
      </c>
    </row>
    <row r="20" spans="3:5">
      <c r="C20" t="str">
        <f>'1 General'!C21</f>
        <v>C3.1</v>
      </c>
      <c r="D20" t="str">
        <f>'1 General'!D21</f>
        <v>Intergovernmental political structure?</v>
      </c>
      <c r="E20" t="str">
        <f>'1 General'!E21</f>
        <v>Partially/Mixed/Other</v>
      </c>
    </row>
    <row r="21" spans="3:5">
      <c r="C21" t="str">
        <f>'1 General'!C22</f>
        <v>C3.2</v>
      </c>
      <c r="D21" t="str">
        <f>'1 General'!D22</f>
        <v>Overall territorial-administrative structure</v>
      </c>
      <c r="E21" t="str">
        <f>'1 General'!E22</f>
        <v>Devolved institutions</v>
      </c>
    </row>
    <row r="22" spans="3:5">
      <c r="C22" t="str">
        <f>'1 General'!C23</f>
        <v>C3.3</v>
      </c>
      <c r="D22" t="str">
        <f>'1 General'!D23</f>
        <v>Is the subnational structure uniform across urban and rural areas?</v>
      </c>
      <c r="E22" t="str">
        <f>'1 General'!E23</f>
        <v>Yes</v>
      </c>
    </row>
    <row r="23" spans="3:5">
      <c r="C23" t="str">
        <f>'1 General'!C24</f>
        <v>C3.4</v>
      </c>
      <c r="D23" t="str">
        <f>'1 General'!D24</f>
        <v>Are there (other) asymmetries in the structure of the subnational public sector?</v>
      </c>
      <c r="E23" t="str">
        <f>'1 General'!E24</f>
        <v>Yes</v>
      </c>
    </row>
    <row r="24" spans="3:5">
      <c r="C24" t="str">
        <f>'1 General'!C25</f>
        <v>C3.5</v>
      </c>
      <c r="D24" t="str">
        <f>'1 General'!D25</f>
        <v xml:space="preserve">Recognition of principles of autonomy and subsidiarity? </v>
      </c>
      <c r="E24" t="str">
        <f>'1 General'!E25</f>
        <v>…</v>
      </c>
    </row>
    <row r="25" spans="3:5">
      <c r="C25" t="str">
        <f>'1 General'!C26</f>
        <v>C3.6</v>
      </c>
      <c r="D25" t="str">
        <f>'1 General'!D26</f>
        <v>Clear and consistent assignment of the powers?</v>
      </c>
      <c r="E25" t="str">
        <f>'1 General'!E26</f>
        <v>…</v>
      </c>
    </row>
    <row r="26" spans="3:5">
      <c r="C26" t="str">
        <f>'1 General'!C27</f>
        <v>C3.7</v>
      </c>
      <c r="D26" t="str">
        <f>'1 General'!D27</f>
        <v>Formal mechanism for intergovernmental coordination?</v>
      </c>
      <c r="E26" t="str">
        <f>'1 General'!E27</f>
        <v>…</v>
      </c>
    </row>
    <row r="27" spans="3:5">
      <c r="C27" t="str">
        <f>'1 General'!C28</f>
        <v>C3.8</v>
      </c>
      <c r="D27" t="str">
        <f>'1 General'!D28</f>
        <v>Experience with regular local elections?</v>
      </c>
      <c r="E27" t="str">
        <f>'1 General'!E28</f>
        <v>…</v>
      </c>
    </row>
    <row r="28" spans="3:5">
      <c r="C28" t="str">
        <f>'1 General'!C29</f>
        <v>C3.9</v>
      </c>
      <c r="D28" t="str">
        <f>'1 General'!D29</f>
        <v>Timing of central and local elections coincide?</v>
      </c>
      <c r="E28" t="str">
        <f>'1 General'!E29</f>
        <v>…</v>
      </c>
    </row>
    <row r="29" spans="3:5">
      <c r="C29" t="str">
        <f>'1 General'!C30</f>
        <v>C3.10</v>
      </c>
      <c r="D29" t="str">
        <f>'1 General'!D30</f>
        <v>Recent or ongoing decentralization reforms?</v>
      </c>
      <c r="E29" t="str">
        <f>'1 General'!E30</f>
        <v>…</v>
      </c>
    </row>
    <row r="30" spans="3:5">
      <c r="C30">
        <f>'1 General'!C31</f>
        <v>0</v>
      </c>
      <c r="D30">
        <f>'1 General'!D31</f>
        <v>0</v>
      </c>
      <c r="E30">
        <f>'1 General'!E31</f>
        <v>0</v>
      </c>
    </row>
    <row r="31" spans="3:5">
      <c r="C31" t="str">
        <f>'1 General'!C32</f>
        <v>C.4</v>
      </c>
      <c r="D31" t="str">
        <f>'1 General'!D32</f>
        <v>Main decentralization / subnational / intergovernmental legislation</v>
      </c>
      <c r="E31" t="str">
        <f>'1 General'!E32</f>
        <v>Year enacted</v>
      </c>
    </row>
    <row r="32" spans="3:5">
      <c r="C32" t="str">
        <f>'1 General'!C33</f>
        <v>C4.1</v>
      </c>
      <c r="D32" t="str">
        <f>'1 General'!D33</f>
        <v>Constitution</v>
      </c>
      <c r="E32">
        <f>'1 General'!E33</f>
        <v>1996</v>
      </c>
    </row>
    <row r="33" spans="3:5">
      <c r="C33" t="str">
        <f>'1 General'!C34</f>
        <v>C4.2</v>
      </c>
      <c r="D33" t="str">
        <f>'1 General'!D34</f>
        <v>Municipal Structures Act</v>
      </c>
      <c r="E33">
        <f>'1 General'!E34</f>
        <v>1998</v>
      </c>
    </row>
    <row r="34" spans="3:5">
      <c r="C34" t="str">
        <f>'1 General'!C35</f>
        <v>C4.3</v>
      </c>
      <c r="D34" t="str">
        <f>'1 General'!D35</f>
        <v>Municipal Systems Act</v>
      </c>
      <c r="E34">
        <f>'1 General'!E35</f>
        <v>2000</v>
      </c>
    </row>
    <row r="35" spans="3:5">
      <c r="C35" t="str">
        <f>'1 General'!C36</f>
        <v>C4.4</v>
      </c>
      <c r="D35" t="str">
        <f>'1 General'!D36</f>
        <v>Municipal Finance Management Act</v>
      </c>
      <c r="E35">
        <f>'1 General'!E36</f>
        <v>2004</v>
      </c>
    </row>
    <row r="36" spans="3:5">
      <c r="C36">
        <f>'1 General'!C37</f>
        <v>0</v>
      </c>
      <c r="D36">
        <f>'1 General'!D37</f>
        <v>0</v>
      </c>
      <c r="E36">
        <f>'1 General'!E37</f>
        <v>0</v>
      </c>
    </row>
    <row r="37" spans="3:5">
      <c r="C37" t="str">
        <f>'1 General'!C38</f>
        <v>C5</v>
      </c>
      <c r="D37" t="str">
        <f>'1 General'!D38</f>
        <v>Key stakeholders in multi-level governance policy</v>
      </c>
      <c r="E37">
        <f>'1 General'!E38</f>
        <v>0</v>
      </c>
    </row>
    <row r="38" spans="3:5">
      <c r="C38" t="str">
        <f>'1 General'!C39</f>
        <v>C.5.1</v>
      </c>
      <c r="D38" t="str">
        <f>'1 General'!D39</f>
        <v>Central ministry responsible for subnational governance/administration?</v>
      </c>
      <c r="E38">
        <f>'1 General'!E39</f>
        <v>0</v>
      </c>
    </row>
    <row r="39" spans="3:5">
      <c r="C39" t="str">
        <f>'1 General'!C40</f>
        <v>C.5.2</v>
      </c>
      <c r="D39" t="str">
        <f>'1 General'!D40</f>
        <v>Does Finance Ministry have dedicated subnational division/department?</v>
      </c>
      <c r="E39">
        <f>'1 General'!E40</f>
        <v>0</v>
      </c>
    </row>
    <row r="40" spans="3:5">
      <c r="C40" t="str">
        <f>'1 General'!C41</f>
        <v>C.5.3</v>
      </c>
      <c r="D40" t="str">
        <f>'1 General'!D41</f>
        <v>Do vertical sectoral coordination mechanisms exits?</v>
      </c>
      <c r="E40">
        <f>'1 General'!E41</f>
        <v>0</v>
      </c>
    </row>
    <row r="41" spans="3:5">
      <c r="C41" t="str">
        <f>'1 General'!C42</f>
        <v>C.5.4</v>
      </c>
      <c r="D41" t="str">
        <f>'1 General'!D42</f>
        <v>Intergovernmental coordinating bodies/commissions?</v>
      </c>
      <c r="E41">
        <f>'1 General'!E42</f>
        <v>0</v>
      </c>
    </row>
    <row r="42" spans="3:5">
      <c r="C42" t="str">
        <f>'1 General'!C43</f>
        <v>C.5.5</v>
      </c>
      <c r="D42" t="str">
        <f>'1 General'!D43</f>
        <v>Local government association(s) ?</v>
      </c>
      <c r="E42">
        <f>'1 General'!E43</f>
        <v>0</v>
      </c>
    </row>
    <row r="43" spans="3:5">
      <c r="C43" t="str">
        <f>'1 General'!C44</f>
        <v>C.5.6</v>
      </c>
      <c r="D43" t="str">
        <f>'1 General'!D44</f>
        <v>Civil society stakeholders involved in decentralization discussions?</v>
      </c>
      <c r="E43">
        <f>'1 General'!E44</f>
        <v>0</v>
      </c>
    </row>
    <row r="44" spans="3:5">
      <c r="C44">
        <f>'1 General'!C45</f>
        <v>0</v>
      </c>
      <c r="D44">
        <f>'1 General'!D45</f>
        <v>0</v>
      </c>
      <c r="E44">
        <f>'1 General'!E45</f>
        <v>0</v>
      </c>
    </row>
    <row r="45" spans="3:5">
      <c r="C45">
        <f>'1 General'!C46</f>
        <v>0</v>
      </c>
      <c r="D45">
        <f>'1 General'!D46</f>
        <v>0</v>
      </c>
      <c r="E45">
        <f>'1 General'!E46</f>
        <v>0</v>
      </c>
    </row>
    <row r="46" spans="3:5">
      <c r="C46">
        <f>'1 General'!C47</f>
        <v>0</v>
      </c>
      <c r="D46">
        <f>'1 General'!D47</f>
        <v>0</v>
      </c>
      <c r="E46">
        <f>'1 General'!E47</f>
        <v>0</v>
      </c>
    </row>
    <row r="47" spans="3:5">
      <c r="C47">
        <f>'1 General'!C48</f>
        <v>0</v>
      </c>
      <c r="D47" t="str">
        <f>'1 General'!D48</f>
        <v xml:space="preserve">Version 2022.11.19 - Basic Intergovernmental Profile </v>
      </c>
      <c r="E47">
        <f>'1 General'!E48</f>
        <v>0</v>
      </c>
    </row>
    <row r="48" spans="3:5" s="3" customFormat="1"/>
    <row r="50" spans="3:26">
      <c r="C50" t="str">
        <f>'2 Structure'!C7</f>
        <v>C</v>
      </c>
      <c r="D50" t="str">
        <f>'2 Structure'!D7</f>
        <v>National level</v>
      </c>
      <c r="E50" t="str">
        <f>'2 Structure'!E7</f>
        <v>National government</v>
      </c>
      <c r="F50">
        <f>'2 Structure'!F7</f>
        <v>1</v>
      </c>
      <c r="G50">
        <f>'2 Structure'!G7</f>
        <v>0</v>
      </c>
      <c r="H50">
        <f>'2 Structure'!H7</f>
        <v>0</v>
      </c>
      <c r="I50">
        <f>'2 Structure'!I7</f>
        <v>0</v>
      </c>
      <c r="J50">
        <f>'2 Structure'!J7</f>
        <v>0</v>
      </c>
      <c r="K50">
        <f>'2 Structure'!K7</f>
        <v>0</v>
      </c>
      <c r="L50">
        <f>'2 Structure'!L7</f>
        <v>0</v>
      </c>
      <c r="M50">
        <f>'2 Structure'!M7</f>
        <v>0</v>
      </c>
      <c r="N50">
        <f>'2 Structure'!N7</f>
        <v>0</v>
      </c>
      <c r="O50">
        <f>'2 Structure'!O7</f>
        <v>0</v>
      </c>
      <c r="P50">
        <f>'2 Structure'!P7</f>
        <v>0</v>
      </c>
    </row>
    <row r="51" spans="3:26">
      <c r="C51">
        <f>'2 Structure'!C8</f>
        <v>0</v>
      </c>
      <c r="D51">
        <f>'2 Structure'!D8</f>
        <v>0</v>
      </c>
      <c r="E51">
        <f>'2 Structure'!E8</f>
        <v>0</v>
      </c>
      <c r="F51">
        <f>'2 Structure'!F8</f>
        <v>0</v>
      </c>
      <c r="G51">
        <f>'2 Structure'!G8</f>
        <v>0</v>
      </c>
      <c r="H51">
        <f>'2 Structure'!H8</f>
        <v>0</v>
      </c>
      <c r="I51">
        <f>'2 Structure'!I8</f>
        <v>0</v>
      </c>
      <c r="J51">
        <f>'2 Structure'!J8</f>
        <v>0</v>
      </c>
      <c r="K51">
        <f>'2 Structure'!K8</f>
        <v>0</v>
      </c>
      <c r="L51">
        <f>'2 Structure'!L8</f>
        <v>0</v>
      </c>
      <c r="M51">
        <f>'2 Structure'!M8</f>
        <v>0</v>
      </c>
      <c r="N51">
        <f>'2 Structure'!N8</f>
        <v>0</v>
      </c>
      <c r="O51">
        <f>'2 Structure'!O8</f>
        <v>0</v>
      </c>
      <c r="P51">
        <f>'2 Structure'!P8</f>
        <v>0</v>
      </c>
    </row>
    <row r="52" spans="3:26">
      <c r="C52" t="str">
        <f>'2 Structure'!C9</f>
        <v>S1</v>
      </c>
      <c r="D52" t="str">
        <f>'2 Structure'!D9</f>
        <v>First level / tier / type</v>
      </c>
      <c r="E52" t="str">
        <f>'2 Structure'!E9</f>
        <v>Provincial government</v>
      </c>
      <c r="F52">
        <f>'2 Structure'!F9</f>
        <v>9</v>
      </c>
      <c r="G52" t="str">
        <f>'2 Structure'!G9</f>
        <v>Yes</v>
      </c>
      <c r="H52" t="str">
        <f>'2 Structure'!H9</f>
        <v>Yes</v>
      </c>
      <c r="I52" t="str">
        <f>'2 Structure'!I9</f>
        <v>Regional</v>
      </c>
      <c r="J52" t="str">
        <f>'2 Structure'!J9</f>
        <v>6 - Extensive devolution</v>
      </c>
      <c r="K52">
        <f>'2 Structure'!K9</f>
        <v>0</v>
      </c>
      <c r="L52">
        <f>'2 Structure'!L9</f>
        <v>0</v>
      </c>
      <c r="M52">
        <f>'2 Structure'!M9</f>
        <v>0</v>
      </c>
      <c r="N52" t="str">
        <f>'2 Structure'!N9</f>
        <v>Yes</v>
      </c>
      <c r="O52" t="str">
        <f>'2 Structure'!O9</f>
        <v>Yes</v>
      </c>
      <c r="P52" t="str">
        <f>'2 Structure'!P9</f>
        <v>1-Main Regional</v>
      </c>
    </row>
    <row r="53" spans="3:26">
      <c r="C53" t="str">
        <f>'2 Structure'!C10</f>
        <v>S2</v>
      </c>
      <c r="D53" t="str">
        <f>'2 Structure'!D10</f>
        <v>Second level / tier  / type</v>
      </c>
      <c r="E53" t="str">
        <f>'2 Structure'!E10</f>
        <v>Municipal (local) government</v>
      </c>
      <c r="F53">
        <f>'2 Structure'!F10</f>
        <v>257</v>
      </c>
      <c r="G53" t="str">
        <f>'2 Structure'!G10</f>
        <v>Yes</v>
      </c>
      <c r="H53" t="str">
        <f>'2 Structure'!H10</f>
        <v>No</v>
      </c>
      <c r="I53" t="str">
        <f>'2 Structure'!I10</f>
        <v>Local</v>
      </c>
      <c r="J53" t="str">
        <f>'2 Structure'!J10</f>
        <v>6 - Extensive devolution</v>
      </c>
      <c r="K53">
        <f>'2 Structure'!K10</f>
        <v>0</v>
      </c>
      <c r="L53">
        <f>'2 Structure'!L10</f>
        <v>0</v>
      </c>
      <c r="M53">
        <f>'2 Structure'!M10</f>
        <v>0</v>
      </c>
      <c r="N53" t="str">
        <f>'2 Structure'!N10</f>
        <v>Yes</v>
      </c>
      <c r="O53" t="str">
        <f>'2 Structure'!O10</f>
        <v>No</v>
      </c>
      <c r="P53" t="str">
        <f>'2 Structure'!P10</f>
        <v>2-Main Local</v>
      </c>
    </row>
    <row r="54" spans="3:26">
      <c r="C54" t="str">
        <f>'2 Structure'!C11</f>
        <v>S3</v>
      </c>
      <c r="D54" t="str">
        <f>'2 Structure'!D11</f>
        <v>Third level / tier / type</v>
      </c>
      <c r="E54" t="str">
        <f>'2 Structure'!E11</f>
        <v>--</v>
      </c>
      <c r="F54">
        <f>'2 Structure'!F11</f>
        <v>0</v>
      </c>
      <c r="G54" t="str">
        <f>'2 Structure'!G11</f>
        <v>...</v>
      </c>
      <c r="H54" t="str">
        <f>'2 Structure'!H11</f>
        <v>...</v>
      </c>
      <c r="I54" t="str">
        <f>'2 Structure'!I11</f>
        <v>...</v>
      </c>
      <c r="J54" t="str">
        <f>'2 Structure'!J11</f>
        <v>…</v>
      </c>
      <c r="K54">
        <f>'2 Structure'!K11</f>
        <v>0</v>
      </c>
      <c r="L54">
        <f>'2 Structure'!L11</f>
        <v>0</v>
      </c>
      <c r="M54">
        <f>'2 Structure'!M11</f>
        <v>0</v>
      </c>
      <c r="N54" t="str">
        <f>'2 Structure'!N11</f>
        <v>Yes</v>
      </c>
      <c r="O54" t="str">
        <f>'2 Structure'!O11</f>
        <v>No</v>
      </c>
      <c r="P54" t="str">
        <f>'2 Structure'!P11</f>
        <v>…</v>
      </c>
    </row>
    <row r="55" spans="3:26">
      <c r="C55" t="str">
        <f>'2 Structure'!C12</f>
        <v>S4</v>
      </c>
      <c r="D55" t="str">
        <f>'2 Structure'!D12</f>
        <v>Fourth level / tier /type</v>
      </c>
      <c r="E55" t="str">
        <f>'2 Structure'!E12</f>
        <v>--</v>
      </c>
      <c r="F55">
        <f>'2 Structure'!F12</f>
        <v>0</v>
      </c>
      <c r="G55" t="str">
        <f>'2 Structure'!G12</f>
        <v>...</v>
      </c>
      <c r="H55" t="str">
        <f>'2 Structure'!H12</f>
        <v>...</v>
      </c>
      <c r="I55" t="str">
        <f>'2 Structure'!I12</f>
        <v>...</v>
      </c>
      <c r="J55" t="str">
        <f>'2 Structure'!J12</f>
        <v>…</v>
      </c>
      <c r="K55">
        <f>'2 Structure'!K12</f>
        <v>0</v>
      </c>
      <c r="L55">
        <f>'2 Structure'!L12</f>
        <v>0</v>
      </c>
      <c r="M55">
        <f>'2 Structure'!M12</f>
        <v>0</v>
      </c>
      <c r="N55" t="str">
        <f>'2 Structure'!N12</f>
        <v>Yes</v>
      </c>
      <c r="O55" t="str">
        <f>'2 Structure'!O12</f>
        <v>No</v>
      </c>
      <c r="P55" t="str">
        <f>'2 Structure'!P12</f>
        <v>…</v>
      </c>
    </row>
    <row r="56" spans="3:26">
      <c r="C56" t="str">
        <f>'2 Structure'!C13</f>
        <v>S5</v>
      </c>
      <c r="D56" t="str">
        <f>'2 Structure'!D13</f>
        <v>Fifth level / tier / type</v>
      </c>
      <c r="E56" t="str">
        <f>'2 Structure'!E13</f>
        <v>--</v>
      </c>
      <c r="F56">
        <f>'2 Structure'!F13</f>
        <v>0</v>
      </c>
      <c r="G56" t="str">
        <f>'2 Structure'!G13</f>
        <v>...</v>
      </c>
      <c r="H56" t="str">
        <f>'2 Structure'!H13</f>
        <v>...</v>
      </c>
      <c r="I56" t="str">
        <f>'2 Structure'!I13</f>
        <v>...</v>
      </c>
      <c r="J56" t="str">
        <f>'2 Structure'!J13</f>
        <v>…</v>
      </c>
      <c r="K56">
        <f>'2 Structure'!K13</f>
        <v>0</v>
      </c>
      <c r="L56">
        <f>'2 Structure'!L13</f>
        <v>0</v>
      </c>
      <c r="M56">
        <f>'2 Structure'!M13</f>
        <v>0</v>
      </c>
      <c r="N56" t="str">
        <f>'2 Structure'!N13</f>
        <v>Yes</v>
      </c>
      <c r="O56" t="str">
        <f>'2 Structure'!O13</f>
        <v>No</v>
      </c>
      <c r="P56" t="str">
        <f>'2 Structure'!P13</f>
        <v>…</v>
      </c>
    </row>
    <row r="57" spans="3:26">
      <c r="C57" t="str">
        <f>'2 Structure'!C14</f>
        <v>S6</v>
      </c>
      <c r="D57" t="str">
        <f>'2 Structure'!D14</f>
        <v>Sixth level / tier / type</v>
      </c>
      <c r="E57" t="str">
        <f>'2 Structure'!E14</f>
        <v>--</v>
      </c>
      <c r="F57">
        <f>'2 Structure'!F14</f>
        <v>0</v>
      </c>
      <c r="G57" t="str">
        <f>'2 Structure'!G14</f>
        <v>...</v>
      </c>
      <c r="H57" t="str">
        <f>'2 Structure'!H14</f>
        <v>...</v>
      </c>
      <c r="I57" t="str">
        <f>'2 Structure'!I14</f>
        <v>...</v>
      </c>
      <c r="J57" t="str">
        <f>'2 Structure'!J14</f>
        <v>…</v>
      </c>
      <c r="K57">
        <f>'2 Structure'!K14</f>
        <v>0</v>
      </c>
      <c r="L57">
        <f>'2 Structure'!L14</f>
        <v>0</v>
      </c>
      <c r="M57">
        <f>'2 Structure'!M14</f>
        <v>0</v>
      </c>
      <c r="N57" t="str">
        <f>'2 Structure'!N14</f>
        <v>Yes</v>
      </c>
      <c r="O57" t="str">
        <f>'2 Structure'!O14</f>
        <v>No</v>
      </c>
      <c r="P57" t="str">
        <f>'2 Structure'!P14</f>
        <v>…</v>
      </c>
    </row>
    <row r="58" spans="3:26">
      <c r="C58" t="str">
        <f>'2 Structure'!C15</f>
        <v>S7</v>
      </c>
      <c r="D58" t="str">
        <f>'2 Structure'!D15</f>
        <v>Seventh level / tier / type</v>
      </c>
      <c r="E58" t="str">
        <f>'2 Structure'!E15</f>
        <v>--</v>
      </c>
      <c r="F58">
        <f>'2 Structure'!F15</f>
        <v>0</v>
      </c>
      <c r="G58" t="str">
        <f>'2 Structure'!G15</f>
        <v>...</v>
      </c>
      <c r="H58" t="str">
        <f>'2 Structure'!H15</f>
        <v>...</v>
      </c>
      <c r="I58" t="str">
        <f>'2 Structure'!I15</f>
        <v>...</v>
      </c>
      <c r="J58" t="str">
        <f>'2 Structure'!J15</f>
        <v>…</v>
      </c>
      <c r="K58">
        <f>'2 Structure'!K15</f>
        <v>0</v>
      </c>
      <c r="L58">
        <f>'2 Structure'!L15</f>
        <v>0</v>
      </c>
      <c r="M58">
        <f>'2 Structure'!M15</f>
        <v>0</v>
      </c>
      <c r="N58" t="str">
        <f>'2 Structure'!N15</f>
        <v>No</v>
      </c>
      <c r="O58" t="str">
        <f>'2 Structure'!O15</f>
        <v>No</v>
      </c>
      <c r="P58" t="str">
        <f>'2 Structure'!P15</f>
        <v>…</v>
      </c>
    </row>
    <row r="59" spans="3:26">
      <c r="C59" t="str">
        <f>'2 Structure'!C16</f>
        <v>S8</v>
      </c>
      <c r="D59" t="str">
        <f>'2 Structure'!D16</f>
        <v>Eighth level / tier / type</v>
      </c>
      <c r="E59" t="str">
        <f>'2 Structure'!E16</f>
        <v>--</v>
      </c>
      <c r="F59">
        <f>'2 Structure'!F16</f>
        <v>0</v>
      </c>
      <c r="G59" t="str">
        <f>'2 Structure'!G16</f>
        <v>...</v>
      </c>
      <c r="H59" t="str">
        <f>'2 Structure'!H16</f>
        <v>...</v>
      </c>
      <c r="I59" t="str">
        <f>'2 Structure'!I16</f>
        <v>...</v>
      </c>
      <c r="J59" t="str">
        <f>'2 Structure'!J16</f>
        <v>…</v>
      </c>
      <c r="K59">
        <f>'2 Structure'!K16</f>
        <v>0</v>
      </c>
      <c r="L59">
        <f>'2 Structure'!L16</f>
        <v>0</v>
      </c>
      <c r="M59">
        <f>'2 Structure'!M16</f>
        <v>0</v>
      </c>
      <c r="N59" t="str">
        <f>'2 Structure'!N16</f>
        <v>No</v>
      </c>
      <c r="O59" t="str">
        <f>'2 Structure'!O16</f>
        <v>No</v>
      </c>
      <c r="P59" t="str">
        <f>'2 Structure'!P16</f>
        <v>…</v>
      </c>
    </row>
    <row r="60" spans="3:26" s="3" customFormat="1"/>
    <row r="62" spans="3:26">
      <c r="C62" t="str">
        <f>'2 Alt Structure'!C7</f>
        <v>C</v>
      </c>
      <c r="D62" t="str">
        <f>'2 Alt Structure'!D7</f>
        <v>National level</v>
      </c>
      <c r="E62" t="str">
        <f>'2 Alt Structure'!E7</f>
        <v>[National government]</v>
      </c>
      <c r="F62">
        <f>'2 Alt Structure'!F7</f>
        <v>1</v>
      </c>
      <c r="G62">
        <f>'2 Alt Structure'!G7</f>
        <v>0</v>
      </c>
      <c r="H62">
        <f>'2 Alt Structure'!H7</f>
        <v>0</v>
      </c>
      <c r="I62">
        <f>'2 Alt Structure'!I7</f>
        <v>0</v>
      </c>
      <c r="J62">
        <f>'2 Alt Structure'!J7</f>
        <v>0</v>
      </c>
      <c r="K62">
        <f>'2 Alt Structure'!K7</f>
        <v>0</v>
      </c>
      <c r="L62">
        <f>'2 Alt Structure'!L7</f>
        <v>0</v>
      </c>
      <c r="M62">
        <f>'2 Alt Structure'!M7</f>
        <v>0</v>
      </c>
      <c r="N62">
        <f>'2 Alt Structure'!N7</f>
        <v>0</v>
      </c>
      <c r="O62">
        <f>'2 Alt Structure'!O7</f>
        <v>0</v>
      </c>
      <c r="P62">
        <f>'2 Alt Structure'!P7</f>
        <v>0</v>
      </c>
      <c r="Q62">
        <f>'2 Alt Structure'!Q7</f>
        <v>0</v>
      </c>
      <c r="R62">
        <f>'2 Alt Structure'!R7</f>
        <v>0</v>
      </c>
      <c r="S62">
        <f>'2 Alt Structure'!S7</f>
        <v>0</v>
      </c>
      <c r="T62">
        <f>'2 Alt Structure'!T7</f>
        <v>0</v>
      </c>
      <c r="U62">
        <f>'2 Alt Structure'!U7</f>
        <v>0</v>
      </c>
      <c r="V62">
        <f>'2 Alt Structure'!V7</f>
        <v>0</v>
      </c>
      <c r="W62">
        <f>'2 Alt Structure'!W7</f>
        <v>0</v>
      </c>
      <c r="X62">
        <f>'2 Alt Structure'!X7</f>
        <v>0</v>
      </c>
      <c r="Y62">
        <f>'2 Alt Structure'!Y7</f>
        <v>0</v>
      </c>
      <c r="Z62">
        <f>'2 Alt Structure'!Z7</f>
        <v>0</v>
      </c>
    </row>
    <row r="63" spans="3:26">
      <c r="C63">
        <f>'2 Alt Structure'!C8</f>
        <v>0</v>
      </c>
      <c r="D63">
        <f>'2 Alt Structure'!D8</f>
        <v>0</v>
      </c>
      <c r="E63">
        <f>'2 Alt Structure'!E8</f>
        <v>0</v>
      </c>
      <c r="F63">
        <f>'2 Alt Structure'!F8</f>
        <v>0</v>
      </c>
      <c r="G63">
        <f>'2 Alt Structure'!G8</f>
        <v>0</v>
      </c>
      <c r="H63">
        <f>'2 Alt Structure'!H8</f>
        <v>0</v>
      </c>
      <c r="I63">
        <f>'2 Alt Structure'!I8</f>
        <v>0</v>
      </c>
      <c r="J63">
        <f>'2 Alt Structure'!J8</f>
        <v>0</v>
      </c>
      <c r="K63">
        <f>'2 Alt Structure'!K8</f>
        <v>0</v>
      </c>
      <c r="L63">
        <f>'2 Alt Structure'!L8</f>
        <v>0</v>
      </c>
      <c r="M63">
        <f>'2 Alt Structure'!M8</f>
        <v>0</v>
      </c>
      <c r="N63">
        <f>'2 Alt Structure'!N8</f>
        <v>0</v>
      </c>
      <c r="O63">
        <f>'2 Alt Structure'!O8</f>
        <v>0</v>
      </c>
      <c r="P63">
        <f>'2 Alt Structure'!P8</f>
        <v>0</v>
      </c>
      <c r="Q63">
        <f>'2 Alt Structure'!Q8</f>
        <v>0</v>
      </c>
      <c r="R63">
        <f>'2 Alt Structure'!R8</f>
        <v>0</v>
      </c>
      <c r="S63">
        <f>'2 Alt Structure'!S8</f>
        <v>0</v>
      </c>
      <c r="T63">
        <f>'2 Alt Structure'!T8</f>
        <v>0</v>
      </c>
      <c r="U63">
        <f>'2 Alt Structure'!U8</f>
        <v>0</v>
      </c>
      <c r="V63">
        <f>'2 Alt Structure'!V8</f>
        <v>0</v>
      </c>
      <c r="W63">
        <f>'2 Alt Structure'!W8</f>
        <v>0</v>
      </c>
      <c r="X63">
        <f>'2 Alt Structure'!X8</f>
        <v>0</v>
      </c>
      <c r="Y63">
        <f>'2 Alt Structure'!Y8</f>
        <v>0</v>
      </c>
      <c r="Z63">
        <f>'2 Alt Structure'!Z8</f>
        <v>0</v>
      </c>
    </row>
    <row r="64" spans="3:26">
      <c r="C64" t="str">
        <f>'2 Alt Structure'!C9</f>
        <v>S1 / S5</v>
      </c>
      <c r="D64" t="str">
        <f>'2 Alt Structure'!D9</f>
        <v>First level / tier / type</v>
      </c>
      <c r="E64" t="str">
        <f>'2 Alt Structure'!E9</f>
        <v>[First main level / tier / type]</v>
      </c>
      <c r="F64">
        <f>'2 Alt Structure'!F9</f>
        <v>0</v>
      </c>
      <c r="G64" t="str">
        <f>'2 Alt Structure'!G9</f>
        <v>6</v>
      </c>
      <c r="H64">
        <f>'2 Alt Structure'!H9</f>
        <v>0</v>
      </c>
      <c r="I64" t="str">
        <f>'2 Alt Structure'!I9</f>
        <v>[First alt. level / tier / type]</v>
      </c>
      <c r="J64">
        <f>'2 Alt Structure'!J9</f>
        <v>0</v>
      </c>
      <c r="K64" t="str">
        <f>'2 Alt Structure'!K9</f>
        <v>…</v>
      </c>
      <c r="L64">
        <f>'2 Alt Structure'!L9</f>
        <v>0</v>
      </c>
      <c r="M64" t="str">
        <f>'2 Alt Structure'!M9</f>
        <v>...</v>
      </c>
      <c r="N64" t="str">
        <f>'2 Alt Structure'!N9</f>
        <v>...</v>
      </c>
      <c r="O64" t="str">
        <f>'2 Alt Structure'!O9</f>
        <v>...</v>
      </c>
      <c r="P64">
        <f>'2 Alt Structure'!P9</f>
        <v>0</v>
      </c>
      <c r="Q64">
        <f>'2 Alt Structure'!Q9</f>
        <v>0</v>
      </c>
      <c r="R64">
        <f>'2 Alt Structure'!R9</f>
        <v>0</v>
      </c>
      <c r="S64" t="str">
        <f>'2 Alt Structure'!S9</f>
        <v>Yes</v>
      </c>
      <c r="T64" t="str">
        <f>'2 Alt Structure'!T9</f>
        <v>Yes</v>
      </c>
      <c r="U64">
        <f>'2 Alt Structure'!U9</f>
        <v>0</v>
      </c>
      <c r="V64" t="str">
        <f>'2 Alt Structure'!V9</f>
        <v>Yes</v>
      </c>
      <c r="W64" t="str">
        <f>'2 Alt Structure'!W9</f>
        <v>No</v>
      </c>
      <c r="X64">
        <f>'2 Alt Structure'!X9</f>
        <v>0</v>
      </c>
      <c r="Y64" t="str">
        <f>'2 Alt Structure'!Y9</f>
        <v>…</v>
      </c>
      <c r="Z64" t="str">
        <f>'2 Alt Structure'!Z9</f>
        <v>…</v>
      </c>
    </row>
    <row r="65" spans="3:26">
      <c r="C65" t="str">
        <f>'2 Alt Structure'!C10</f>
        <v>S2 / S6</v>
      </c>
      <c r="D65" t="str">
        <f>'2 Alt Structure'!D10</f>
        <v>Second level / tier  / type</v>
      </c>
      <c r="E65" t="str">
        <f>'2 Alt Structure'!E10</f>
        <v>[Second main level / tier  / type]</v>
      </c>
      <c r="F65">
        <f>'2 Alt Structure'!F10</f>
        <v>0</v>
      </c>
      <c r="G65" t="str">
        <f>'2 Alt Structure'!G10</f>
        <v>6</v>
      </c>
      <c r="H65">
        <f>'2 Alt Structure'!H10</f>
        <v>0</v>
      </c>
      <c r="I65" t="str">
        <f>'2 Alt Structure'!I10</f>
        <v>[Second alt. level / tier  / type]</v>
      </c>
      <c r="J65">
        <f>'2 Alt Structure'!J10</f>
        <v>0</v>
      </c>
      <c r="K65" t="str">
        <f>'2 Alt Structure'!K10</f>
        <v>…</v>
      </c>
      <c r="L65">
        <f>'2 Alt Structure'!L10</f>
        <v>0</v>
      </c>
      <c r="M65" t="str">
        <f>'2 Alt Structure'!M10</f>
        <v>...</v>
      </c>
      <c r="N65" t="str">
        <f>'2 Alt Structure'!N10</f>
        <v>...</v>
      </c>
      <c r="O65" t="str">
        <f>'2 Alt Structure'!O10</f>
        <v>...</v>
      </c>
      <c r="P65">
        <f>'2 Alt Structure'!P10</f>
        <v>0</v>
      </c>
      <c r="Q65">
        <f>'2 Alt Structure'!Q10</f>
        <v>0</v>
      </c>
      <c r="R65">
        <f>'2 Alt Structure'!R10</f>
        <v>0</v>
      </c>
      <c r="S65" t="str">
        <f>'2 Alt Structure'!S10</f>
        <v>Yes</v>
      </c>
      <c r="T65" t="str">
        <f>'2 Alt Structure'!T10</f>
        <v>Yes</v>
      </c>
      <c r="U65">
        <f>'2 Alt Structure'!U10</f>
        <v>0</v>
      </c>
      <c r="V65" t="str">
        <f>'2 Alt Structure'!V10</f>
        <v>No</v>
      </c>
      <c r="W65" t="str">
        <f>'2 Alt Structure'!W10</f>
        <v>No</v>
      </c>
      <c r="X65">
        <f>'2 Alt Structure'!X10</f>
        <v>0</v>
      </c>
      <c r="Y65" t="str">
        <f>'2 Alt Structure'!Y10</f>
        <v>…</v>
      </c>
      <c r="Z65" t="str">
        <f>'2 Alt Structure'!Z10</f>
        <v>…</v>
      </c>
    </row>
    <row r="66" spans="3:26">
      <c r="C66" t="str">
        <f>'2 Alt Structure'!C11</f>
        <v>S3 / S7</v>
      </c>
      <c r="D66" t="str">
        <f>'2 Alt Structure'!D11</f>
        <v>Third level / tier / type</v>
      </c>
      <c r="E66" t="str">
        <f>'2 Alt Structure'!E11</f>
        <v>[Third main level / tier / type]</v>
      </c>
      <c r="F66">
        <f>'2 Alt Structure'!F11</f>
        <v>0</v>
      </c>
      <c r="G66" t="str">
        <f>'2 Alt Structure'!G11</f>
        <v>…</v>
      </c>
      <c r="H66">
        <f>'2 Alt Structure'!H11</f>
        <v>0</v>
      </c>
      <c r="I66" t="str">
        <f>'2 Alt Structure'!I11</f>
        <v>[Third alt. level / tier / type]</v>
      </c>
      <c r="J66">
        <f>'2 Alt Structure'!J11</f>
        <v>0</v>
      </c>
      <c r="K66" t="str">
        <f>'2 Alt Structure'!K11</f>
        <v>…</v>
      </c>
      <c r="L66">
        <f>'2 Alt Structure'!L11</f>
        <v>0</v>
      </c>
      <c r="M66" t="str">
        <f>'2 Alt Structure'!M11</f>
        <v>...</v>
      </c>
      <c r="N66" t="str">
        <f>'2 Alt Structure'!N11</f>
        <v>...</v>
      </c>
      <c r="O66" t="str">
        <f>'2 Alt Structure'!O11</f>
        <v>...</v>
      </c>
      <c r="P66">
        <f>'2 Alt Structure'!P11</f>
        <v>0</v>
      </c>
      <c r="Q66">
        <f>'2 Alt Structure'!Q11</f>
        <v>0</v>
      </c>
      <c r="R66">
        <f>'2 Alt Structure'!R11</f>
        <v>0</v>
      </c>
      <c r="S66" t="str">
        <f>'2 Alt Structure'!S11</f>
        <v>Yes</v>
      </c>
      <c r="T66" t="str">
        <f>'2 Alt Structure'!T11</f>
        <v>Yes</v>
      </c>
      <c r="U66">
        <f>'2 Alt Structure'!U11</f>
        <v>0</v>
      </c>
      <c r="V66" t="str">
        <f>'2 Alt Structure'!V11</f>
        <v>No</v>
      </c>
      <c r="W66" t="str">
        <f>'2 Alt Structure'!W11</f>
        <v>No</v>
      </c>
      <c r="X66">
        <f>'2 Alt Structure'!X11</f>
        <v>0</v>
      </c>
      <c r="Y66" t="str">
        <f>'2 Alt Structure'!Y11</f>
        <v>…</v>
      </c>
      <c r="Z66" t="str">
        <f>'2 Alt Structure'!Z11</f>
        <v>…</v>
      </c>
    </row>
    <row r="67" spans="3:26">
      <c r="C67" t="str">
        <f>'2 Alt Structure'!C12</f>
        <v>S4 / S8</v>
      </c>
      <c r="D67" t="str">
        <f>'2 Alt Structure'!D12</f>
        <v>Fourth level / tier /type</v>
      </c>
      <c r="E67" t="str">
        <f>'2 Alt Structure'!E12</f>
        <v>[Fourth main level / tier /type]</v>
      </c>
      <c r="F67">
        <f>'2 Alt Structure'!F12</f>
        <v>0</v>
      </c>
      <c r="G67" t="str">
        <f>'2 Alt Structure'!G12</f>
        <v>…</v>
      </c>
      <c r="H67">
        <f>'2 Alt Structure'!H12</f>
        <v>0</v>
      </c>
      <c r="I67" t="str">
        <f>'2 Alt Structure'!I12</f>
        <v>[Fourth alt. level / tier /type]</v>
      </c>
      <c r="J67">
        <f>'2 Alt Structure'!J12</f>
        <v>0</v>
      </c>
      <c r="K67" t="str">
        <f>'2 Alt Structure'!K12</f>
        <v>…</v>
      </c>
      <c r="L67">
        <f>'2 Alt Structure'!L12</f>
        <v>0</v>
      </c>
      <c r="M67" t="str">
        <f>'2 Alt Structure'!M12</f>
        <v>...</v>
      </c>
      <c r="N67" t="str">
        <f>'2 Alt Structure'!N12</f>
        <v>...</v>
      </c>
      <c r="O67" t="str">
        <f>'2 Alt Structure'!O12</f>
        <v>...</v>
      </c>
      <c r="P67">
        <f>'2 Alt Structure'!P12</f>
        <v>0</v>
      </c>
      <c r="Q67">
        <f>'2 Alt Structure'!Q12</f>
        <v>0</v>
      </c>
      <c r="R67">
        <f>'2 Alt Structure'!R12</f>
        <v>0</v>
      </c>
      <c r="S67" t="str">
        <f>'2 Alt Structure'!S12</f>
        <v>No</v>
      </c>
      <c r="T67" t="str">
        <f>'2 Alt Structure'!T12</f>
        <v>No</v>
      </c>
      <c r="U67">
        <f>'2 Alt Structure'!U12</f>
        <v>0</v>
      </c>
      <c r="V67" t="str">
        <f>'2 Alt Structure'!V12</f>
        <v>No</v>
      </c>
      <c r="W67" t="str">
        <f>'2 Alt Structure'!W12</f>
        <v>No</v>
      </c>
      <c r="X67">
        <f>'2 Alt Structure'!X12</f>
        <v>0</v>
      </c>
      <c r="Y67" t="str">
        <f>'2 Alt Structure'!Y12</f>
        <v>…</v>
      </c>
      <c r="Z67" t="str">
        <f>'2 Alt Structure'!Z12</f>
        <v>…</v>
      </c>
    </row>
    <row r="68" spans="3:26" s="3" customFormat="1"/>
    <row r="70" spans="3:26">
      <c r="C70" t="str">
        <f>'3 Governance'!C7</f>
        <v>G1</v>
      </c>
      <c r="D70" t="str">
        <f>'3 Governance'!D7</f>
        <v>Main institutional features of subnational entities</v>
      </c>
      <c r="E70">
        <f>'3 Governance'!E7</f>
        <v>0</v>
      </c>
      <c r="F70">
        <f>'3 Governance'!F7</f>
        <v>0</v>
      </c>
      <c r="G70">
        <f>'3 Governance'!G7</f>
        <v>0</v>
      </c>
      <c r="H70">
        <f>'3 Governance'!H7</f>
        <v>0</v>
      </c>
      <c r="I70">
        <f>'3 Governance'!I7</f>
        <v>0</v>
      </c>
      <c r="J70">
        <f>'3 Governance'!J7</f>
        <v>0</v>
      </c>
      <c r="K70">
        <f>'3 Governance'!K7</f>
        <v>0</v>
      </c>
      <c r="L70">
        <f>'3 Governance'!L7</f>
        <v>0</v>
      </c>
    </row>
    <row r="71" spans="3:26">
      <c r="C71" t="str">
        <f>'3 Governance'!C8</f>
        <v>G1.1</v>
      </c>
      <c r="D71" t="str">
        <f>'3 Governance'!D8</f>
        <v>Are subnational entities at this level/type institutional units?</v>
      </c>
      <c r="E71" t="str">
        <f>'3 Governance'!E8</f>
        <v>Yes</v>
      </c>
      <c r="F71" t="str">
        <f>'3 Governance'!F8</f>
        <v>Yes</v>
      </c>
      <c r="G71" t="str">
        <f>'3 Governance'!G8</f>
        <v>…</v>
      </c>
      <c r="H71" t="str">
        <f>'3 Governance'!H8</f>
        <v>…</v>
      </c>
      <c r="I71" t="str">
        <f>'3 Governance'!I8</f>
        <v>…</v>
      </c>
      <c r="J71" t="str">
        <f>'3 Governance'!J8</f>
        <v>…</v>
      </c>
      <c r="K71" t="str">
        <f>'3 Governance'!K8</f>
        <v>…</v>
      </c>
      <c r="L71" t="str">
        <f>'3 Governance'!L8</f>
        <v>…</v>
      </c>
    </row>
    <row r="72" spans="3:26">
      <c r="C72" t="str">
        <f>'3 Governance'!C9</f>
        <v>G1.2</v>
      </c>
      <c r="D72" t="str">
        <f>'3 Governance'!D9</f>
        <v>Are subnational entities at this level/tier/type corporate bodies?</v>
      </c>
      <c r="E72" t="str">
        <f>'3 Governance'!E9</f>
        <v>Yes</v>
      </c>
      <c r="F72" t="str">
        <f>'3 Governance'!F9</f>
        <v>Yes</v>
      </c>
      <c r="G72" t="str">
        <f>'3 Governance'!G9</f>
        <v>…</v>
      </c>
      <c r="H72" t="str">
        <f>'3 Governance'!H9</f>
        <v>…</v>
      </c>
      <c r="I72" t="str">
        <f>'3 Governance'!I9</f>
        <v>…</v>
      </c>
      <c r="J72" t="str">
        <f>'3 Governance'!J9</f>
        <v>…</v>
      </c>
      <c r="K72" t="str">
        <f>'3 Governance'!K9</f>
        <v>…</v>
      </c>
      <c r="L72" t="str">
        <f>'3 Governance'!L9</f>
        <v>…</v>
      </c>
    </row>
    <row r="73" spans="3:26">
      <c r="C73" t="str">
        <f>'3 Governance'!C10</f>
        <v>G1.3</v>
      </c>
      <c r="D73" t="str">
        <f>'3 Governance'!D10</f>
        <v>Do subnational entities at this level/type engage in governance functions?</v>
      </c>
      <c r="E73" t="str">
        <f>'3 Governance'!E10</f>
        <v>Yes</v>
      </c>
      <c r="F73" t="str">
        <f>'3 Governance'!F10</f>
        <v>Yes</v>
      </c>
      <c r="G73" t="str">
        <f>'3 Governance'!G10</f>
        <v>…</v>
      </c>
      <c r="H73" t="str">
        <f>'3 Governance'!H10</f>
        <v>…</v>
      </c>
      <c r="I73" t="str">
        <f>'3 Governance'!I10</f>
        <v>…</v>
      </c>
      <c r="J73" t="str">
        <f>'3 Governance'!J10</f>
        <v>…</v>
      </c>
      <c r="K73" t="str">
        <f>'3 Governance'!K10</f>
        <v>…</v>
      </c>
      <c r="L73" t="str">
        <f>'3 Governance'!L10</f>
        <v>…</v>
      </c>
    </row>
    <row r="74" spans="3:26">
      <c r="C74" t="str">
        <f>'3 Governance'!C11</f>
        <v>G1.4</v>
      </c>
      <c r="D74" t="str">
        <f>'3 Governance'!D11</f>
        <v>Do subnational entities at this level/type have their own political leadership?</v>
      </c>
      <c r="E74" t="str">
        <f>'3 Governance'!E11</f>
        <v>Yes</v>
      </c>
      <c r="F74" t="str">
        <f>'3 Governance'!F11</f>
        <v>Yes</v>
      </c>
      <c r="G74" t="str">
        <f>'3 Governance'!G11</f>
        <v>…</v>
      </c>
      <c r="H74" t="str">
        <f>'3 Governance'!H11</f>
        <v>…</v>
      </c>
      <c r="I74" t="str">
        <f>'3 Governance'!I11</f>
        <v>…</v>
      </c>
      <c r="J74" t="str">
        <f>'3 Governance'!J11</f>
        <v>…</v>
      </c>
      <c r="K74" t="str">
        <f>'3 Governance'!K11</f>
        <v>…</v>
      </c>
      <c r="L74" t="str">
        <f>'3 Governance'!L11</f>
        <v>…</v>
      </c>
    </row>
    <row r="75" spans="3:26">
      <c r="C75" t="str">
        <f>'3 Governance'!C12</f>
        <v>G1.5</v>
      </c>
      <c r="D75" t="str">
        <f>'3 Governance'!D12</f>
        <v>Do subnational entities at this level/type prepare/adopt/manage their own budgets?</v>
      </c>
      <c r="E75" t="str">
        <f>'3 Governance'!E12</f>
        <v>Yes</v>
      </c>
      <c r="F75" t="str">
        <f>'3 Governance'!F12</f>
        <v>Yes</v>
      </c>
      <c r="G75" t="str">
        <f>'3 Governance'!G12</f>
        <v>…</v>
      </c>
      <c r="H75" t="str">
        <f>'3 Governance'!H12</f>
        <v>…</v>
      </c>
      <c r="I75" t="str">
        <f>'3 Governance'!I12</f>
        <v>…</v>
      </c>
      <c r="J75" t="str">
        <f>'3 Governance'!J12</f>
        <v>…</v>
      </c>
      <c r="K75" t="str">
        <f>'3 Governance'!K12</f>
        <v>…</v>
      </c>
      <c r="L75" t="str">
        <f>'3 Governance'!L12</f>
        <v>…</v>
      </c>
    </row>
    <row r="76" spans="3:26">
      <c r="C76" t="str">
        <f>'3 Governance'!C13</f>
        <v>G1.6</v>
      </c>
      <c r="D76" t="str">
        <f>'3 Governance'!D13</f>
        <v>Are subnational entities  entitled to own assets and raise funds in own name?</v>
      </c>
      <c r="E76" t="str">
        <f>'3 Governance'!E13</f>
        <v>Yes</v>
      </c>
      <c r="F76" t="str">
        <f>'3 Governance'!F13</f>
        <v>Yes</v>
      </c>
      <c r="G76" t="str">
        <f>'3 Governance'!G13</f>
        <v>…</v>
      </c>
      <c r="H76" t="str">
        <f>'3 Governance'!H13</f>
        <v>…</v>
      </c>
      <c r="I76" t="str">
        <f>'3 Governance'!I13</f>
        <v>…</v>
      </c>
      <c r="J76" t="str">
        <f>'3 Governance'!J13</f>
        <v>…</v>
      </c>
      <c r="K76" t="str">
        <f>'3 Governance'!K13</f>
        <v>…</v>
      </c>
      <c r="L76" t="str">
        <f>'3 Governance'!L13</f>
        <v>…</v>
      </c>
    </row>
    <row r="77" spans="3:26">
      <c r="C77" t="str">
        <f>'3 Governance'!C14</f>
        <v>G1.7</v>
      </c>
      <c r="D77" t="str">
        <f>'3 Governance'!D14</f>
        <v>Are subnational entities able to incur liabilities by borrowing on their own account?</v>
      </c>
      <c r="E77" t="str">
        <f>'3 Governance'!E14</f>
        <v>Yes</v>
      </c>
      <c r="F77" t="str">
        <f>'3 Governance'!F14</f>
        <v>Yes</v>
      </c>
      <c r="G77" t="str">
        <f>'3 Governance'!G14</f>
        <v>…</v>
      </c>
      <c r="H77" t="str">
        <f>'3 Governance'!H14</f>
        <v>…</v>
      </c>
      <c r="I77" t="str">
        <f>'3 Governance'!I14</f>
        <v>…</v>
      </c>
      <c r="J77" t="str">
        <f>'3 Governance'!J14</f>
        <v>…</v>
      </c>
      <c r="K77" t="str">
        <f>'3 Governance'!K14</f>
        <v>…</v>
      </c>
      <c r="L77" t="str">
        <f>'3 Governance'!L14</f>
        <v>…</v>
      </c>
    </row>
    <row r="78" spans="3:26">
      <c r="C78" t="str">
        <f>'3 Governance'!C15</f>
        <v>G1.8</v>
      </c>
      <c r="D78" t="str">
        <f>'3 Governance'!D15</f>
        <v>Are subnational entities able to appoint their own officers?</v>
      </c>
      <c r="E78" t="str">
        <f>'3 Governance'!E15</f>
        <v>Yes</v>
      </c>
      <c r="F78" t="str">
        <f>'3 Governance'!F15</f>
        <v>Yes</v>
      </c>
      <c r="G78" t="str">
        <f>'3 Governance'!G15</f>
        <v>…</v>
      </c>
      <c r="H78" t="str">
        <f>'3 Governance'!H15</f>
        <v>…</v>
      </c>
      <c r="I78" t="str">
        <f>'3 Governance'!I15</f>
        <v>…</v>
      </c>
      <c r="J78" t="str">
        <f>'3 Governance'!J15</f>
        <v>…</v>
      </c>
      <c r="K78" t="str">
        <f>'3 Governance'!K15</f>
        <v>…</v>
      </c>
      <c r="L78" t="str">
        <f>'3 Governance'!L15</f>
        <v>…</v>
      </c>
    </row>
    <row r="79" spans="3:26">
      <c r="C79" t="str">
        <f>'3 Governance'!C16</f>
        <v>G1.9</v>
      </c>
      <c r="D79" t="str">
        <f>'3 Governance'!D16</f>
        <v>Are subnational entities able to employ, hire/fire/promote their own staff?</v>
      </c>
      <c r="E79" t="str">
        <f>'3 Governance'!E16</f>
        <v>Yes</v>
      </c>
      <c r="F79" t="str">
        <f>'3 Governance'!F16</f>
        <v>Yes</v>
      </c>
      <c r="G79" t="str">
        <f>'3 Governance'!G16</f>
        <v>…</v>
      </c>
      <c r="H79" t="str">
        <f>'3 Governance'!H16</f>
        <v>…</v>
      </c>
      <c r="I79" t="str">
        <f>'3 Governance'!I16</f>
        <v>…</v>
      </c>
      <c r="J79" t="str">
        <f>'3 Governance'!J16</f>
        <v>…</v>
      </c>
      <c r="K79" t="str">
        <f>'3 Governance'!K16</f>
        <v>…</v>
      </c>
      <c r="L79" t="str">
        <f>'3 Governance'!L16</f>
        <v>…</v>
      </c>
    </row>
    <row r="80" spans="3:26">
      <c r="C80">
        <f>'3 Governance'!C17</f>
        <v>0</v>
      </c>
      <c r="D80">
        <f>'3 Governance'!D17</f>
        <v>0</v>
      </c>
      <c r="E80">
        <f>'3 Governance'!E17</f>
        <v>0</v>
      </c>
      <c r="F80">
        <f>'3 Governance'!F17</f>
        <v>0</v>
      </c>
      <c r="G80">
        <f>'3 Governance'!G17</f>
        <v>0</v>
      </c>
      <c r="H80">
        <f>'3 Governance'!H17</f>
        <v>0</v>
      </c>
      <c r="I80">
        <f>'3 Governance'!I17</f>
        <v>0</v>
      </c>
      <c r="J80">
        <f>'3 Governance'!J17</f>
        <v>0</v>
      </c>
      <c r="K80">
        <f>'3 Governance'!K17</f>
        <v>0</v>
      </c>
      <c r="L80">
        <f>'3 Governance'!L17</f>
        <v>0</v>
      </c>
    </row>
    <row r="81" spans="3:12">
      <c r="C81" t="str">
        <f>'3 Governance'!C18</f>
        <v>G2</v>
      </c>
      <c r="D81" t="str">
        <f>'3 Governance'!D18</f>
        <v>Governance of devolved and hybrid subnational entities</v>
      </c>
      <c r="E81">
        <f>'3 Governance'!E18</f>
        <v>0</v>
      </c>
      <c r="F81">
        <f>'3 Governance'!F18</f>
        <v>0</v>
      </c>
      <c r="G81">
        <f>'3 Governance'!G18</f>
        <v>0</v>
      </c>
      <c r="H81">
        <f>'3 Governance'!H18</f>
        <v>0</v>
      </c>
      <c r="I81">
        <f>'3 Governance'!I18</f>
        <v>0</v>
      </c>
      <c r="J81">
        <f>'3 Governance'!J18</f>
        <v>0</v>
      </c>
      <c r="K81">
        <f>'3 Governance'!K18</f>
        <v>0</v>
      </c>
      <c r="L81">
        <f>'3 Governance'!L18</f>
        <v>0</v>
      </c>
    </row>
    <row r="82" spans="3:12">
      <c r="C82" t="str">
        <f>'3 Governance'!C19</f>
        <v>G2.1</v>
      </c>
      <c r="D82" t="str">
        <f>'3 Governance'!D19</f>
        <v>If (G1.4) yes, is the subnational political leadership (at least in part) subnationally elected?</v>
      </c>
      <c r="E82" t="str">
        <f>'3 Governance'!E19</f>
        <v>Yes</v>
      </c>
      <c r="F82" t="str">
        <f>'3 Governance'!F19</f>
        <v>Yes</v>
      </c>
      <c r="G82" t="str">
        <f>'3 Governance'!G19</f>
        <v>…</v>
      </c>
      <c r="H82" t="str">
        <f>'3 Governance'!H19</f>
        <v>…</v>
      </c>
      <c r="I82" t="str">
        <f>'3 Governance'!I19</f>
        <v>…</v>
      </c>
      <c r="J82" t="str">
        <f>'3 Governance'!J19</f>
        <v>…</v>
      </c>
      <c r="K82" t="str">
        <f>'3 Governance'!K19</f>
        <v>…</v>
      </c>
      <c r="L82" t="str">
        <f>'3 Governance'!L19</f>
        <v>…</v>
      </c>
    </row>
    <row r="83" spans="3:12">
      <c r="C83" t="str">
        <f>'3 Governance'!C20</f>
        <v>G2.2</v>
      </c>
      <c r="D83" t="str">
        <f>'3 Governance'!D20</f>
        <v>Does the subnational political leadership include elected subnational councils ?</v>
      </c>
      <c r="E83" t="str">
        <f>'3 Governance'!E20</f>
        <v>Yes</v>
      </c>
      <c r="F83" t="str">
        <f>'3 Governance'!F20</f>
        <v>Yes</v>
      </c>
      <c r="G83" t="str">
        <f>'3 Governance'!G20</f>
        <v>…</v>
      </c>
      <c r="H83" t="str">
        <f>'3 Governance'!H20</f>
        <v>…</v>
      </c>
      <c r="I83" t="str">
        <f>'3 Governance'!I20</f>
        <v>…</v>
      </c>
      <c r="J83" t="str">
        <f>'3 Governance'!J20</f>
        <v>…</v>
      </c>
      <c r="K83" t="str">
        <f>'3 Governance'!K20</f>
        <v>…</v>
      </c>
      <c r="L83" t="str">
        <f>'3 Governance'!L20</f>
        <v>…</v>
      </c>
    </row>
    <row r="84" spans="3:12">
      <c r="C84" t="str">
        <f>'3 Governance'!C21</f>
        <v>G2.3</v>
      </c>
      <c r="D84" t="str">
        <f>'3 Governance'!D21</f>
        <v>Does the subnational governance structure include (in)directly elected executive ?</v>
      </c>
      <c r="E84" t="str">
        <f>'3 Governance'!E21</f>
        <v>Yes</v>
      </c>
      <c r="F84" t="str">
        <f>'3 Governance'!F21</f>
        <v>Yes</v>
      </c>
      <c r="G84" t="str">
        <f>'3 Governance'!G21</f>
        <v>…</v>
      </c>
      <c r="H84" t="str">
        <f>'3 Governance'!H21</f>
        <v>…</v>
      </c>
      <c r="I84" t="str">
        <f>'3 Governance'!I21</f>
        <v>…</v>
      </c>
      <c r="J84" t="str">
        <f>'3 Governance'!J21</f>
        <v>…</v>
      </c>
      <c r="K84" t="str">
        <f>'3 Governance'!K21</f>
        <v>…</v>
      </c>
      <c r="L84" t="str">
        <f>'3 Governance'!L21</f>
        <v>…</v>
      </c>
    </row>
    <row r="85" spans="3:12">
      <c r="C85" t="str">
        <f>'3 Governance'!C22</f>
        <v>G2.4</v>
      </c>
      <c r="D85" t="str">
        <f>'3 Governance'!D22</f>
        <v>Do subnational government budgets require approval by the central government?</v>
      </c>
      <c r="E85" t="str">
        <f>'3 Governance'!E22</f>
        <v>No</v>
      </c>
      <c r="F85" t="str">
        <f>'3 Governance'!F22</f>
        <v>No</v>
      </c>
      <c r="G85" t="str">
        <f>'3 Governance'!G22</f>
        <v>…</v>
      </c>
      <c r="H85" t="str">
        <f>'3 Governance'!H22</f>
        <v>…</v>
      </c>
      <c r="I85" t="str">
        <f>'3 Governance'!I22</f>
        <v>…</v>
      </c>
      <c r="J85" t="str">
        <f>'3 Governance'!J22</f>
        <v>…</v>
      </c>
      <c r="K85" t="str">
        <f>'3 Governance'!K22</f>
        <v>…</v>
      </c>
      <c r="L85" t="str">
        <f>'3 Governance'!L22</f>
        <v>…</v>
      </c>
    </row>
    <row r="86" spans="3:12">
      <c r="C86" t="str">
        <f>'3 Governance'!C23</f>
        <v>G2.5</v>
      </c>
      <c r="D86" t="str">
        <f>'3 Governance'!D23</f>
        <v>Do subnational institutions/units have dual subordination?</v>
      </c>
      <c r="E86" t="str">
        <f>'3 Governance'!E23</f>
        <v>No</v>
      </c>
      <c r="F86" t="str">
        <f>'3 Governance'!F23</f>
        <v>No</v>
      </c>
      <c r="G86" t="str">
        <f>'3 Governance'!G23</f>
        <v>…</v>
      </c>
      <c r="H86" t="str">
        <f>'3 Governance'!H23</f>
        <v>…</v>
      </c>
      <c r="I86" t="str">
        <f>'3 Governance'!I23</f>
        <v>…</v>
      </c>
      <c r="J86" t="str">
        <f>'3 Governance'!J23</f>
        <v>…</v>
      </c>
      <c r="K86" t="str">
        <f>'3 Governance'!K23</f>
        <v>…</v>
      </c>
      <c r="L86" t="str">
        <f>'3 Governance'!L23</f>
        <v>…</v>
      </c>
    </row>
    <row r="87" spans="3:12">
      <c r="C87" t="str">
        <f>'3 Governance'!C24</f>
        <v>G2.6</v>
      </c>
      <c r="D87" t="str">
        <f>'3 Governance'!D24</f>
        <v>Are subnational institutions limited in the exercise of their powers and functions?</v>
      </c>
      <c r="E87" t="str">
        <f>'3 Governance'!E24</f>
        <v>No</v>
      </c>
      <c r="F87" t="str">
        <f>'3 Governance'!F24</f>
        <v>No</v>
      </c>
      <c r="G87" t="str">
        <f>'3 Governance'!G24</f>
        <v>…</v>
      </c>
      <c r="H87" t="str">
        <f>'3 Governance'!H24</f>
        <v>…</v>
      </c>
      <c r="I87" t="str">
        <f>'3 Governance'!I24</f>
        <v>…</v>
      </c>
      <c r="J87" t="str">
        <f>'3 Governance'!J24</f>
        <v>…</v>
      </c>
      <c r="K87" t="str">
        <f>'3 Governance'!K24</f>
        <v>…</v>
      </c>
      <c r="L87" t="str">
        <f>'3 Governance'!L24</f>
        <v>…</v>
      </c>
    </row>
    <row r="88" spans="3:12">
      <c r="C88" t="str">
        <f>'3 Governance'!C25</f>
        <v>G2.7</v>
      </c>
      <c r="D88" t="str">
        <f>'3 Governance'!D25</f>
        <v xml:space="preserve">Do subnational institutions have limited functional responsibilities? </v>
      </c>
      <c r="E88" t="str">
        <f>'3 Governance'!E25</f>
        <v>No</v>
      </c>
      <c r="F88" t="str">
        <f>'3 Governance'!F25</f>
        <v>No</v>
      </c>
      <c r="G88" t="str">
        <f>'3 Governance'!G25</f>
        <v>…</v>
      </c>
      <c r="H88" t="str">
        <f>'3 Governance'!H25</f>
        <v>…</v>
      </c>
      <c r="I88" t="str">
        <f>'3 Governance'!I25</f>
        <v>…</v>
      </c>
      <c r="J88" t="str">
        <f>'3 Governance'!J25</f>
        <v>…</v>
      </c>
      <c r="K88" t="str">
        <f>'3 Governance'!K25</f>
        <v>…</v>
      </c>
      <c r="L88" t="str">
        <f>'3 Governance'!L25</f>
        <v>…</v>
      </c>
    </row>
    <row r="89" spans="3:12">
      <c r="C89">
        <f>'3 Governance'!C26</f>
        <v>0</v>
      </c>
      <c r="D89">
        <f>'3 Governance'!D26</f>
        <v>0</v>
      </c>
      <c r="E89">
        <f>'3 Governance'!E26</f>
        <v>0</v>
      </c>
      <c r="F89">
        <f>'3 Governance'!F26</f>
        <v>0</v>
      </c>
      <c r="G89">
        <f>'3 Governance'!G26</f>
        <v>0</v>
      </c>
      <c r="H89">
        <f>'3 Governance'!H26</f>
        <v>0</v>
      </c>
      <c r="I89">
        <f>'3 Governance'!I26</f>
        <v>0</v>
      </c>
      <c r="J89">
        <f>'3 Governance'!J26</f>
        <v>0</v>
      </c>
      <c r="K89">
        <f>'3 Governance'!K26</f>
        <v>0</v>
      </c>
      <c r="L89">
        <f>'3 Governance'!L26</f>
        <v>0</v>
      </c>
    </row>
    <row r="90" spans="3:12">
      <c r="C90" t="str">
        <f>'3 Governance'!C27</f>
        <v>G3</v>
      </c>
      <c r="D90" t="str">
        <f>'3 Governance'!D27</f>
        <v>Governance of non-devolved subnational entities</v>
      </c>
      <c r="E90">
        <f>'3 Governance'!E27</f>
        <v>0</v>
      </c>
      <c r="F90">
        <f>'3 Governance'!F27</f>
        <v>0</v>
      </c>
      <c r="G90">
        <f>'3 Governance'!G27</f>
        <v>0</v>
      </c>
      <c r="H90">
        <f>'3 Governance'!H27</f>
        <v>0</v>
      </c>
      <c r="I90">
        <f>'3 Governance'!I27</f>
        <v>0</v>
      </c>
      <c r="J90">
        <f>'3 Governance'!J27</f>
        <v>0</v>
      </c>
      <c r="K90">
        <f>'3 Governance'!K27</f>
        <v>0</v>
      </c>
      <c r="L90">
        <f>'3 Governance'!L27</f>
        <v>0</v>
      </c>
    </row>
    <row r="91" spans="3:12">
      <c r="C91" t="str">
        <f>'3 Governance'!C28</f>
        <v>G3.1</v>
      </c>
      <c r="D91" t="str">
        <f>'3 Governance'!D28</f>
        <v>Are subnational entities budgetary units or sub-units of the higher-level government?</v>
      </c>
      <c r="E91" t="str">
        <f>'3 Governance'!E28</f>
        <v>…</v>
      </c>
      <c r="F91" t="str">
        <f>'3 Governance'!F28</f>
        <v>…</v>
      </c>
      <c r="G91" t="str">
        <f>'3 Governance'!G28</f>
        <v>…</v>
      </c>
      <c r="H91" t="str">
        <f>'3 Governance'!H28</f>
        <v>…</v>
      </c>
      <c r="I91" t="str">
        <f>'3 Governance'!I28</f>
        <v>…</v>
      </c>
      <c r="J91" t="str">
        <f>'3 Governance'!J28</f>
        <v>…</v>
      </c>
      <c r="K91" t="str">
        <f>'3 Governance'!K28</f>
        <v>…</v>
      </c>
      <c r="L91" t="str">
        <f>'3 Governance'!L28</f>
        <v>…</v>
      </c>
    </row>
    <row r="92" spans="3:12">
      <c r="C92" t="str">
        <f>'3 Governance'!C29</f>
        <v>G3.2</v>
      </c>
      <c r="D92" t="str">
        <f>'3 Governance'!D29</f>
        <v>Are subnational entities planned and managed as integrated administrative units?</v>
      </c>
      <c r="E92" t="str">
        <f>'3 Governance'!E29</f>
        <v>…</v>
      </c>
      <c r="F92" t="str">
        <f>'3 Governance'!F29</f>
        <v>…</v>
      </c>
      <c r="G92" t="str">
        <f>'3 Governance'!G29</f>
        <v>…</v>
      </c>
      <c r="H92" t="str">
        <f>'3 Governance'!H29</f>
        <v>…</v>
      </c>
      <c r="I92" t="str">
        <f>'3 Governance'!I29</f>
        <v>…</v>
      </c>
      <c r="J92" t="str">
        <f>'3 Governance'!J29</f>
        <v>…</v>
      </c>
      <c r="K92" t="str">
        <f>'3 Governance'!K29</f>
        <v>…</v>
      </c>
      <c r="L92" t="str">
        <f>'3 Governance'!L29</f>
        <v>…</v>
      </c>
    </row>
    <row r="93" spans="3:12">
      <c r="C93" t="str">
        <f>'3 Governance'!C30</f>
        <v>G3.3</v>
      </c>
      <c r="D93" t="str">
        <f>'3 Governance'!D30</f>
        <v>If (G3.1) is yes, are subnational department budgets organized sectorally or territorially?</v>
      </c>
      <c r="E93" t="str">
        <f>'3 Governance'!E30</f>
        <v>…</v>
      </c>
      <c r="F93" t="str">
        <f>'3 Governance'!F30</f>
        <v>…</v>
      </c>
      <c r="G93" t="str">
        <f>'3 Governance'!G30</f>
        <v>…</v>
      </c>
      <c r="H93" t="str">
        <f>'3 Governance'!H30</f>
        <v>…</v>
      </c>
      <c r="I93" t="str">
        <f>'3 Governance'!I30</f>
        <v>…</v>
      </c>
      <c r="J93" t="str">
        <f>'3 Governance'!J30</f>
        <v>…</v>
      </c>
      <c r="K93" t="str">
        <f>'3 Governance'!K30</f>
        <v>…</v>
      </c>
      <c r="L93" t="str">
        <f>'3 Governance'!L30</f>
        <v>…</v>
      </c>
    </row>
    <row r="94" spans="3:12">
      <c r="C94" t="str">
        <f>'3 Governance'!C31</f>
        <v>G3.4</v>
      </c>
      <c r="D94" t="str">
        <f>'3 Governance'!D31</f>
        <v>If (G3.1) is no, are subnational entities non-budgetary sub-units of the higher level?</v>
      </c>
      <c r="E94" t="str">
        <f>'3 Governance'!E31</f>
        <v>…</v>
      </c>
      <c r="F94" t="str">
        <f>'3 Governance'!F31</f>
        <v>…</v>
      </c>
      <c r="G94" t="str">
        <f>'3 Governance'!G31</f>
        <v>…</v>
      </c>
      <c r="H94" t="str">
        <f>'3 Governance'!H31</f>
        <v>…</v>
      </c>
      <c r="I94" t="str">
        <f>'3 Governance'!I31</f>
        <v>…</v>
      </c>
      <c r="J94" t="str">
        <f>'3 Governance'!J31</f>
        <v>…</v>
      </c>
      <c r="K94" t="str">
        <f>'3 Governance'!K31</f>
        <v>…</v>
      </c>
      <c r="L94" t="str">
        <f>'3 Governance'!L31</f>
        <v>…</v>
      </c>
    </row>
    <row r="95" spans="3:12">
      <c r="C95" t="str">
        <f>'3 Governance'!C32</f>
        <v>G3.5</v>
      </c>
      <c r="D95" t="str">
        <f>'3 Governance'!D32</f>
        <v>Is there a subnational advisory / supervisory council?</v>
      </c>
      <c r="E95" t="str">
        <f>'3 Governance'!E32</f>
        <v>…</v>
      </c>
      <c r="F95" t="str">
        <f>'3 Governance'!F32</f>
        <v>…</v>
      </c>
      <c r="G95" t="str">
        <f>'3 Governance'!G32</f>
        <v>…</v>
      </c>
      <c r="H95" t="str">
        <f>'3 Governance'!H32</f>
        <v>…</v>
      </c>
      <c r="I95" t="str">
        <f>'3 Governance'!I32</f>
        <v>…</v>
      </c>
      <c r="J95" t="str">
        <f>'3 Governance'!J32</f>
        <v>…</v>
      </c>
      <c r="K95" t="str">
        <f>'3 Governance'!K32</f>
        <v>…</v>
      </c>
      <c r="L95" t="str">
        <f>'3 Governance'!L32</f>
        <v>…</v>
      </c>
    </row>
    <row r="96" spans="3:12">
      <c r="C96">
        <f>'3 Governance'!C33</f>
        <v>0</v>
      </c>
      <c r="D96">
        <f>'3 Governance'!D33</f>
        <v>0</v>
      </c>
      <c r="E96">
        <f>'3 Governance'!E33</f>
        <v>0</v>
      </c>
      <c r="F96">
        <f>'3 Governance'!F33</f>
        <v>0</v>
      </c>
      <c r="G96">
        <f>'3 Governance'!G33</f>
        <v>0</v>
      </c>
      <c r="H96">
        <f>'3 Governance'!H33</f>
        <v>0</v>
      </c>
      <c r="I96">
        <f>'3 Governance'!I33</f>
        <v>0</v>
      </c>
      <c r="J96">
        <f>'3 Governance'!J33</f>
        <v>0</v>
      </c>
      <c r="K96">
        <f>'3 Governance'!K33</f>
        <v>0</v>
      </c>
      <c r="L96">
        <f>'3 Governance'!L33</f>
        <v>0</v>
      </c>
    </row>
    <row r="97" spans="3:18">
      <c r="C97" t="str">
        <f>'3 Governance'!C34</f>
        <v>G4</v>
      </c>
      <c r="D97" t="str">
        <f>'3 Governance'!D34</f>
        <v>Nature of subnational governance institutions (level/tier/type)</v>
      </c>
      <c r="E97">
        <f>'3 Governance'!E34</f>
        <v>0</v>
      </c>
      <c r="F97">
        <f>'3 Governance'!F34</f>
        <v>0</v>
      </c>
      <c r="G97">
        <f>'3 Governance'!G34</f>
        <v>0</v>
      </c>
      <c r="H97">
        <f>'3 Governance'!H34</f>
        <v>0</v>
      </c>
      <c r="I97">
        <f>'3 Governance'!I34</f>
        <v>0</v>
      </c>
      <c r="J97">
        <f>'3 Governance'!J34</f>
        <v>0</v>
      </c>
      <c r="K97">
        <f>'3 Governance'!K34</f>
        <v>0</v>
      </c>
      <c r="L97">
        <f>'3 Governance'!L34</f>
        <v>0</v>
      </c>
    </row>
    <row r="98" spans="3:18">
      <c r="C98" t="str">
        <f>'3 Governance'!C35</f>
        <v>G4</v>
      </c>
      <c r="D98" t="str">
        <f>'3 Governance'!D35</f>
        <v>Nature of subnational governance institutions (level/tier/type)</v>
      </c>
      <c r="E98" t="str">
        <f>'3 Governance'!E35</f>
        <v>6 - Extensive devolution</v>
      </c>
      <c r="F98" t="str">
        <f>'3 Governance'!F35</f>
        <v>6 - Extensive devolution</v>
      </c>
      <c r="G98" t="str">
        <f>'3 Governance'!G35</f>
        <v>…</v>
      </c>
      <c r="H98" t="str">
        <f>'3 Governance'!H35</f>
        <v>…</v>
      </c>
      <c r="I98" t="str">
        <f>'3 Governance'!I35</f>
        <v>…</v>
      </c>
      <c r="J98" t="str">
        <f>'3 Governance'!J35</f>
        <v>…</v>
      </c>
      <c r="K98" t="str">
        <f>'3 Governance'!K35</f>
        <v>…</v>
      </c>
      <c r="L98" t="str">
        <f>'3 Governance'!L35</f>
        <v>…</v>
      </c>
    </row>
    <row r="99" spans="3:18" s="3" customFormat="1"/>
    <row r="101" spans="3:18">
      <c r="C101" t="str">
        <f>'4a Functions'!C9</f>
        <v>R1.1</v>
      </c>
      <c r="D101" t="str">
        <f>'4a Functions'!D9</f>
        <v>Civil administration (registration of births/marriages/deaths)*</v>
      </c>
      <c r="E101">
        <f>'4a Functions'!E9</f>
        <v>0</v>
      </c>
      <c r="F101" t="str">
        <f>'4a Functions'!F9</f>
        <v>C</v>
      </c>
      <c r="G101" t="str">
        <f>'4a Functions'!G9</f>
        <v>…</v>
      </c>
      <c r="H101" t="str">
        <f>'4a Functions'!H9</f>
        <v>…</v>
      </c>
      <c r="I101" t="str">
        <f>'4a Functions'!I9</f>
        <v>C</v>
      </c>
      <c r="J101" t="str">
        <f>'4a Functions'!J9</f>
        <v>…</v>
      </c>
      <c r="K101">
        <f>'4a Functions'!K9</f>
        <v>0</v>
      </c>
      <c r="L101" t="str">
        <f>'4a Functions'!L9</f>
        <v>…</v>
      </c>
      <c r="M101" t="str">
        <f>'4a Functions'!M9</f>
        <v>…</v>
      </c>
      <c r="N101" t="str">
        <f>'4a Functions'!N9</f>
        <v>…</v>
      </c>
      <c r="O101" t="str">
        <f>'4a Functions'!O9</f>
        <v>…</v>
      </c>
      <c r="P101" t="str">
        <f>'4a Functions'!P9</f>
        <v>…</v>
      </c>
      <c r="Q101">
        <f>'4a Functions'!Q9</f>
        <v>0</v>
      </c>
      <c r="R101" t="str">
        <f>'4a Functions'!R9</f>
        <v>No</v>
      </c>
    </row>
    <row r="102" spans="3:18">
      <c r="C102">
        <f>'4a Functions'!C10</f>
        <v>0</v>
      </c>
      <c r="D102" t="str">
        <f>'4a Functions'!D10</f>
        <v>Public Order and Safety (703)</v>
      </c>
      <c r="E102">
        <f>'4a Functions'!E10</f>
        <v>0</v>
      </c>
      <c r="F102">
        <f>'4a Functions'!F10</f>
        <v>0</v>
      </c>
      <c r="G102">
        <f>'4a Functions'!G10</f>
        <v>0</v>
      </c>
      <c r="H102">
        <f>'4a Functions'!H10</f>
        <v>0</v>
      </c>
      <c r="I102">
        <f>'4a Functions'!I10</f>
        <v>0</v>
      </c>
      <c r="J102">
        <f>'4a Functions'!J10</f>
        <v>0</v>
      </c>
      <c r="K102">
        <f>'4a Functions'!K10</f>
        <v>0</v>
      </c>
      <c r="L102">
        <f>'4a Functions'!L10</f>
        <v>0</v>
      </c>
      <c r="M102">
        <f>'4a Functions'!M10</f>
        <v>0</v>
      </c>
      <c r="N102">
        <f>'4a Functions'!N10</f>
        <v>0</v>
      </c>
      <c r="O102">
        <f>'4a Functions'!O10</f>
        <v>0</v>
      </c>
      <c r="P102">
        <f>'4a Functions'!P10</f>
        <v>0</v>
      </c>
      <c r="Q102">
        <f>'4a Functions'!Q10</f>
        <v>0</v>
      </c>
      <c r="R102">
        <f>'4a Functions'!R10</f>
        <v>0</v>
      </c>
    </row>
    <row r="103" spans="3:18">
      <c r="C103" t="str">
        <f>'4a Functions'!C11</f>
        <v>R1.2</v>
      </c>
      <c r="D103" t="str">
        <f>'4a Functions'!D11</f>
        <v>Police Services (7031)</v>
      </c>
      <c r="E103">
        <f>'4a Functions'!E11</f>
        <v>0</v>
      </c>
      <c r="F103" t="str">
        <f>'4a Functions'!F11</f>
        <v>C</v>
      </c>
      <c r="G103" t="str">
        <f>'4a Functions'!G11</f>
        <v>…</v>
      </c>
      <c r="H103" t="str">
        <f>'4a Functions'!H11</f>
        <v>…</v>
      </c>
      <c r="I103" t="str">
        <f>'4a Functions'!I11</f>
        <v>C</v>
      </c>
      <c r="J103" t="str">
        <f>'4a Functions'!J11</f>
        <v>…</v>
      </c>
      <c r="K103">
        <f>'4a Functions'!K11</f>
        <v>0</v>
      </c>
      <c r="L103" t="str">
        <f>'4a Functions'!L11</f>
        <v>…</v>
      </c>
      <c r="M103" t="str">
        <f>'4a Functions'!M11</f>
        <v>…</v>
      </c>
      <c r="N103" t="str">
        <f>'4a Functions'!N11</f>
        <v>…</v>
      </c>
      <c r="O103" t="str">
        <f>'4a Functions'!O11</f>
        <v>…</v>
      </c>
      <c r="P103" t="str">
        <f>'4a Functions'!P11</f>
        <v>…</v>
      </c>
      <c r="Q103">
        <f>'4a Functions'!Q11</f>
        <v>0</v>
      </c>
      <c r="R103" t="str">
        <f>'4a Functions'!R11</f>
        <v>No</v>
      </c>
    </row>
    <row r="104" spans="3:18">
      <c r="C104" t="str">
        <f>'4a Functions'!C12</f>
        <v>R1.3</v>
      </c>
      <c r="D104" t="str">
        <f>'4a Functions'!D12</f>
        <v>Fire protection (7032)</v>
      </c>
      <c r="E104">
        <f>'4a Functions'!E12</f>
        <v>0</v>
      </c>
      <c r="F104" t="str">
        <f>'4a Functions'!F12</f>
        <v>S2</v>
      </c>
      <c r="G104" t="str">
        <f>'4a Functions'!G12</f>
        <v>…</v>
      </c>
      <c r="H104" t="str">
        <f>'4a Functions'!H12</f>
        <v>…</v>
      </c>
      <c r="I104" t="str">
        <f>'4a Functions'!I12</f>
        <v>S2</v>
      </c>
      <c r="J104" t="str">
        <f>'4a Functions'!J12</f>
        <v>…</v>
      </c>
      <c r="K104">
        <f>'4a Functions'!K12</f>
        <v>0</v>
      </c>
      <c r="L104" t="str">
        <f>'4a Functions'!L12</f>
        <v>…</v>
      </c>
      <c r="M104" t="str">
        <f>'4a Functions'!M12</f>
        <v>…</v>
      </c>
      <c r="N104" t="str">
        <f>'4a Functions'!N12</f>
        <v>…</v>
      </c>
      <c r="O104" t="str">
        <f>'4a Functions'!O12</f>
        <v>…</v>
      </c>
      <c r="P104" t="str">
        <f>'4a Functions'!P12</f>
        <v>…</v>
      </c>
      <c r="Q104">
        <f>'4a Functions'!Q12</f>
        <v>0</v>
      </c>
      <c r="R104" t="str">
        <f>'4a Functions'!R12</f>
        <v>No</v>
      </c>
    </row>
    <row r="105" spans="3:18">
      <c r="C105">
        <f>'4a Functions'!C13</f>
        <v>0</v>
      </c>
      <c r="D105" t="str">
        <f>'4a Functions'!D13</f>
        <v>Economic Affairs (704)</v>
      </c>
      <c r="E105">
        <f>'4a Functions'!E13</f>
        <v>0</v>
      </c>
      <c r="F105">
        <f>'4a Functions'!F13</f>
        <v>0</v>
      </c>
      <c r="G105">
        <f>'4a Functions'!G13</f>
        <v>0</v>
      </c>
      <c r="H105">
        <f>'4a Functions'!H13</f>
        <v>0</v>
      </c>
      <c r="I105">
        <f>'4a Functions'!I13</f>
        <v>0</v>
      </c>
      <c r="J105">
        <f>'4a Functions'!J13</f>
        <v>0</v>
      </c>
      <c r="K105">
        <f>'4a Functions'!K13</f>
        <v>0</v>
      </c>
      <c r="L105">
        <f>'4a Functions'!L13</f>
        <v>0</v>
      </c>
      <c r="M105">
        <f>'4a Functions'!M13</f>
        <v>0</v>
      </c>
      <c r="N105">
        <f>'4a Functions'!N13</f>
        <v>0</v>
      </c>
      <c r="O105">
        <f>'4a Functions'!O13</f>
        <v>0</v>
      </c>
      <c r="P105">
        <f>'4a Functions'!P13</f>
        <v>0</v>
      </c>
      <c r="Q105">
        <f>'4a Functions'!Q13</f>
        <v>0</v>
      </c>
      <c r="R105">
        <f>'4a Functions'!R13</f>
        <v>0</v>
      </c>
    </row>
    <row r="106" spans="3:18">
      <c r="C106" t="str">
        <f>'4a Functions'!C14</f>
        <v>R1.4</v>
      </c>
      <c r="D106" t="str">
        <f>'4a Functions'!D14</f>
        <v>Agricultural extension / livestock services (70421*)</v>
      </c>
      <c r="E106">
        <f>'4a Functions'!E14</f>
        <v>0</v>
      </c>
      <c r="F106" t="str">
        <f>'4a Functions'!F14</f>
        <v>C</v>
      </c>
      <c r="G106" t="str">
        <f>'4a Functions'!G14</f>
        <v>…</v>
      </c>
      <c r="H106" t="str">
        <f>'4a Functions'!H14</f>
        <v>…</v>
      </c>
      <c r="I106" t="str">
        <f>'4a Functions'!I14</f>
        <v>C</v>
      </c>
      <c r="J106" t="str">
        <f>'4a Functions'!J14</f>
        <v>…</v>
      </c>
      <c r="K106">
        <f>'4a Functions'!K14</f>
        <v>0</v>
      </c>
      <c r="L106" t="str">
        <f>'4a Functions'!L14</f>
        <v>…</v>
      </c>
      <c r="M106" t="str">
        <f>'4a Functions'!M14</f>
        <v>…</v>
      </c>
      <c r="N106" t="str">
        <f>'4a Functions'!N14</f>
        <v>…</v>
      </c>
      <c r="O106" t="str">
        <f>'4a Functions'!O14</f>
        <v>…</v>
      </c>
      <c r="P106" t="str">
        <f>'4a Functions'!P14</f>
        <v>…</v>
      </c>
      <c r="Q106">
        <f>'4a Functions'!Q14</f>
        <v>0</v>
      </c>
      <c r="R106" t="str">
        <f>'4a Functions'!R14</f>
        <v>No</v>
      </c>
    </row>
    <row r="107" spans="3:18">
      <c r="C107" t="str">
        <f>'4a Functions'!C15</f>
        <v>R1.5</v>
      </c>
      <c r="D107" t="str">
        <f>'4a Functions'!D15</f>
        <v>Irrigation (70421*)</v>
      </c>
      <c r="E107">
        <f>'4a Functions'!E15</f>
        <v>0</v>
      </c>
      <c r="F107" t="str">
        <f>'4a Functions'!F15</f>
        <v>C</v>
      </c>
      <c r="G107" t="str">
        <f>'4a Functions'!G15</f>
        <v>…</v>
      </c>
      <c r="H107" t="str">
        <f>'4a Functions'!H15</f>
        <v>…</v>
      </c>
      <c r="I107" t="str">
        <f>'4a Functions'!I15</f>
        <v>C</v>
      </c>
      <c r="J107" t="str">
        <f>'4a Functions'!J15</f>
        <v>…</v>
      </c>
      <c r="K107">
        <f>'4a Functions'!K15</f>
        <v>0</v>
      </c>
      <c r="L107" t="str">
        <f>'4a Functions'!L15</f>
        <v>…</v>
      </c>
      <c r="M107" t="str">
        <f>'4a Functions'!M15</f>
        <v>…</v>
      </c>
      <c r="N107" t="str">
        <f>'4a Functions'!N15</f>
        <v>…</v>
      </c>
      <c r="O107" t="str">
        <f>'4a Functions'!O15</f>
        <v>…</v>
      </c>
      <c r="P107" t="str">
        <f>'4a Functions'!P15</f>
        <v>…</v>
      </c>
      <c r="Q107">
        <f>'4a Functions'!Q15</f>
        <v>0</v>
      </c>
      <c r="R107" t="str">
        <f>'4a Functions'!R15</f>
        <v>No</v>
      </c>
    </row>
    <row r="108" spans="3:18">
      <c r="C108" t="str">
        <f>'4a Functions'!C16</f>
        <v>R1.7</v>
      </c>
      <c r="D108" t="str">
        <f>'4a Functions'!D16</f>
        <v>Roads transportation (70451)</v>
      </c>
      <c r="E108">
        <f>'4a Functions'!E16</f>
        <v>0</v>
      </c>
      <c r="F108" t="str">
        <f>'4a Functions'!F16</f>
        <v>S1</v>
      </c>
      <c r="G108" t="str">
        <f>'4a Functions'!G16</f>
        <v>…</v>
      </c>
      <c r="H108" t="str">
        <f>'4a Functions'!H16</f>
        <v>…</v>
      </c>
      <c r="I108" t="str">
        <f>'4a Functions'!I16</f>
        <v>S1</v>
      </c>
      <c r="J108" t="str">
        <f>'4a Functions'!J16</f>
        <v>…</v>
      </c>
      <c r="K108">
        <f>'4a Functions'!K16</f>
        <v>0</v>
      </c>
      <c r="L108" t="str">
        <f>'4a Functions'!L16</f>
        <v>…</v>
      </c>
      <c r="M108" t="str">
        <f>'4a Functions'!M16</f>
        <v>…</v>
      </c>
      <c r="N108" t="str">
        <f>'4a Functions'!N16</f>
        <v>…</v>
      </c>
      <c r="O108" t="str">
        <f>'4a Functions'!O16</f>
        <v>…</v>
      </c>
      <c r="P108" t="str">
        <f>'4a Functions'!P16</f>
        <v>…</v>
      </c>
      <c r="Q108">
        <f>'4a Functions'!Q16</f>
        <v>0</v>
      </c>
      <c r="R108" t="str">
        <f>'4a Functions'!R16</f>
        <v>Yes</v>
      </c>
    </row>
    <row r="109" spans="3:18">
      <c r="C109" t="str">
        <f>'4a Functions'!C17</f>
        <v>R1.8</v>
      </c>
      <c r="D109" t="str">
        <f>'4a Functions'!D17</f>
        <v>Public transit (70456)</v>
      </c>
      <c r="E109">
        <f>'4a Functions'!E17</f>
        <v>0</v>
      </c>
      <c r="F109" t="str">
        <f>'4a Functions'!F17</f>
        <v>S1</v>
      </c>
      <c r="G109" t="str">
        <f>'4a Functions'!G17</f>
        <v>…</v>
      </c>
      <c r="H109" t="str">
        <f>'4a Functions'!H17</f>
        <v>…</v>
      </c>
      <c r="I109" t="str">
        <f>'4a Functions'!I17</f>
        <v>S1</v>
      </c>
      <c r="J109" t="str">
        <f>'4a Functions'!J17</f>
        <v>…</v>
      </c>
      <c r="K109">
        <f>'4a Functions'!K17</f>
        <v>0</v>
      </c>
      <c r="L109" t="str">
        <f>'4a Functions'!L17</f>
        <v>…</v>
      </c>
      <c r="M109" t="str">
        <f>'4a Functions'!M17</f>
        <v>…</v>
      </c>
      <c r="N109" t="str">
        <f>'4a Functions'!N17</f>
        <v>…</v>
      </c>
      <c r="O109" t="str">
        <f>'4a Functions'!O17</f>
        <v>…</v>
      </c>
      <c r="P109" t="str">
        <f>'4a Functions'!P17</f>
        <v>…</v>
      </c>
      <c r="Q109">
        <f>'4a Functions'!Q17</f>
        <v>0</v>
      </c>
      <c r="R109" t="str">
        <f>'4a Functions'!R17</f>
        <v>No</v>
      </c>
    </row>
    <row r="110" spans="3:18">
      <c r="C110" t="str">
        <f>'4a Functions'!C18</f>
        <v>R1.9</v>
      </c>
      <c r="D110" t="str">
        <f>'4a Functions'!D18</f>
        <v>Local markets, LED and labor development (70471*)</v>
      </c>
      <c r="E110">
        <f>'4a Functions'!E18</f>
        <v>0</v>
      </c>
      <c r="F110" t="str">
        <f>'4a Functions'!F18</f>
        <v>S2</v>
      </c>
      <c r="G110" t="str">
        <f>'4a Functions'!G18</f>
        <v>…</v>
      </c>
      <c r="H110" t="str">
        <f>'4a Functions'!H18</f>
        <v>…</v>
      </c>
      <c r="I110" t="str">
        <f>'4a Functions'!I18</f>
        <v>S2</v>
      </c>
      <c r="J110" t="str">
        <f>'4a Functions'!J18</f>
        <v>…</v>
      </c>
      <c r="K110">
        <f>'4a Functions'!K18</f>
        <v>0</v>
      </c>
      <c r="L110" t="str">
        <f>'4a Functions'!L18</f>
        <v>…</v>
      </c>
      <c r="M110" t="str">
        <f>'4a Functions'!M18</f>
        <v>…</v>
      </c>
      <c r="N110" t="str">
        <f>'4a Functions'!N18</f>
        <v>…</v>
      </c>
      <c r="O110" t="str">
        <f>'4a Functions'!O18</f>
        <v>…</v>
      </c>
      <c r="P110" t="str">
        <f>'4a Functions'!P18</f>
        <v>…</v>
      </c>
      <c r="Q110">
        <f>'4a Functions'!Q18</f>
        <v>0</v>
      </c>
      <c r="R110" t="str">
        <f>'4a Functions'!R18</f>
        <v>No</v>
      </c>
    </row>
    <row r="111" spans="3:18">
      <c r="C111">
        <f>'4a Functions'!C19</f>
        <v>0</v>
      </c>
      <c r="D111" t="str">
        <f>'4a Functions'!D19</f>
        <v>Environmental Protection (705)</v>
      </c>
      <c r="E111">
        <f>'4a Functions'!E19</f>
        <v>0</v>
      </c>
      <c r="F111">
        <f>'4a Functions'!F19</f>
        <v>0</v>
      </c>
      <c r="G111">
        <f>'4a Functions'!G19</f>
        <v>0</v>
      </c>
      <c r="H111">
        <f>'4a Functions'!H19</f>
        <v>0</v>
      </c>
      <c r="I111">
        <f>'4a Functions'!I19</f>
        <v>0</v>
      </c>
      <c r="J111">
        <f>'4a Functions'!J19</f>
        <v>0</v>
      </c>
      <c r="K111">
        <f>'4a Functions'!K19</f>
        <v>0</v>
      </c>
      <c r="L111">
        <f>'4a Functions'!L19</f>
        <v>0</v>
      </c>
      <c r="M111">
        <f>'4a Functions'!M19</f>
        <v>0</v>
      </c>
      <c r="N111">
        <f>'4a Functions'!N19</f>
        <v>0</v>
      </c>
      <c r="O111">
        <f>'4a Functions'!O19</f>
        <v>0</v>
      </c>
      <c r="P111">
        <f>'4a Functions'!P19</f>
        <v>0</v>
      </c>
      <c r="Q111">
        <f>'4a Functions'!Q19</f>
        <v>0</v>
      </c>
      <c r="R111">
        <f>'4a Functions'!R19</f>
        <v>0</v>
      </c>
    </row>
    <row r="112" spans="3:18">
      <c r="C112" t="str">
        <f>'4a Functions'!C20</f>
        <v>R1.11</v>
      </c>
      <c r="D112" t="str">
        <f>'4a Functions'!D20</f>
        <v>Waste management (7051)</v>
      </c>
      <c r="E112">
        <f>'4a Functions'!E20</f>
        <v>0</v>
      </c>
      <c r="F112" t="str">
        <f>'4a Functions'!F20</f>
        <v>S2</v>
      </c>
      <c r="G112" t="str">
        <f>'4a Functions'!G20</f>
        <v>…</v>
      </c>
      <c r="H112" t="str">
        <f>'4a Functions'!H20</f>
        <v>…</v>
      </c>
      <c r="I112" t="str">
        <f>'4a Functions'!I20</f>
        <v>S2</v>
      </c>
      <c r="J112" t="str">
        <f>'4a Functions'!J20</f>
        <v>…</v>
      </c>
      <c r="K112">
        <f>'4a Functions'!K20</f>
        <v>0</v>
      </c>
      <c r="L112" t="str">
        <f>'4a Functions'!L20</f>
        <v>…</v>
      </c>
      <c r="M112" t="str">
        <f>'4a Functions'!M20</f>
        <v>…</v>
      </c>
      <c r="N112" t="str">
        <f>'4a Functions'!N20</f>
        <v>…</v>
      </c>
      <c r="O112" t="str">
        <f>'4a Functions'!O20</f>
        <v>…</v>
      </c>
      <c r="P112" t="str">
        <f>'4a Functions'!P20</f>
        <v>…</v>
      </c>
      <c r="Q112">
        <f>'4a Functions'!Q20</f>
        <v>0</v>
      </c>
      <c r="R112" t="str">
        <f>'4a Functions'!R20</f>
        <v>No</v>
      </c>
    </row>
    <row r="113" spans="3:18">
      <c r="C113" t="str">
        <f>'4a Functions'!C21</f>
        <v>R1.12</v>
      </c>
      <c r="D113" t="str">
        <f>'4a Functions'!D21</f>
        <v>Waste water management (7052)</v>
      </c>
      <c r="E113">
        <f>'4a Functions'!E21</f>
        <v>0</v>
      </c>
      <c r="F113" t="str">
        <f>'4a Functions'!F21</f>
        <v>S2</v>
      </c>
      <c r="G113" t="str">
        <f>'4a Functions'!G21</f>
        <v>…</v>
      </c>
      <c r="H113" t="str">
        <f>'4a Functions'!H21</f>
        <v>…</v>
      </c>
      <c r="I113" t="str">
        <f>'4a Functions'!I21</f>
        <v>S2</v>
      </c>
      <c r="J113" t="str">
        <f>'4a Functions'!J21</f>
        <v>…</v>
      </c>
      <c r="K113">
        <f>'4a Functions'!K21</f>
        <v>0</v>
      </c>
      <c r="L113" t="str">
        <f>'4a Functions'!L21</f>
        <v>…</v>
      </c>
      <c r="M113" t="str">
        <f>'4a Functions'!M21</f>
        <v>…</v>
      </c>
      <c r="N113" t="str">
        <f>'4a Functions'!N21</f>
        <v>…</v>
      </c>
      <c r="O113" t="str">
        <f>'4a Functions'!O21</f>
        <v>…</v>
      </c>
      <c r="P113" t="str">
        <f>'4a Functions'!P21</f>
        <v>…</v>
      </c>
      <c r="Q113">
        <f>'4a Functions'!Q21</f>
        <v>0</v>
      </c>
      <c r="R113" t="str">
        <f>'4a Functions'!R21</f>
        <v>No</v>
      </c>
    </row>
    <row r="114" spans="3:18">
      <c r="C114" t="str">
        <f>'4a Functions'!C22</f>
        <v>R1.13</v>
      </c>
      <c r="D114" t="str">
        <f>'4a Functions'!D22</f>
        <v>Protection of biodiversity and landscape (7054)</v>
      </c>
      <c r="E114">
        <f>'4a Functions'!E22</f>
        <v>0</v>
      </c>
      <c r="F114" t="str">
        <f>'4a Functions'!F22</f>
        <v>C</v>
      </c>
      <c r="G114" t="str">
        <f>'4a Functions'!G22</f>
        <v>…</v>
      </c>
      <c r="H114" t="str">
        <f>'4a Functions'!H22</f>
        <v>…</v>
      </c>
      <c r="I114" t="str">
        <f>'4a Functions'!I22</f>
        <v>C</v>
      </c>
      <c r="J114" t="str">
        <f>'4a Functions'!J22</f>
        <v>…</v>
      </c>
      <c r="K114">
        <f>'4a Functions'!K22</f>
        <v>0</v>
      </c>
      <c r="L114" t="str">
        <f>'4a Functions'!L22</f>
        <v>…</v>
      </c>
      <c r="M114" t="str">
        <f>'4a Functions'!M22</f>
        <v>…</v>
      </c>
      <c r="N114" t="str">
        <f>'4a Functions'!N22</f>
        <v>…</v>
      </c>
      <c r="O114" t="str">
        <f>'4a Functions'!O22</f>
        <v>…</v>
      </c>
      <c r="P114" t="str">
        <f>'4a Functions'!P22</f>
        <v>…</v>
      </c>
      <c r="Q114">
        <f>'4a Functions'!Q22</f>
        <v>0</v>
      </c>
      <c r="R114" t="str">
        <f>'4a Functions'!R22</f>
        <v>Partially/Mixed/Other</v>
      </c>
    </row>
    <row r="115" spans="3:18">
      <c r="C115">
        <f>'4a Functions'!C23</f>
        <v>0</v>
      </c>
      <c r="D115" t="str">
        <f>'4a Functions'!D23</f>
        <v>Housing and Community Amenities (706)</v>
      </c>
      <c r="E115">
        <f>'4a Functions'!E23</f>
        <v>0</v>
      </c>
      <c r="F115">
        <f>'4a Functions'!F23</f>
        <v>0</v>
      </c>
      <c r="G115">
        <f>'4a Functions'!G23</f>
        <v>0</v>
      </c>
      <c r="H115">
        <f>'4a Functions'!H23</f>
        <v>0</v>
      </c>
      <c r="I115">
        <f>'4a Functions'!I23</f>
        <v>0</v>
      </c>
      <c r="J115">
        <f>'4a Functions'!J23</f>
        <v>0</v>
      </c>
      <c r="K115">
        <f>'4a Functions'!K23</f>
        <v>0</v>
      </c>
      <c r="L115">
        <f>'4a Functions'!L23</f>
        <v>0</v>
      </c>
      <c r="M115">
        <f>'4a Functions'!M23</f>
        <v>0</v>
      </c>
      <c r="N115">
        <f>'4a Functions'!N23</f>
        <v>0</v>
      </c>
      <c r="O115">
        <f>'4a Functions'!O23</f>
        <v>0</v>
      </c>
      <c r="P115">
        <f>'4a Functions'!P23</f>
        <v>0</v>
      </c>
      <c r="Q115">
        <f>'4a Functions'!Q23</f>
        <v>0</v>
      </c>
      <c r="R115">
        <f>'4a Functions'!R23</f>
        <v>0</v>
      </c>
    </row>
    <row r="116" spans="3:18">
      <c r="C116" t="str">
        <f>'4a Functions'!C24</f>
        <v>R1.14</v>
      </c>
      <c r="D116" t="str">
        <f>'4a Functions'!D24</f>
        <v>Housing development (7061)</v>
      </c>
      <c r="E116">
        <f>'4a Functions'!E24</f>
        <v>0</v>
      </c>
      <c r="F116" t="str">
        <f>'4a Functions'!F24</f>
        <v>S1</v>
      </c>
      <c r="G116" t="str">
        <f>'4a Functions'!G24</f>
        <v>…</v>
      </c>
      <c r="H116" t="str">
        <f>'4a Functions'!H24</f>
        <v>…</v>
      </c>
      <c r="I116" t="str">
        <f>'4a Functions'!I24</f>
        <v>S1</v>
      </c>
      <c r="J116" t="str">
        <f>'4a Functions'!J24</f>
        <v>…</v>
      </c>
      <c r="K116">
        <f>'4a Functions'!K24</f>
        <v>0</v>
      </c>
      <c r="L116" t="str">
        <f>'4a Functions'!L24</f>
        <v>…</v>
      </c>
      <c r="M116" t="str">
        <f>'4a Functions'!M24</f>
        <v>…</v>
      </c>
      <c r="N116" t="str">
        <f>'4a Functions'!N24</f>
        <v>…</v>
      </c>
      <c r="O116" t="str">
        <f>'4a Functions'!O24</f>
        <v>…</v>
      </c>
      <c r="P116" t="str">
        <f>'4a Functions'!P24</f>
        <v>…</v>
      </c>
      <c r="Q116">
        <f>'4a Functions'!Q24</f>
        <v>0</v>
      </c>
      <c r="R116" t="str">
        <f>'4a Functions'!R24</f>
        <v>No</v>
      </c>
    </row>
    <row r="117" spans="3:18">
      <c r="C117" t="str">
        <f>'4a Functions'!C25</f>
        <v>R1.15</v>
      </c>
      <c r="D117" t="str">
        <f>'4a Functions'!D25</f>
        <v>Community development (7062)</v>
      </c>
      <c r="E117">
        <f>'4a Functions'!E25</f>
        <v>0</v>
      </c>
      <c r="F117" t="str">
        <f>'4a Functions'!F25</f>
        <v>S2</v>
      </c>
      <c r="G117" t="str">
        <f>'4a Functions'!G25</f>
        <v>…</v>
      </c>
      <c r="H117" t="str">
        <f>'4a Functions'!H25</f>
        <v>…</v>
      </c>
      <c r="I117" t="str">
        <f>'4a Functions'!I25</f>
        <v>S2</v>
      </c>
      <c r="J117" t="str">
        <f>'4a Functions'!J25</f>
        <v>…</v>
      </c>
      <c r="K117">
        <f>'4a Functions'!K25</f>
        <v>0</v>
      </c>
      <c r="L117" t="str">
        <f>'4a Functions'!L25</f>
        <v>…</v>
      </c>
      <c r="M117" t="str">
        <f>'4a Functions'!M25</f>
        <v>…</v>
      </c>
      <c r="N117" t="str">
        <f>'4a Functions'!N25</f>
        <v>…</v>
      </c>
      <c r="O117" t="str">
        <f>'4a Functions'!O25</f>
        <v>…</v>
      </c>
      <c r="P117" t="str">
        <f>'4a Functions'!P25</f>
        <v>…</v>
      </c>
      <c r="Q117">
        <f>'4a Functions'!Q25</f>
        <v>0</v>
      </c>
      <c r="R117" t="str">
        <f>'4a Functions'!R25</f>
        <v>No</v>
      </c>
    </row>
    <row r="118" spans="3:18">
      <c r="C118" t="str">
        <f>'4a Functions'!C26</f>
        <v>R1.16</v>
      </c>
      <c r="D118" t="str">
        <f>'4a Functions'!D26</f>
        <v>Water supply (7063)</v>
      </c>
      <c r="E118">
        <f>'4a Functions'!E26</f>
        <v>0</v>
      </c>
      <c r="F118" t="str">
        <f>'4a Functions'!F26</f>
        <v>S2</v>
      </c>
      <c r="G118" t="str">
        <f>'4a Functions'!G26</f>
        <v>…</v>
      </c>
      <c r="H118" t="str">
        <f>'4a Functions'!H26</f>
        <v>…</v>
      </c>
      <c r="I118" t="str">
        <f>'4a Functions'!I26</f>
        <v>S2</v>
      </c>
      <c r="J118" t="str">
        <f>'4a Functions'!J26</f>
        <v>…</v>
      </c>
      <c r="K118">
        <f>'4a Functions'!K26</f>
        <v>0</v>
      </c>
      <c r="L118" t="str">
        <f>'4a Functions'!L26</f>
        <v>…</v>
      </c>
      <c r="M118" t="str">
        <f>'4a Functions'!M26</f>
        <v>…</v>
      </c>
      <c r="N118" t="str">
        <f>'4a Functions'!N26</f>
        <v>…</v>
      </c>
      <c r="O118" t="str">
        <f>'4a Functions'!O26</f>
        <v>…</v>
      </c>
      <c r="P118" t="str">
        <f>'4a Functions'!P26</f>
        <v>…</v>
      </c>
      <c r="Q118">
        <f>'4a Functions'!Q26</f>
        <v>0</v>
      </c>
      <c r="R118" t="str">
        <f>'4a Functions'!R26</f>
        <v>Partially/Mixed/Other</v>
      </c>
    </row>
    <row r="119" spans="3:18">
      <c r="C119" t="str">
        <f>'4a Functions'!C27</f>
        <v>R1.17</v>
      </c>
      <c r="D119" t="str">
        <f>'4a Functions'!D27</f>
        <v>Street lighting (7064)</v>
      </c>
      <c r="E119">
        <f>'4a Functions'!E27</f>
        <v>0</v>
      </c>
      <c r="F119" t="str">
        <f>'4a Functions'!F27</f>
        <v>S2</v>
      </c>
      <c r="G119" t="str">
        <f>'4a Functions'!G27</f>
        <v>…</v>
      </c>
      <c r="H119" t="str">
        <f>'4a Functions'!H27</f>
        <v>…</v>
      </c>
      <c r="I119" t="str">
        <f>'4a Functions'!I27</f>
        <v>S2</v>
      </c>
      <c r="J119" t="str">
        <f>'4a Functions'!J27</f>
        <v>…</v>
      </c>
      <c r="K119">
        <f>'4a Functions'!K27</f>
        <v>0</v>
      </c>
      <c r="L119" t="str">
        <f>'4a Functions'!L27</f>
        <v>…</v>
      </c>
      <c r="M119" t="str">
        <f>'4a Functions'!M27</f>
        <v>…</v>
      </c>
      <c r="N119" t="str">
        <f>'4a Functions'!N27</f>
        <v>…</v>
      </c>
      <c r="O119" t="str">
        <f>'4a Functions'!O27</f>
        <v>…</v>
      </c>
      <c r="P119" t="str">
        <f>'4a Functions'!P27</f>
        <v>…</v>
      </c>
      <c r="Q119">
        <f>'4a Functions'!Q27</f>
        <v>0</v>
      </c>
      <c r="R119" t="str">
        <f>'4a Functions'!R27</f>
        <v>…</v>
      </c>
    </row>
    <row r="120" spans="3:18">
      <c r="C120">
        <f>'4a Functions'!C28</f>
        <v>0</v>
      </c>
      <c r="D120" t="str">
        <f>'4a Functions'!D28</f>
        <v>Health (707)</v>
      </c>
      <c r="E120">
        <f>'4a Functions'!E28</f>
        <v>0</v>
      </c>
      <c r="F120">
        <f>'4a Functions'!F28</f>
        <v>0</v>
      </c>
      <c r="G120">
        <f>'4a Functions'!G28</f>
        <v>0</v>
      </c>
      <c r="H120">
        <f>'4a Functions'!H28</f>
        <v>0</v>
      </c>
      <c r="I120">
        <f>'4a Functions'!I28</f>
        <v>0</v>
      </c>
      <c r="J120">
        <f>'4a Functions'!J28</f>
        <v>0</v>
      </c>
      <c r="K120">
        <f>'4a Functions'!K28</f>
        <v>0</v>
      </c>
      <c r="L120">
        <f>'4a Functions'!L28</f>
        <v>0</v>
      </c>
      <c r="M120">
        <f>'4a Functions'!M28</f>
        <v>0</v>
      </c>
      <c r="N120">
        <f>'4a Functions'!N28</f>
        <v>0</v>
      </c>
      <c r="O120">
        <f>'4a Functions'!O28</f>
        <v>0</v>
      </c>
      <c r="P120">
        <f>'4a Functions'!P28</f>
        <v>0</v>
      </c>
      <c r="Q120">
        <f>'4a Functions'!Q28</f>
        <v>0</v>
      </c>
      <c r="R120">
        <f>'4a Functions'!R28</f>
        <v>0</v>
      </c>
    </row>
    <row r="121" spans="3:18">
      <c r="C121" t="str">
        <f>'4a Functions'!C29</f>
        <v>R1.18</v>
      </c>
      <c r="D121" t="str">
        <f>'4a Functions'!D29</f>
        <v>Hospital services (7073)</v>
      </c>
      <c r="E121">
        <f>'4a Functions'!E29</f>
        <v>0</v>
      </c>
      <c r="F121" t="str">
        <f>'4a Functions'!F29</f>
        <v>S1</v>
      </c>
      <c r="G121" t="str">
        <f>'4a Functions'!G29</f>
        <v>…</v>
      </c>
      <c r="H121" t="str">
        <f>'4a Functions'!H29</f>
        <v>…</v>
      </c>
      <c r="I121" t="str">
        <f>'4a Functions'!I29</f>
        <v>S1</v>
      </c>
      <c r="J121" t="str">
        <f>'4a Functions'!J29</f>
        <v>…</v>
      </c>
      <c r="K121">
        <f>'4a Functions'!K29</f>
        <v>0</v>
      </c>
      <c r="L121" t="str">
        <f>'4a Functions'!L29</f>
        <v>…</v>
      </c>
      <c r="M121" t="str">
        <f>'4a Functions'!M29</f>
        <v>…</v>
      </c>
      <c r="N121" t="str">
        <f>'4a Functions'!N29</f>
        <v>…</v>
      </c>
      <c r="O121" t="str">
        <f>'4a Functions'!O29</f>
        <v>…</v>
      </c>
      <c r="P121" t="str">
        <f>'4a Functions'!P29</f>
        <v>…</v>
      </c>
      <c r="Q121">
        <f>'4a Functions'!Q29</f>
        <v>0</v>
      </c>
      <c r="R121" t="str">
        <f>'4a Functions'!R29</f>
        <v>No</v>
      </c>
    </row>
    <row r="122" spans="3:18">
      <c r="C122" t="str">
        <f>'4a Functions'!C30</f>
        <v>R1.19</v>
      </c>
      <c r="D122" t="str">
        <f>'4a Functions'!D30</f>
        <v>Public health and outpatient services (7072,7074)</v>
      </c>
      <c r="E122">
        <f>'4a Functions'!E30</f>
        <v>0</v>
      </c>
      <c r="F122" t="str">
        <f>'4a Functions'!F30</f>
        <v>S1</v>
      </c>
      <c r="G122" t="str">
        <f>'4a Functions'!G30</f>
        <v>…</v>
      </c>
      <c r="H122" t="str">
        <f>'4a Functions'!H30</f>
        <v>…</v>
      </c>
      <c r="I122" t="str">
        <f>'4a Functions'!I30</f>
        <v>S1</v>
      </c>
      <c r="J122" t="str">
        <f>'4a Functions'!J30</f>
        <v>…</v>
      </c>
      <c r="K122">
        <f>'4a Functions'!K30</f>
        <v>0</v>
      </c>
      <c r="L122" t="str">
        <f>'4a Functions'!L30</f>
        <v>…</v>
      </c>
      <c r="M122" t="str">
        <f>'4a Functions'!M30</f>
        <v>…</v>
      </c>
      <c r="N122" t="str">
        <f>'4a Functions'!N30</f>
        <v>…</v>
      </c>
      <c r="O122" t="str">
        <f>'4a Functions'!O30</f>
        <v>…</v>
      </c>
      <c r="P122" t="str">
        <f>'4a Functions'!P30</f>
        <v>…</v>
      </c>
      <c r="Q122">
        <f>'4a Functions'!Q30</f>
        <v>0</v>
      </c>
      <c r="R122" t="str">
        <f>'4a Functions'!R30</f>
        <v>Partially/Mixed/Other</v>
      </c>
    </row>
    <row r="123" spans="3:18">
      <c r="C123">
        <f>'4a Functions'!C31</f>
        <v>0</v>
      </c>
      <c r="D123" t="str">
        <f>'4a Functions'!D31</f>
        <v>Recreation, culture, and religion (708)</v>
      </c>
      <c r="E123">
        <f>'4a Functions'!E31</f>
        <v>0</v>
      </c>
      <c r="F123">
        <f>'4a Functions'!F31</f>
        <v>0</v>
      </c>
      <c r="G123">
        <f>'4a Functions'!G31</f>
        <v>0</v>
      </c>
      <c r="H123">
        <f>'4a Functions'!H31</f>
        <v>0</v>
      </c>
      <c r="I123">
        <f>'4a Functions'!I31</f>
        <v>0</v>
      </c>
      <c r="J123">
        <f>'4a Functions'!J31</f>
        <v>0</v>
      </c>
      <c r="K123">
        <f>'4a Functions'!K31</f>
        <v>0</v>
      </c>
      <c r="L123">
        <f>'4a Functions'!L31</f>
        <v>0</v>
      </c>
      <c r="M123">
        <f>'4a Functions'!M31</f>
        <v>0</v>
      </c>
      <c r="N123">
        <f>'4a Functions'!N31</f>
        <v>0</v>
      </c>
      <c r="O123">
        <f>'4a Functions'!O31</f>
        <v>0</v>
      </c>
      <c r="P123">
        <f>'4a Functions'!P31</f>
        <v>0</v>
      </c>
      <c r="Q123">
        <f>'4a Functions'!Q31</f>
        <v>0</v>
      </c>
      <c r="R123">
        <f>'4a Functions'!R31</f>
        <v>0</v>
      </c>
    </row>
    <row r="124" spans="3:18">
      <c r="C124" t="str">
        <f>'4a Functions'!C32</f>
        <v>R1.20</v>
      </c>
      <c r="D124" t="str">
        <f>'4a Functions'!D32</f>
        <v>Recreation and sporting services (7081) – includes parks</v>
      </c>
      <c r="E124">
        <f>'4a Functions'!E32</f>
        <v>0</v>
      </c>
      <c r="F124" t="str">
        <f>'4a Functions'!F32</f>
        <v>S2</v>
      </c>
      <c r="G124" t="str">
        <f>'4a Functions'!G32</f>
        <v>…</v>
      </c>
      <c r="H124" t="str">
        <f>'4a Functions'!H32</f>
        <v>…</v>
      </c>
      <c r="I124" t="str">
        <f>'4a Functions'!I32</f>
        <v>S2</v>
      </c>
      <c r="J124" t="str">
        <f>'4a Functions'!J32</f>
        <v>…</v>
      </c>
      <c r="K124">
        <f>'4a Functions'!K32</f>
        <v>0</v>
      </c>
      <c r="L124" t="str">
        <f>'4a Functions'!L32</f>
        <v>…</v>
      </c>
      <c r="M124" t="str">
        <f>'4a Functions'!M32</f>
        <v>…</v>
      </c>
      <c r="N124" t="str">
        <f>'4a Functions'!N32</f>
        <v>…</v>
      </c>
      <c r="O124" t="str">
        <f>'4a Functions'!O32</f>
        <v>…</v>
      </c>
      <c r="P124" t="str">
        <f>'4a Functions'!P32</f>
        <v>…</v>
      </c>
      <c r="Q124">
        <f>'4a Functions'!Q32</f>
        <v>0</v>
      </c>
      <c r="R124" t="str">
        <f>'4a Functions'!R32</f>
        <v>No</v>
      </c>
    </row>
    <row r="125" spans="3:18">
      <c r="C125" t="str">
        <f>'4a Functions'!C33</f>
        <v>R1.21</v>
      </c>
      <c r="D125" t="str">
        <f>'4a Functions'!D33</f>
        <v>Cultural, religious and other community services (7082, 7084)</v>
      </c>
      <c r="E125">
        <f>'4a Functions'!E33</f>
        <v>0</v>
      </c>
      <c r="F125" t="str">
        <f>'4a Functions'!F33</f>
        <v>S1</v>
      </c>
      <c r="G125" t="str">
        <f>'4a Functions'!G33</f>
        <v>…</v>
      </c>
      <c r="H125" t="str">
        <f>'4a Functions'!H33</f>
        <v>…</v>
      </c>
      <c r="I125" t="str">
        <f>'4a Functions'!I33</f>
        <v>S1</v>
      </c>
      <c r="J125" t="str">
        <f>'4a Functions'!J33</f>
        <v>…</v>
      </c>
      <c r="K125">
        <f>'4a Functions'!K33</f>
        <v>0</v>
      </c>
      <c r="L125" t="str">
        <f>'4a Functions'!L33</f>
        <v>…</v>
      </c>
      <c r="M125" t="str">
        <f>'4a Functions'!M33</f>
        <v>…</v>
      </c>
      <c r="N125" t="str">
        <f>'4a Functions'!N33</f>
        <v>…</v>
      </c>
      <c r="O125" t="str">
        <f>'4a Functions'!O33</f>
        <v>…</v>
      </c>
      <c r="P125" t="str">
        <f>'4a Functions'!P33</f>
        <v>…</v>
      </c>
      <c r="Q125">
        <f>'4a Functions'!Q33</f>
        <v>0</v>
      </c>
      <c r="R125" t="str">
        <f>'4a Functions'!R33</f>
        <v>No</v>
      </c>
    </row>
    <row r="126" spans="3:18">
      <c r="C126">
        <f>'4a Functions'!C34</f>
        <v>0</v>
      </c>
      <c r="D126" t="str">
        <f>'4a Functions'!D34</f>
        <v>Education (709)</v>
      </c>
      <c r="E126">
        <f>'4a Functions'!E34</f>
        <v>0</v>
      </c>
      <c r="F126">
        <f>'4a Functions'!F34</f>
        <v>0</v>
      </c>
      <c r="G126">
        <f>'4a Functions'!G34</f>
        <v>0</v>
      </c>
      <c r="H126">
        <f>'4a Functions'!H34</f>
        <v>0</v>
      </c>
      <c r="I126">
        <f>'4a Functions'!I34</f>
        <v>0</v>
      </c>
      <c r="J126">
        <f>'4a Functions'!J34</f>
        <v>0</v>
      </c>
      <c r="K126">
        <f>'4a Functions'!K34</f>
        <v>0</v>
      </c>
      <c r="L126">
        <f>'4a Functions'!L34</f>
        <v>0</v>
      </c>
      <c r="M126">
        <f>'4a Functions'!M34</f>
        <v>0</v>
      </c>
      <c r="N126">
        <f>'4a Functions'!N34</f>
        <v>0</v>
      </c>
      <c r="O126">
        <f>'4a Functions'!O34</f>
        <v>0</v>
      </c>
      <c r="P126">
        <f>'4a Functions'!P34</f>
        <v>0</v>
      </c>
      <c r="Q126">
        <f>'4a Functions'!Q34</f>
        <v>0</v>
      </c>
      <c r="R126">
        <f>'4a Functions'!R34</f>
        <v>0</v>
      </c>
    </row>
    <row r="127" spans="3:18">
      <c r="C127" t="str">
        <f>'4a Functions'!C35</f>
        <v>R1.22</v>
      </c>
      <c r="D127" t="str">
        <f>'4a Functions'!D35</f>
        <v>Pre-primary Education (70911)</v>
      </c>
      <c r="E127">
        <f>'4a Functions'!E35</f>
        <v>0</v>
      </c>
      <c r="F127" t="str">
        <f>'4a Functions'!F35</f>
        <v>S1</v>
      </c>
      <c r="G127" t="str">
        <f>'4a Functions'!G35</f>
        <v>…</v>
      </c>
      <c r="H127" t="str">
        <f>'4a Functions'!H35</f>
        <v>…</v>
      </c>
      <c r="I127" t="str">
        <f>'4a Functions'!I35</f>
        <v>S1</v>
      </c>
      <c r="J127" t="str">
        <f>'4a Functions'!J35</f>
        <v>…</v>
      </c>
      <c r="K127">
        <f>'4a Functions'!K35</f>
        <v>0</v>
      </c>
      <c r="L127" t="str">
        <f>'4a Functions'!L35</f>
        <v>…</v>
      </c>
      <c r="M127" t="str">
        <f>'4a Functions'!M35</f>
        <v>…</v>
      </c>
      <c r="N127" t="str">
        <f>'4a Functions'!N35</f>
        <v>…</v>
      </c>
      <c r="O127" t="str">
        <f>'4a Functions'!O35</f>
        <v>…</v>
      </c>
      <c r="P127" t="str">
        <f>'4a Functions'!P35</f>
        <v>…</v>
      </c>
      <c r="Q127">
        <f>'4a Functions'!Q35</f>
        <v>0</v>
      </c>
      <c r="R127" t="str">
        <f>'4a Functions'!R35</f>
        <v>No</v>
      </c>
    </row>
    <row r="128" spans="3:18">
      <c r="C128" t="str">
        <f>'4a Functions'!C36</f>
        <v>R1.23</v>
      </c>
      <c r="D128" t="str">
        <f>'4a Functions'!D36</f>
        <v>Primary Education (70912)</v>
      </c>
      <c r="E128">
        <f>'4a Functions'!E36</f>
        <v>0</v>
      </c>
      <c r="F128" t="str">
        <f>'4a Functions'!F36</f>
        <v>S1</v>
      </c>
      <c r="G128" t="str">
        <f>'4a Functions'!G36</f>
        <v>…</v>
      </c>
      <c r="H128" t="str">
        <f>'4a Functions'!H36</f>
        <v>…</v>
      </c>
      <c r="I128" t="str">
        <f>'4a Functions'!I36</f>
        <v>S1</v>
      </c>
      <c r="J128" t="str">
        <f>'4a Functions'!J36</f>
        <v>…</v>
      </c>
      <c r="K128">
        <f>'4a Functions'!K36</f>
        <v>0</v>
      </c>
      <c r="L128" t="str">
        <f>'4a Functions'!L36</f>
        <v>…</v>
      </c>
      <c r="M128" t="str">
        <f>'4a Functions'!M36</f>
        <v>…</v>
      </c>
      <c r="N128" t="str">
        <f>'4a Functions'!N36</f>
        <v>…</v>
      </c>
      <c r="O128" t="str">
        <f>'4a Functions'!O36</f>
        <v>…</v>
      </c>
      <c r="P128" t="str">
        <f>'4a Functions'!P36</f>
        <v>…</v>
      </c>
      <c r="Q128">
        <f>'4a Functions'!Q36</f>
        <v>0</v>
      </c>
      <c r="R128" t="str">
        <f>'4a Functions'!R36</f>
        <v>Partially/Mixed/Other</v>
      </c>
    </row>
    <row r="129" spans="3:18">
      <c r="C129" t="str">
        <f>'4a Functions'!C37</f>
        <v>R1.24</v>
      </c>
      <c r="D129" t="str">
        <f>'4a Functions'!D37</f>
        <v>Secondary Education (7092)</v>
      </c>
      <c r="E129">
        <f>'4a Functions'!E37</f>
        <v>0</v>
      </c>
      <c r="F129" t="str">
        <f>'4a Functions'!F37</f>
        <v>S1</v>
      </c>
      <c r="G129" t="str">
        <f>'4a Functions'!G37</f>
        <v>…</v>
      </c>
      <c r="H129" t="str">
        <f>'4a Functions'!H37</f>
        <v>…</v>
      </c>
      <c r="I129" t="str">
        <f>'4a Functions'!I37</f>
        <v>S1</v>
      </c>
      <c r="J129" t="str">
        <f>'4a Functions'!J37</f>
        <v>…</v>
      </c>
      <c r="K129">
        <f>'4a Functions'!K37</f>
        <v>0</v>
      </c>
      <c r="L129" t="str">
        <f>'4a Functions'!L37</f>
        <v>…</v>
      </c>
      <c r="M129" t="str">
        <f>'4a Functions'!M37</f>
        <v>…</v>
      </c>
      <c r="N129" t="str">
        <f>'4a Functions'!N37</f>
        <v>…</v>
      </c>
      <c r="O129" t="str">
        <f>'4a Functions'!O37</f>
        <v>…</v>
      </c>
      <c r="P129" t="str">
        <f>'4a Functions'!P37</f>
        <v>…</v>
      </c>
      <c r="Q129">
        <f>'4a Functions'!Q37</f>
        <v>0</v>
      </c>
      <c r="R129" t="str">
        <f>'4a Functions'!R37</f>
        <v>Partially/Mixed/Other</v>
      </c>
    </row>
    <row r="130" spans="3:18">
      <c r="C130" t="str">
        <f>'4a Functions'!C38</f>
        <v>R1.25</v>
      </c>
      <c r="D130" t="str">
        <f>'4a Functions'!D38</f>
        <v>Vocational (postsecondary, nontertiary) Education (7093)</v>
      </c>
      <c r="E130">
        <f>'4a Functions'!E38</f>
        <v>0</v>
      </c>
      <c r="F130" t="str">
        <f>'4a Functions'!F38</f>
        <v>C</v>
      </c>
      <c r="G130" t="str">
        <f>'4a Functions'!G38</f>
        <v>…</v>
      </c>
      <c r="H130" t="str">
        <f>'4a Functions'!H38</f>
        <v>…</v>
      </c>
      <c r="I130" t="str">
        <f>'4a Functions'!I38</f>
        <v>C</v>
      </c>
      <c r="J130" t="str">
        <f>'4a Functions'!J38</f>
        <v>…</v>
      </c>
      <c r="K130">
        <f>'4a Functions'!K38</f>
        <v>0</v>
      </c>
      <c r="L130" t="str">
        <f>'4a Functions'!L38</f>
        <v>…</v>
      </c>
      <c r="M130" t="str">
        <f>'4a Functions'!M38</f>
        <v>…</v>
      </c>
      <c r="N130" t="str">
        <f>'4a Functions'!N38</f>
        <v>…</v>
      </c>
      <c r="O130" t="str">
        <f>'4a Functions'!O38</f>
        <v>…</v>
      </c>
      <c r="P130" t="str">
        <f>'4a Functions'!P38</f>
        <v>…</v>
      </c>
      <c r="Q130">
        <f>'4a Functions'!Q38</f>
        <v>0</v>
      </c>
      <c r="R130" t="str">
        <f>'4a Functions'!R38</f>
        <v>Partially/Mixed/Other</v>
      </c>
    </row>
    <row r="131" spans="3:18">
      <c r="C131" t="str">
        <f>'4a Functions'!C39</f>
        <v>R1.26</v>
      </c>
      <c r="D131" t="str">
        <f>'4a Functions'!D39</f>
        <v>Tertiary Education (7094)</v>
      </c>
      <c r="E131">
        <f>'4a Functions'!E39</f>
        <v>0</v>
      </c>
      <c r="F131" t="str">
        <f>'4a Functions'!F39</f>
        <v>C</v>
      </c>
      <c r="G131" t="str">
        <f>'4a Functions'!G39</f>
        <v>…</v>
      </c>
      <c r="H131" t="str">
        <f>'4a Functions'!H39</f>
        <v>…</v>
      </c>
      <c r="I131" t="str">
        <f>'4a Functions'!I39</f>
        <v>C</v>
      </c>
      <c r="J131" t="str">
        <f>'4a Functions'!J39</f>
        <v>…</v>
      </c>
      <c r="K131">
        <f>'4a Functions'!K39</f>
        <v>0</v>
      </c>
      <c r="L131" t="str">
        <f>'4a Functions'!L39</f>
        <v>…</v>
      </c>
      <c r="M131" t="str">
        <f>'4a Functions'!M39</f>
        <v>…</v>
      </c>
      <c r="N131" t="str">
        <f>'4a Functions'!N39</f>
        <v>…</v>
      </c>
      <c r="O131" t="str">
        <f>'4a Functions'!O39</f>
        <v>…</v>
      </c>
      <c r="P131" t="str">
        <f>'4a Functions'!P39</f>
        <v>…</v>
      </c>
      <c r="Q131">
        <f>'4a Functions'!Q39</f>
        <v>0</v>
      </c>
      <c r="R131" t="str">
        <f>'4a Functions'!R39</f>
        <v>Partially/Mixed/Other</v>
      </c>
    </row>
    <row r="132" spans="3:18">
      <c r="C132">
        <f>'4a Functions'!C40</f>
        <v>0</v>
      </c>
      <c r="D132" t="str">
        <f>'4a Functions'!D40</f>
        <v>Social Protection (710)</v>
      </c>
      <c r="E132">
        <f>'4a Functions'!E40</f>
        <v>0</v>
      </c>
      <c r="F132">
        <f>'4a Functions'!F40</f>
        <v>0</v>
      </c>
      <c r="G132">
        <f>'4a Functions'!G40</f>
        <v>0</v>
      </c>
      <c r="H132">
        <f>'4a Functions'!H40</f>
        <v>0</v>
      </c>
      <c r="I132">
        <f>'4a Functions'!I40</f>
        <v>0</v>
      </c>
      <c r="J132">
        <f>'4a Functions'!J40</f>
        <v>0</v>
      </c>
      <c r="K132">
        <f>'4a Functions'!K40</f>
        <v>0</v>
      </c>
      <c r="L132">
        <f>'4a Functions'!L40</f>
        <v>0</v>
      </c>
      <c r="M132">
        <f>'4a Functions'!M40</f>
        <v>0</v>
      </c>
      <c r="N132">
        <f>'4a Functions'!N40</f>
        <v>0</v>
      </c>
      <c r="O132">
        <f>'4a Functions'!O40</f>
        <v>0</v>
      </c>
      <c r="P132">
        <f>'4a Functions'!P40</f>
        <v>0</v>
      </c>
      <c r="Q132">
        <f>'4a Functions'!Q40</f>
        <v>0</v>
      </c>
      <c r="R132">
        <f>'4a Functions'!R40</f>
        <v>0</v>
      </c>
    </row>
    <row r="133" spans="3:18">
      <c r="C133" t="str">
        <f>'4a Functions'!C41</f>
        <v>R1.27</v>
      </c>
      <c r="D133" t="str">
        <f>'4a Functions'!D41</f>
        <v>Social Protection (710)</v>
      </c>
      <c r="E133">
        <f>'4a Functions'!E41</f>
        <v>0</v>
      </c>
      <c r="F133" t="str">
        <f>'4a Functions'!F41</f>
        <v>C</v>
      </c>
      <c r="G133" t="str">
        <f>'4a Functions'!G41</f>
        <v>…</v>
      </c>
      <c r="H133" t="str">
        <f>'4a Functions'!H41</f>
        <v>…</v>
      </c>
      <c r="I133" t="str">
        <f>'4a Functions'!I41</f>
        <v>C</v>
      </c>
      <c r="J133" t="str">
        <f>'4a Functions'!J41</f>
        <v>…</v>
      </c>
      <c r="K133">
        <f>'4a Functions'!K41</f>
        <v>0</v>
      </c>
      <c r="L133" t="str">
        <f>'4a Functions'!L41</f>
        <v>…</v>
      </c>
      <c r="M133" t="str">
        <f>'4a Functions'!M41</f>
        <v>…</v>
      </c>
      <c r="N133" t="str">
        <f>'4a Functions'!N41</f>
        <v>…</v>
      </c>
      <c r="O133" t="str">
        <f>'4a Functions'!O41</f>
        <v>…</v>
      </c>
      <c r="P133" t="str">
        <f>'4a Functions'!P41</f>
        <v>…</v>
      </c>
      <c r="Q133">
        <f>'4a Functions'!Q41</f>
        <v>0</v>
      </c>
      <c r="R133" t="str">
        <f>'4a Functions'!R41</f>
        <v>Yes</v>
      </c>
    </row>
    <row r="134" spans="3:18" s="3" customFormat="1"/>
    <row r="136" spans="3:18">
      <c r="C136" t="str">
        <f>'4b Functions'!C9</f>
        <v>R1.1</v>
      </c>
      <c r="D136" t="str">
        <f>'4b Functions'!D9</f>
        <v>Civil administration (registration of births/marriages/deaths)*</v>
      </c>
      <c r="E136">
        <f>'4b Functions'!E9</f>
        <v>0</v>
      </c>
      <c r="F136" t="str">
        <f>'4b Functions'!F9</f>
        <v>…</v>
      </c>
      <c r="G136">
        <f>'4b Functions'!G9</f>
        <v>0</v>
      </c>
      <c r="H136" t="str">
        <f>'4b Functions'!H9</f>
        <v>…</v>
      </c>
      <c r="I136">
        <f>'4b Functions'!I9</f>
        <v>0</v>
      </c>
      <c r="J136" t="str">
        <f>'4b Functions'!J9</f>
        <v>…</v>
      </c>
      <c r="K136">
        <f>'4b Functions'!K9</f>
        <v>0</v>
      </c>
      <c r="L136" t="str">
        <f>'4b Functions'!L9</f>
        <v>…</v>
      </c>
      <c r="M136">
        <f>'4b Functions'!M9</f>
        <v>0</v>
      </c>
      <c r="N136" t="str">
        <f>'4b Functions'!N9</f>
        <v>…</v>
      </c>
    </row>
    <row r="137" spans="3:18">
      <c r="C137">
        <f>'4b Functions'!C10</f>
        <v>0</v>
      </c>
      <c r="D137" t="str">
        <f>'4b Functions'!D10</f>
        <v>Public Order and Safety (703)</v>
      </c>
      <c r="E137">
        <f>'4b Functions'!E10</f>
        <v>0</v>
      </c>
      <c r="F137">
        <f>'4b Functions'!F10</f>
        <v>0</v>
      </c>
      <c r="G137">
        <f>'4b Functions'!G10</f>
        <v>0</v>
      </c>
      <c r="H137">
        <f>'4b Functions'!H10</f>
        <v>0</v>
      </c>
      <c r="I137">
        <f>'4b Functions'!I10</f>
        <v>0</v>
      </c>
      <c r="J137">
        <f>'4b Functions'!J10</f>
        <v>0</v>
      </c>
      <c r="K137">
        <f>'4b Functions'!K10</f>
        <v>0</v>
      </c>
      <c r="L137">
        <f>'4b Functions'!L10</f>
        <v>0</v>
      </c>
      <c r="M137">
        <f>'4b Functions'!M10</f>
        <v>0</v>
      </c>
      <c r="N137">
        <f>'4b Functions'!N10</f>
        <v>0</v>
      </c>
    </row>
    <row r="138" spans="3:18">
      <c r="C138" t="str">
        <f>'4b Functions'!C11</f>
        <v>R1.2</v>
      </c>
      <c r="D138" t="str">
        <f>'4b Functions'!D11</f>
        <v>Police Services (7031)</v>
      </c>
      <c r="E138">
        <f>'4b Functions'!E11</f>
        <v>0</v>
      </c>
      <c r="F138" t="str">
        <f>'4b Functions'!F11</f>
        <v>…</v>
      </c>
      <c r="G138">
        <f>'4b Functions'!G11</f>
        <v>0</v>
      </c>
      <c r="H138" t="str">
        <f>'4b Functions'!H11</f>
        <v>…</v>
      </c>
      <c r="I138">
        <f>'4b Functions'!I11</f>
        <v>0</v>
      </c>
      <c r="J138" t="str">
        <f>'4b Functions'!J11</f>
        <v>…</v>
      </c>
      <c r="K138">
        <f>'4b Functions'!K11</f>
        <v>0</v>
      </c>
      <c r="L138" t="str">
        <f>'4b Functions'!L11</f>
        <v>…</v>
      </c>
      <c r="M138">
        <f>'4b Functions'!M11</f>
        <v>0</v>
      </c>
      <c r="N138" t="str">
        <f>'4b Functions'!N11</f>
        <v>…</v>
      </c>
    </row>
    <row r="139" spans="3:18">
      <c r="C139" t="str">
        <f>'4b Functions'!C12</f>
        <v>R1.3</v>
      </c>
      <c r="D139" t="str">
        <f>'4b Functions'!D12</f>
        <v>Fire protection (7032)</v>
      </c>
      <c r="E139">
        <f>'4b Functions'!E12</f>
        <v>0</v>
      </c>
      <c r="F139" t="str">
        <f>'4b Functions'!F12</f>
        <v>…</v>
      </c>
      <c r="G139">
        <f>'4b Functions'!G12</f>
        <v>0</v>
      </c>
      <c r="H139" t="str">
        <f>'4b Functions'!H12</f>
        <v>…</v>
      </c>
      <c r="I139">
        <f>'4b Functions'!I12</f>
        <v>0</v>
      </c>
      <c r="J139" t="str">
        <f>'4b Functions'!J12</f>
        <v>…</v>
      </c>
      <c r="K139">
        <f>'4b Functions'!K12</f>
        <v>0</v>
      </c>
      <c r="L139" t="str">
        <f>'4b Functions'!L12</f>
        <v>…</v>
      </c>
      <c r="M139">
        <f>'4b Functions'!M12</f>
        <v>0</v>
      </c>
      <c r="N139" t="str">
        <f>'4b Functions'!N12</f>
        <v>…</v>
      </c>
    </row>
    <row r="140" spans="3:18">
      <c r="C140">
        <f>'4b Functions'!C13</f>
        <v>0</v>
      </c>
      <c r="D140" t="str">
        <f>'4b Functions'!D13</f>
        <v>Economic Affairs (704)</v>
      </c>
      <c r="E140">
        <f>'4b Functions'!E13</f>
        <v>0</v>
      </c>
      <c r="F140">
        <f>'4b Functions'!F13</f>
        <v>0</v>
      </c>
      <c r="G140">
        <f>'4b Functions'!G13</f>
        <v>0</v>
      </c>
      <c r="H140">
        <f>'4b Functions'!H13</f>
        <v>0</v>
      </c>
      <c r="I140">
        <f>'4b Functions'!I13</f>
        <v>0</v>
      </c>
      <c r="J140">
        <f>'4b Functions'!J13</f>
        <v>0</v>
      </c>
      <c r="K140">
        <f>'4b Functions'!K13</f>
        <v>0</v>
      </c>
      <c r="L140">
        <f>'4b Functions'!L13</f>
        <v>0</v>
      </c>
      <c r="M140">
        <f>'4b Functions'!M13</f>
        <v>0</v>
      </c>
      <c r="N140">
        <f>'4b Functions'!N13</f>
        <v>0</v>
      </c>
    </row>
    <row r="141" spans="3:18">
      <c r="C141" t="str">
        <f>'4b Functions'!C14</f>
        <v>R1.4</v>
      </c>
      <c r="D141" t="str">
        <f>'4b Functions'!D14</f>
        <v>Agricultural extension / livestock services (70421*)</v>
      </c>
      <c r="E141">
        <f>'4b Functions'!E14</f>
        <v>0</v>
      </c>
      <c r="F141" t="str">
        <f>'4b Functions'!F14</f>
        <v>…</v>
      </c>
      <c r="G141">
        <f>'4b Functions'!G14</f>
        <v>0</v>
      </c>
      <c r="H141" t="str">
        <f>'4b Functions'!H14</f>
        <v>…</v>
      </c>
      <c r="I141">
        <f>'4b Functions'!I14</f>
        <v>0</v>
      </c>
      <c r="J141" t="str">
        <f>'4b Functions'!J14</f>
        <v>…</v>
      </c>
      <c r="K141">
        <f>'4b Functions'!K14</f>
        <v>0</v>
      </c>
      <c r="L141" t="str">
        <f>'4b Functions'!L14</f>
        <v>…</v>
      </c>
      <c r="M141">
        <f>'4b Functions'!M14</f>
        <v>0</v>
      </c>
      <c r="N141" t="str">
        <f>'4b Functions'!N14</f>
        <v>…</v>
      </c>
    </row>
    <row r="142" spans="3:18">
      <c r="C142" t="str">
        <f>'4b Functions'!C15</f>
        <v>R1.5</v>
      </c>
      <c r="D142" t="str">
        <f>'4b Functions'!D15</f>
        <v>Irrigation (70421*)</v>
      </c>
      <c r="E142">
        <f>'4b Functions'!E15</f>
        <v>0</v>
      </c>
      <c r="F142" t="str">
        <f>'4b Functions'!F15</f>
        <v>…</v>
      </c>
      <c r="G142">
        <f>'4b Functions'!G15</f>
        <v>0</v>
      </c>
      <c r="H142" t="str">
        <f>'4b Functions'!H15</f>
        <v>…</v>
      </c>
      <c r="I142">
        <f>'4b Functions'!I15</f>
        <v>0</v>
      </c>
      <c r="J142" t="str">
        <f>'4b Functions'!J15</f>
        <v>…</v>
      </c>
      <c r="K142">
        <f>'4b Functions'!K15</f>
        <v>0</v>
      </c>
      <c r="L142" t="str">
        <f>'4b Functions'!L15</f>
        <v>…</v>
      </c>
      <c r="M142">
        <f>'4b Functions'!M15</f>
        <v>0</v>
      </c>
      <c r="N142" t="str">
        <f>'4b Functions'!N15</f>
        <v>…</v>
      </c>
    </row>
    <row r="143" spans="3:18">
      <c r="C143" t="str">
        <f>'4b Functions'!C16</f>
        <v>R1.7</v>
      </c>
      <c r="D143" t="str">
        <f>'4b Functions'!D16</f>
        <v>Roads transportation (70451)</v>
      </c>
      <c r="E143">
        <f>'4b Functions'!E16</f>
        <v>0</v>
      </c>
      <c r="F143" t="str">
        <f>'4b Functions'!F16</f>
        <v>…</v>
      </c>
      <c r="G143">
        <f>'4b Functions'!G16</f>
        <v>0</v>
      </c>
      <c r="H143" t="str">
        <f>'4b Functions'!H16</f>
        <v>…</v>
      </c>
      <c r="I143">
        <f>'4b Functions'!I16</f>
        <v>0</v>
      </c>
      <c r="J143" t="str">
        <f>'4b Functions'!J16</f>
        <v>…</v>
      </c>
      <c r="K143">
        <f>'4b Functions'!K16</f>
        <v>0</v>
      </c>
      <c r="L143" t="str">
        <f>'4b Functions'!L16</f>
        <v>…</v>
      </c>
      <c r="M143">
        <f>'4b Functions'!M16</f>
        <v>0</v>
      </c>
      <c r="N143" t="str">
        <f>'4b Functions'!N16</f>
        <v>…</v>
      </c>
    </row>
    <row r="144" spans="3:18">
      <c r="C144" t="str">
        <f>'4b Functions'!C17</f>
        <v>R1.8</v>
      </c>
      <c r="D144" t="str">
        <f>'4b Functions'!D17</f>
        <v>Public transit (70456)</v>
      </c>
      <c r="E144">
        <f>'4b Functions'!E17</f>
        <v>0</v>
      </c>
      <c r="F144" t="str">
        <f>'4b Functions'!F17</f>
        <v>…</v>
      </c>
      <c r="G144">
        <f>'4b Functions'!G17</f>
        <v>0</v>
      </c>
      <c r="H144" t="str">
        <f>'4b Functions'!H17</f>
        <v>…</v>
      </c>
      <c r="I144">
        <f>'4b Functions'!I17</f>
        <v>0</v>
      </c>
      <c r="J144" t="str">
        <f>'4b Functions'!J17</f>
        <v>…</v>
      </c>
      <c r="K144">
        <f>'4b Functions'!K17</f>
        <v>0</v>
      </c>
      <c r="L144" t="str">
        <f>'4b Functions'!L17</f>
        <v>…</v>
      </c>
      <c r="M144">
        <f>'4b Functions'!M17</f>
        <v>0</v>
      </c>
      <c r="N144" t="str">
        <f>'4b Functions'!N17</f>
        <v>…</v>
      </c>
    </row>
    <row r="145" spans="3:14">
      <c r="C145" t="str">
        <f>'4b Functions'!C18</f>
        <v>R1.9</v>
      </c>
      <c r="D145" t="str">
        <f>'4b Functions'!D18</f>
        <v>Local markets, LED and labor development (70471*)</v>
      </c>
      <c r="E145">
        <f>'4b Functions'!E18</f>
        <v>0</v>
      </c>
      <c r="F145" t="str">
        <f>'4b Functions'!F18</f>
        <v>…</v>
      </c>
      <c r="G145">
        <f>'4b Functions'!G18</f>
        <v>0</v>
      </c>
      <c r="H145" t="str">
        <f>'4b Functions'!H18</f>
        <v>…</v>
      </c>
      <c r="I145">
        <f>'4b Functions'!I18</f>
        <v>0</v>
      </c>
      <c r="J145" t="str">
        <f>'4b Functions'!J18</f>
        <v>…</v>
      </c>
      <c r="K145">
        <f>'4b Functions'!K18</f>
        <v>0</v>
      </c>
      <c r="L145" t="str">
        <f>'4b Functions'!L18</f>
        <v>…</v>
      </c>
      <c r="M145">
        <f>'4b Functions'!M18</f>
        <v>0</v>
      </c>
      <c r="N145" t="str">
        <f>'4b Functions'!N18</f>
        <v>…</v>
      </c>
    </row>
    <row r="146" spans="3:14">
      <c r="C146">
        <f>'4b Functions'!C19</f>
        <v>0</v>
      </c>
      <c r="D146" t="str">
        <f>'4b Functions'!D19</f>
        <v>Environmental Protection (705)</v>
      </c>
      <c r="E146">
        <f>'4b Functions'!E19</f>
        <v>0</v>
      </c>
      <c r="F146">
        <f>'4b Functions'!F19</f>
        <v>0</v>
      </c>
      <c r="G146">
        <f>'4b Functions'!G19</f>
        <v>0</v>
      </c>
      <c r="H146">
        <f>'4b Functions'!H19</f>
        <v>0</v>
      </c>
      <c r="I146">
        <f>'4b Functions'!I19</f>
        <v>0</v>
      </c>
      <c r="J146">
        <f>'4b Functions'!J19</f>
        <v>0</v>
      </c>
      <c r="K146">
        <f>'4b Functions'!K19</f>
        <v>0</v>
      </c>
      <c r="L146">
        <f>'4b Functions'!L19</f>
        <v>0</v>
      </c>
      <c r="M146">
        <f>'4b Functions'!M19</f>
        <v>0</v>
      </c>
      <c r="N146">
        <f>'4b Functions'!N19</f>
        <v>0</v>
      </c>
    </row>
    <row r="147" spans="3:14">
      <c r="C147" t="str">
        <f>'4b Functions'!C20</f>
        <v>R1.11</v>
      </c>
      <c r="D147" t="str">
        <f>'4b Functions'!D20</f>
        <v>Waste management (7051)</v>
      </c>
      <c r="E147">
        <f>'4b Functions'!E20</f>
        <v>0</v>
      </c>
      <c r="F147" t="str">
        <f>'4b Functions'!F20</f>
        <v>…</v>
      </c>
      <c r="G147">
        <f>'4b Functions'!G20</f>
        <v>0</v>
      </c>
      <c r="H147" t="str">
        <f>'4b Functions'!H20</f>
        <v>…</v>
      </c>
      <c r="I147">
        <f>'4b Functions'!I20</f>
        <v>0</v>
      </c>
      <c r="J147" t="str">
        <f>'4b Functions'!J20</f>
        <v>…</v>
      </c>
      <c r="K147">
        <f>'4b Functions'!K20</f>
        <v>0</v>
      </c>
      <c r="L147" t="str">
        <f>'4b Functions'!L20</f>
        <v>…</v>
      </c>
      <c r="M147">
        <f>'4b Functions'!M20</f>
        <v>0</v>
      </c>
      <c r="N147" t="str">
        <f>'4b Functions'!N20</f>
        <v>…</v>
      </c>
    </row>
    <row r="148" spans="3:14">
      <c r="C148" t="str">
        <f>'4b Functions'!C21</f>
        <v>R1.12</v>
      </c>
      <c r="D148" t="str">
        <f>'4b Functions'!D21</f>
        <v>Waste water management (7052)</v>
      </c>
      <c r="E148">
        <f>'4b Functions'!E21</f>
        <v>0</v>
      </c>
      <c r="F148" t="str">
        <f>'4b Functions'!F21</f>
        <v>…</v>
      </c>
      <c r="G148">
        <f>'4b Functions'!G21</f>
        <v>0</v>
      </c>
      <c r="H148" t="str">
        <f>'4b Functions'!H21</f>
        <v>…</v>
      </c>
      <c r="I148">
        <f>'4b Functions'!I21</f>
        <v>0</v>
      </c>
      <c r="J148" t="str">
        <f>'4b Functions'!J21</f>
        <v>…</v>
      </c>
      <c r="K148">
        <f>'4b Functions'!K21</f>
        <v>0</v>
      </c>
      <c r="L148" t="str">
        <f>'4b Functions'!L21</f>
        <v>…</v>
      </c>
      <c r="M148">
        <f>'4b Functions'!M21</f>
        <v>0</v>
      </c>
      <c r="N148" t="str">
        <f>'4b Functions'!N21</f>
        <v>…</v>
      </c>
    </row>
    <row r="149" spans="3:14">
      <c r="C149" t="str">
        <f>'4b Functions'!C22</f>
        <v>R1.13</v>
      </c>
      <c r="D149" t="str">
        <f>'4b Functions'!D22</f>
        <v>Protection of biodiversity and landscape (7054)</v>
      </c>
      <c r="E149">
        <f>'4b Functions'!E22</f>
        <v>0</v>
      </c>
      <c r="F149" t="str">
        <f>'4b Functions'!F22</f>
        <v>…</v>
      </c>
      <c r="G149">
        <f>'4b Functions'!G22</f>
        <v>0</v>
      </c>
      <c r="H149" t="str">
        <f>'4b Functions'!H22</f>
        <v>…</v>
      </c>
      <c r="I149">
        <f>'4b Functions'!I22</f>
        <v>0</v>
      </c>
      <c r="J149" t="str">
        <f>'4b Functions'!J22</f>
        <v>…</v>
      </c>
      <c r="K149">
        <f>'4b Functions'!K22</f>
        <v>0</v>
      </c>
      <c r="L149" t="str">
        <f>'4b Functions'!L22</f>
        <v>…</v>
      </c>
      <c r="M149">
        <f>'4b Functions'!M22</f>
        <v>0</v>
      </c>
      <c r="N149" t="str">
        <f>'4b Functions'!N22</f>
        <v>…</v>
      </c>
    </row>
    <row r="150" spans="3:14">
      <c r="C150">
        <f>'4b Functions'!C23</f>
        <v>0</v>
      </c>
      <c r="D150" t="str">
        <f>'4b Functions'!D23</f>
        <v>Housing and Community Amenities (706)</v>
      </c>
      <c r="E150">
        <f>'4b Functions'!E23</f>
        <v>0</v>
      </c>
      <c r="F150">
        <f>'4b Functions'!F23</f>
        <v>0</v>
      </c>
      <c r="G150">
        <f>'4b Functions'!G23</f>
        <v>0</v>
      </c>
      <c r="H150">
        <f>'4b Functions'!H23</f>
        <v>0</v>
      </c>
      <c r="I150">
        <f>'4b Functions'!I23</f>
        <v>0</v>
      </c>
      <c r="J150">
        <f>'4b Functions'!J23</f>
        <v>0</v>
      </c>
      <c r="K150">
        <f>'4b Functions'!K23</f>
        <v>0</v>
      </c>
      <c r="L150">
        <f>'4b Functions'!L23</f>
        <v>0</v>
      </c>
      <c r="M150">
        <f>'4b Functions'!M23</f>
        <v>0</v>
      </c>
      <c r="N150">
        <f>'4b Functions'!N23</f>
        <v>0</v>
      </c>
    </row>
    <row r="151" spans="3:14">
      <c r="C151" t="str">
        <f>'4b Functions'!C24</f>
        <v>R1.14</v>
      </c>
      <c r="D151" t="str">
        <f>'4b Functions'!D24</f>
        <v>Housing development (7061)</v>
      </c>
      <c r="E151">
        <f>'4b Functions'!E24</f>
        <v>0</v>
      </c>
      <c r="F151" t="str">
        <f>'4b Functions'!F24</f>
        <v>…</v>
      </c>
      <c r="G151">
        <f>'4b Functions'!G24</f>
        <v>0</v>
      </c>
      <c r="H151" t="str">
        <f>'4b Functions'!H24</f>
        <v>…</v>
      </c>
      <c r="I151">
        <f>'4b Functions'!I24</f>
        <v>0</v>
      </c>
      <c r="J151" t="str">
        <f>'4b Functions'!J24</f>
        <v>…</v>
      </c>
      <c r="K151">
        <f>'4b Functions'!K24</f>
        <v>0</v>
      </c>
      <c r="L151" t="str">
        <f>'4b Functions'!L24</f>
        <v>…</v>
      </c>
      <c r="M151">
        <f>'4b Functions'!M24</f>
        <v>0</v>
      </c>
      <c r="N151" t="str">
        <f>'4b Functions'!N24</f>
        <v>…</v>
      </c>
    </row>
    <row r="152" spans="3:14">
      <c r="C152" t="str">
        <f>'4b Functions'!C25</f>
        <v>R1.15</v>
      </c>
      <c r="D152" t="str">
        <f>'4b Functions'!D25</f>
        <v>Community development (7062)</v>
      </c>
      <c r="E152">
        <f>'4b Functions'!E25</f>
        <v>0</v>
      </c>
      <c r="F152" t="str">
        <f>'4b Functions'!F25</f>
        <v>…</v>
      </c>
      <c r="G152">
        <f>'4b Functions'!G25</f>
        <v>0</v>
      </c>
      <c r="H152" t="str">
        <f>'4b Functions'!H25</f>
        <v>…</v>
      </c>
      <c r="I152">
        <f>'4b Functions'!I25</f>
        <v>0</v>
      </c>
      <c r="J152" t="str">
        <f>'4b Functions'!J25</f>
        <v>…</v>
      </c>
      <c r="K152">
        <f>'4b Functions'!K25</f>
        <v>0</v>
      </c>
      <c r="L152" t="str">
        <f>'4b Functions'!L25</f>
        <v>…</v>
      </c>
      <c r="M152">
        <f>'4b Functions'!M25</f>
        <v>0</v>
      </c>
      <c r="N152" t="str">
        <f>'4b Functions'!N25</f>
        <v>…</v>
      </c>
    </row>
    <row r="153" spans="3:14">
      <c r="C153" t="str">
        <f>'4b Functions'!C26</f>
        <v>R1.16</v>
      </c>
      <c r="D153" t="str">
        <f>'4b Functions'!D26</f>
        <v>Water supply (7063)</v>
      </c>
      <c r="E153">
        <f>'4b Functions'!E26</f>
        <v>0</v>
      </c>
      <c r="F153" t="str">
        <f>'4b Functions'!F26</f>
        <v>…</v>
      </c>
      <c r="G153">
        <f>'4b Functions'!G26</f>
        <v>0</v>
      </c>
      <c r="H153" t="str">
        <f>'4b Functions'!H26</f>
        <v>…</v>
      </c>
      <c r="I153">
        <f>'4b Functions'!I26</f>
        <v>0</v>
      </c>
      <c r="J153" t="str">
        <f>'4b Functions'!J26</f>
        <v>…</v>
      </c>
      <c r="K153">
        <f>'4b Functions'!K26</f>
        <v>0</v>
      </c>
      <c r="L153" t="str">
        <f>'4b Functions'!L26</f>
        <v>…</v>
      </c>
      <c r="M153">
        <f>'4b Functions'!M26</f>
        <v>0</v>
      </c>
      <c r="N153" t="str">
        <f>'4b Functions'!N26</f>
        <v>…</v>
      </c>
    </row>
    <row r="154" spans="3:14">
      <c r="C154" t="str">
        <f>'4b Functions'!C27</f>
        <v>R1.17</v>
      </c>
      <c r="D154" t="str">
        <f>'4b Functions'!D27</f>
        <v>Street lighting (7064)</v>
      </c>
      <c r="E154">
        <f>'4b Functions'!E27</f>
        <v>0</v>
      </c>
      <c r="F154" t="str">
        <f>'4b Functions'!F27</f>
        <v>…</v>
      </c>
      <c r="G154">
        <f>'4b Functions'!G27</f>
        <v>0</v>
      </c>
      <c r="H154" t="str">
        <f>'4b Functions'!H27</f>
        <v>…</v>
      </c>
      <c r="I154">
        <f>'4b Functions'!I27</f>
        <v>0</v>
      </c>
      <c r="J154" t="str">
        <f>'4b Functions'!J27</f>
        <v>…</v>
      </c>
      <c r="K154">
        <f>'4b Functions'!K27</f>
        <v>0</v>
      </c>
      <c r="L154" t="str">
        <f>'4b Functions'!L27</f>
        <v>…</v>
      </c>
      <c r="M154">
        <f>'4b Functions'!M27</f>
        <v>0</v>
      </c>
      <c r="N154" t="str">
        <f>'4b Functions'!N27</f>
        <v>…</v>
      </c>
    </row>
    <row r="155" spans="3:14">
      <c r="C155">
        <f>'4b Functions'!C28</f>
        <v>0</v>
      </c>
      <c r="D155" t="str">
        <f>'4b Functions'!D28</f>
        <v>Health (707)</v>
      </c>
      <c r="E155">
        <f>'4b Functions'!E28</f>
        <v>0</v>
      </c>
      <c r="F155">
        <f>'4b Functions'!F28</f>
        <v>0</v>
      </c>
      <c r="G155">
        <f>'4b Functions'!G28</f>
        <v>0</v>
      </c>
      <c r="H155">
        <f>'4b Functions'!H28</f>
        <v>0</v>
      </c>
      <c r="I155">
        <f>'4b Functions'!I28</f>
        <v>0</v>
      </c>
      <c r="J155">
        <f>'4b Functions'!J28</f>
        <v>0</v>
      </c>
      <c r="K155">
        <f>'4b Functions'!K28</f>
        <v>0</v>
      </c>
      <c r="L155">
        <f>'4b Functions'!L28</f>
        <v>0</v>
      </c>
      <c r="M155">
        <f>'4b Functions'!M28</f>
        <v>0</v>
      </c>
      <c r="N155">
        <f>'4b Functions'!N28</f>
        <v>0</v>
      </c>
    </row>
    <row r="156" spans="3:14">
      <c r="C156" t="str">
        <f>'4b Functions'!C29</f>
        <v>R1.18</v>
      </c>
      <c r="D156" t="str">
        <f>'4b Functions'!D29</f>
        <v>Hospital services (7073)</v>
      </c>
      <c r="E156">
        <f>'4b Functions'!E29</f>
        <v>0</v>
      </c>
      <c r="F156" t="str">
        <f>'4b Functions'!F29</f>
        <v>…</v>
      </c>
      <c r="G156">
        <f>'4b Functions'!G29</f>
        <v>0</v>
      </c>
      <c r="H156" t="str">
        <f>'4b Functions'!H29</f>
        <v>…</v>
      </c>
      <c r="I156">
        <f>'4b Functions'!I29</f>
        <v>0</v>
      </c>
      <c r="J156" t="str">
        <f>'4b Functions'!J29</f>
        <v>…</v>
      </c>
      <c r="K156">
        <f>'4b Functions'!K29</f>
        <v>0</v>
      </c>
      <c r="L156" t="str">
        <f>'4b Functions'!L29</f>
        <v>…</v>
      </c>
      <c r="M156">
        <f>'4b Functions'!M29</f>
        <v>0</v>
      </c>
      <c r="N156" t="str">
        <f>'4b Functions'!N29</f>
        <v>…</v>
      </c>
    </row>
    <row r="157" spans="3:14">
      <c r="C157" t="str">
        <f>'4b Functions'!C30</f>
        <v>R1.19</v>
      </c>
      <c r="D157" t="str">
        <f>'4b Functions'!D30</f>
        <v>Public health and outpatient services (7072,7074)</v>
      </c>
      <c r="E157">
        <f>'4b Functions'!E30</f>
        <v>0</v>
      </c>
      <c r="F157" t="str">
        <f>'4b Functions'!F30</f>
        <v>…</v>
      </c>
      <c r="G157">
        <f>'4b Functions'!G30</f>
        <v>0</v>
      </c>
      <c r="H157" t="str">
        <f>'4b Functions'!H30</f>
        <v>…</v>
      </c>
      <c r="I157">
        <f>'4b Functions'!I30</f>
        <v>0</v>
      </c>
      <c r="J157" t="str">
        <f>'4b Functions'!J30</f>
        <v>…</v>
      </c>
      <c r="K157">
        <f>'4b Functions'!K30</f>
        <v>0</v>
      </c>
      <c r="L157" t="str">
        <f>'4b Functions'!L30</f>
        <v>…</v>
      </c>
      <c r="M157">
        <f>'4b Functions'!M30</f>
        <v>0</v>
      </c>
      <c r="N157" t="str">
        <f>'4b Functions'!N30</f>
        <v>…</v>
      </c>
    </row>
    <row r="158" spans="3:14">
      <c r="C158">
        <f>'4b Functions'!C31</f>
        <v>0</v>
      </c>
      <c r="D158" t="str">
        <f>'4b Functions'!D31</f>
        <v>Recreation, culture, and religion (708)</v>
      </c>
      <c r="E158">
        <f>'4b Functions'!E31</f>
        <v>0</v>
      </c>
      <c r="F158">
        <f>'4b Functions'!F31</f>
        <v>0</v>
      </c>
      <c r="G158">
        <f>'4b Functions'!G31</f>
        <v>0</v>
      </c>
      <c r="H158">
        <f>'4b Functions'!H31</f>
        <v>0</v>
      </c>
      <c r="I158">
        <f>'4b Functions'!I31</f>
        <v>0</v>
      </c>
      <c r="J158">
        <f>'4b Functions'!J31</f>
        <v>0</v>
      </c>
      <c r="K158">
        <f>'4b Functions'!K31</f>
        <v>0</v>
      </c>
      <c r="L158">
        <f>'4b Functions'!L31</f>
        <v>0</v>
      </c>
      <c r="M158">
        <f>'4b Functions'!M31</f>
        <v>0</v>
      </c>
      <c r="N158">
        <f>'4b Functions'!N31</f>
        <v>0</v>
      </c>
    </row>
    <row r="159" spans="3:14">
      <c r="C159" t="str">
        <f>'4b Functions'!C32</f>
        <v>R1.20</v>
      </c>
      <c r="D159" t="str">
        <f>'4b Functions'!D32</f>
        <v>Recreation and sporting services (7081) – includes parks</v>
      </c>
      <c r="E159">
        <f>'4b Functions'!E32</f>
        <v>0</v>
      </c>
      <c r="F159" t="str">
        <f>'4b Functions'!F32</f>
        <v>…</v>
      </c>
      <c r="G159">
        <f>'4b Functions'!G32</f>
        <v>0</v>
      </c>
      <c r="H159" t="str">
        <f>'4b Functions'!H32</f>
        <v>…</v>
      </c>
      <c r="I159">
        <f>'4b Functions'!I32</f>
        <v>0</v>
      </c>
      <c r="J159" t="str">
        <f>'4b Functions'!J32</f>
        <v>…</v>
      </c>
      <c r="K159">
        <f>'4b Functions'!K32</f>
        <v>0</v>
      </c>
      <c r="L159" t="str">
        <f>'4b Functions'!L32</f>
        <v>…</v>
      </c>
      <c r="M159">
        <f>'4b Functions'!M32</f>
        <v>0</v>
      </c>
      <c r="N159" t="str">
        <f>'4b Functions'!N32</f>
        <v>…</v>
      </c>
    </row>
    <row r="160" spans="3:14">
      <c r="C160" t="str">
        <f>'4b Functions'!C33</f>
        <v>R1.21</v>
      </c>
      <c r="D160" t="str">
        <f>'4b Functions'!D33</f>
        <v>Cultural, religious and other community services (7082, 7084)</v>
      </c>
      <c r="E160">
        <f>'4b Functions'!E33</f>
        <v>0</v>
      </c>
      <c r="F160" t="str">
        <f>'4b Functions'!F33</f>
        <v>…</v>
      </c>
      <c r="G160">
        <f>'4b Functions'!G33</f>
        <v>0</v>
      </c>
      <c r="H160" t="str">
        <f>'4b Functions'!H33</f>
        <v>…</v>
      </c>
      <c r="I160">
        <f>'4b Functions'!I33</f>
        <v>0</v>
      </c>
      <c r="J160" t="str">
        <f>'4b Functions'!J33</f>
        <v>…</v>
      </c>
      <c r="K160">
        <f>'4b Functions'!K33</f>
        <v>0</v>
      </c>
      <c r="L160" t="str">
        <f>'4b Functions'!L33</f>
        <v>…</v>
      </c>
      <c r="M160">
        <f>'4b Functions'!M33</f>
        <v>0</v>
      </c>
      <c r="N160" t="str">
        <f>'4b Functions'!N33</f>
        <v>…</v>
      </c>
    </row>
    <row r="161" spans="3:14">
      <c r="C161">
        <f>'4b Functions'!C34</f>
        <v>0</v>
      </c>
      <c r="D161" t="str">
        <f>'4b Functions'!D34</f>
        <v>Education (709)</v>
      </c>
      <c r="E161">
        <f>'4b Functions'!E34</f>
        <v>0</v>
      </c>
      <c r="F161">
        <f>'4b Functions'!F34</f>
        <v>0</v>
      </c>
      <c r="G161">
        <f>'4b Functions'!G34</f>
        <v>0</v>
      </c>
      <c r="H161">
        <f>'4b Functions'!H34</f>
        <v>0</v>
      </c>
      <c r="I161">
        <f>'4b Functions'!I34</f>
        <v>0</v>
      </c>
      <c r="J161">
        <f>'4b Functions'!J34</f>
        <v>0</v>
      </c>
      <c r="K161">
        <f>'4b Functions'!K34</f>
        <v>0</v>
      </c>
      <c r="L161">
        <f>'4b Functions'!L34</f>
        <v>0</v>
      </c>
      <c r="M161">
        <f>'4b Functions'!M34</f>
        <v>0</v>
      </c>
      <c r="N161">
        <f>'4b Functions'!N34</f>
        <v>0</v>
      </c>
    </row>
    <row r="162" spans="3:14">
      <c r="C162" t="str">
        <f>'4b Functions'!C35</f>
        <v>R1.22</v>
      </c>
      <c r="D162" t="str">
        <f>'4b Functions'!D35</f>
        <v>Pre-primary Education (70911)</v>
      </c>
      <c r="E162">
        <f>'4b Functions'!E35</f>
        <v>0</v>
      </c>
      <c r="F162" t="str">
        <f>'4b Functions'!F35</f>
        <v>…</v>
      </c>
      <c r="G162">
        <f>'4b Functions'!G35</f>
        <v>0</v>
      </c>
      <c r="H162" t="str">
        <f>'4b Functions'!H35</f>
        <v>…</v>
      </c>
      <c r="I162">
        <f>'4b Functions'!I35</f>
        <v>0</v>
      </c>
      <c r="J162" t="str">
        <f>'4b Functions'!J35</f>
        <v>…</v>
      </c>
      <c r="K162">
        <f>'4b Functions'!K35</f>
        <v>0</v>
      </c>
      <c r="L162" t="str">
        <f>'4b Functions'!L35</f>
        <v>…</v>
      </c>
      <c r="M162">
        <f>'4b Functions'!M35</f>
        <v>0</v>
      </c>
      <c r="N162" t="str">
        <f>'4b Functions'!N35</f>
        <v>…</v>
      </c>
    </row>
    <row r="163" spans="3:14">
      <c r="C163" t="str">
        <f>'4b Functions'!C36</f>
        <v>R1.23</v>
      </c>
      <c r="D163" t="str">
        <f>'4b Functions'!D36</f>
        <v>Primary Education (70912)</v>
      </c>
      <c r="E163">
        <f>'4b Functions'!E36</f>
        <v>0</v>
      </c>
      <c r="F163" t="str">
        <f>'4b Functions'!F36</f>
        <v>…</v>
      </c>
      <c r="G163">
        <f>'4b Functions'!G36</f>
        <v>0</v>
      </c>
      <c r="H163" t="str">
        <f>'4b Functions'!H36</f>
        <v>…</v>
      </c>
      <c r="I163">
        <f>'4b Functions'!I36</f>
        <v>0</v>
      </c>
      <c r="J163" t="str">
        <f>'4b Functions'!J36</f>
        <v>…</v>
      </c>
      <c r="K163">
        <f>'4b Functions'!K36</f>
        <v>0</v>
      </c>
      <c r="L163" t="str">
        <f>'4b Functions'!L36</f>
        <v>…</v>
      </c>
      <c r="M163">
        <f>'4b Functions'!M36</f>
        <v>0</v>
      </c>
      <c r="N163" t="str">
        <f>'4b Functions'!N36</f>
        <v>…</v>
      </c>
    </row>
    <row r="164" spans="3:14">
      <c r="C164" t="str">
        <f>'4b Functions'!C37</f>
        <v>R1.24</v>
      </c>
      <c r="D164" t="str">
        <f>'4b Functions'!D37</f>
        <v>Secondary Education (7092)</v>
      </c>
      <c r="E164">
        <f>'4b Functions'!E37</f>
        <v>0</v>
      </c>
      <c r="F164" t="str">
        <f>'4b Functions'!F37</f>
        <v>…</v>
      </c>
      <c r="G164">
        <f>'4b Functions'!G37</f>
        <v>0</v>
      </c>
      <c r="H164" t="str">
        <f>'4b Functions'!H37</f>
        <v>…</v>
      </c>
      <c r="I164">
        <f>'4b Functions'!I37</f>
        <v>0</v>
      </c>
      <c r="J164" t="str">
        <f>'4b Functions'!J37</f>
        <v>…</v>
      </c>
      <c r="K164">
        <f>'4b Functions'!K37</f>
        <v>0</v>
      </c>
      <c r="L164" t="str">
        <f>'4b Functions'!L37</f>
        <v>…</v>
      </c>
      <c r="M164">
        <f>'4b Functions'!M37</f>
        <v>0</v>
      </c>
      <c r="N164" t="str">
        <f>'4b Functions'!N37</f>
        <v>…</v>
      </c>
    </row>
    <row r="165" spans="3:14">
      <c r="C165" t="str">
        <f>'4b Functions'!C38</f>
        <v>R1.25</v>
      </c>
      <c r="D165" t="str">
        <f>'4b Functions'!D38</f>
        <v>Vocational (postsecondary, nontertiary) Education (7093)</v>
      </c>
      <c r="E165">
        <f>'4b Functions'!E38</f>
        <v>0</v>
      </c>
      <c r="F165" t="str">
        <f>'4b Functions'!F38</f>
        <v>…</v>
      </c>
      <c r="G165">
        <f>'4b Functions'!G38</f>
        <v>0</v>
      </c>
      <c r="H165" t="str">
        <f>'4b Functions'!H38</f>
        <v>…</v>
      </c>
      <c r="I165">
        <f>'4b Functions'!I38</f>
        <v>0</v>
      </c>
      <c r="J165" t="str">
        <f>'4b Functions'!J38</f>
        <v>…</v>
      </c>
      <c r="K165">
        <f>'4b Functions'!K38</f>
        <v>0</v>
      </c>
      <c r="L165" t="str">
        <f>'4b Functions'!L38</f>
        <v>…</v>
      </c>
      <c r="M165">
        <f>'4b Functions'!M38</f>
        <v>0</v>
      </c>
      <c r="N165" t="str">
        <f>'4b Functions'!N38</f>
        <v>…</v>
      </c>
    </row>
    <row r="166" spans="3:14">
      <c r="C166" t="str">
        <f>'4b Functions'!C39</f>
        <v>R1.26</v>
      </c>
      <c r="D166" t="str">
        <f>'4b Functions'!D39</f>
        <v>Tertiary Education (7094)</v>
      </c>
      <c r="E166">
        <f>'4b Functions'!E39</f>
        <v>0</v>
      </c>
      <c r="F166" t="str">
        <f>'4b Functions'!F39</f>
        <v>…</v>
      </c>
      <c r="G166">
        <f>'4b Functions'!G39</f>
        <v>0</v>
      </c>
      <c r="H166" t="str">
        <f>'4b Functions'!H39</f>
        <v>…</v>
      </c>
      <c r="I166">
        <f>'4b Functions'!I39</f>
        <v>0</v>
      </c>
      <c r="J166" t="str">
        <f>'4b Functions'!J39</f>
        <v>…</v>
      </c>
      <c r="K166">
        <f>'4b Functions'!K39</f>
        <v>0</v>
      </c>
      <c r="L166" t="str">
        <f>'4b Functions'!L39</f>
        <v>…</v>
      </c>
      <c r="M166">
        <f>'4b Functions'!M39</f>
        <v>0</v>
      </c>
      <c r="N166" t="str">
        <f>'4b Functions'!N39</f>
        <v>…</v>
      </c>
    </row>
    <row r="167" spans="3:14">
      <c r="C167">
        <f>'4b Functions'!C40</f>
        <v>0</v>
      </c>
      <c r="D167" t="str">
        <f>'4b Functions'!D40</f>
        <v>Social Protection (710)</v>
      </c>
      <c r="E167">
        <f>'4b Functions'!E40</f>
        <v>0</v>
      </c>
      <c r="F167">
        <f>'4b Functions'!F40</f>
        <v>0</v>
      </c>
      <c r="G167">
        <f>'4b Functions'!G40</f>
        <v>0</v>
      </c>
      <c r="H167">
        <f>'4b Functions'!H40</f>
        <v>0</v>
      </c>
      <c r="I167">
        <f>'4b Functions'!I40</f>
        <v>0</v>
      </c>
      <c r="J167">
        <f>'4b Functions'!J40</f>
        <v>0</v>
      </c>
      <c r="K167">
        <f>'4b Functions'!K40</f>
        <v>0</v>
      </c>
      <c r="L167">
        <f>'4b Functions'!L40</f>
        <v>0</v>
      </c>
      <c r="M167">
        <f>'4b Functions'!M40</f>
        <v>0</v>
      </c>
      <c r="N167">
        <f>'4b Functions'!N40</f>
        <v>0</v>
      </c>
    </row>
    <row r="168" spans="3:14">
      <c r="C168" t="str">
        <f>'4b Functions'!C41</f>
        <v>R1.27</v>
      </c>
      <c r="D168" t="str">
        <f>'4b Functions'!D41</f>
        <v>Social Protection (710)</v>
      </c>
      <c r="E168">
        <f>'4b Functions'!E41</f>
        <v>0</v>
      </c>
      <c r="F168" t="str">
        <f>'4b Functions'!F41</f>
        <v>…</v>
      </c>
      <c r="G168">
        <f>'4b Functions'!G41</f>
        <v>0</v>
      </c>
      <c r="H168" t="str">
        <f>'4b Functions'!H41</f>
        <v>…</v>
      </c>
      <c r="I168">
        <f>'4b Functions'!I41</f>
        <v>0</v>
      </c>
      <c r="J168" t="str">
        <f>'4b Functions'!J41</f>
        <v>…</v>
      </c>
      <c r="K168">
        <f>'4b Functions'!K41</f>
        <v>0</v>
      </c>
      <c r="L168" t="str">
        <f>'4b Functions'!L41</f>
        <v>…</v>
      </c>
      <c r="M168">
        <f>'4b Functions'!M41</f>
        <v>0</v>
      </c>
      <c r="N168" t="str">
        <f>'4b Functions'!N41</f>
        <v>…</v>
      </c>
    </row>
    <row r="169" spans="3:14" s="3" customFormat="1"/>
    <row r="171" spans="3:14">
      <c r="C171" t="str">
        <f>'5 Political'!C8</f>
        <v>P1</v>
      </c>
      <c r="D171" t="str">
        <f>'5 Political'!D8</f>
        <v>Subnational political power structure</v>
      </c>
      <c r="E171">
        <f>'5 Political'!E8</f>
        <v>0</v>
      </c>
      <c r="F171">
        <f>'5 Political'!F8</f>
        <v>0</v>
      </c>
      <c r="G171">
        <f>'5 Political'!G8</f>
        <v>0</v>
      </c>
      <c r="H171">
        <f>'5 Political'!H8</f>
        <v>0</v>
      </c>
      <c r="I171">
        <f>'5 Political'!I8</f>
        <v>0</v>
      </c>
      <c r="J171">
        <f>'5 Political'!J8</f>
        <v>0</v>
      </c>
    </row>
    <row r="172" spans="3:14">
      <c r="C172" t="str">
        <f>'5 Political'!C9</f>
        <v>P1.1</v>
      </c>
      <c r="D172" t="str">
        <f>'5 Political'!D9</f>
        <v>What is the subnational power structure?</v>
      </c>
      <c r="E172" t="str">
        <f>'5 Political'!E9</f>
        <v>…</v>
      </c>
      <c r="F172" t="str">
        <f>'5 Political'!F9</f>
        <v>…</v>
      </c>
      <c r="G172" t="str">
        <f>'5 Political'!G9</f>
        <v>…</v>
      </c>
      <c r="H172" t="str">
        <f>'5 Political'!H9</f>
        <v>…</v>
      </c>
      <c r="I172" t="str">
        <f>'5 Political'!I9</f>
        <v>…</v>
      </c>
      <c r="J172" t="str">
        <f>'5 Political'!J9</f>
        <v>…</v>
      </c>
    </row>
    <row r="173" spans="3:14">
      <c r="C173" t="str">
        <f>'5 Political'!C10</f>
        <v>P1.2</v>
      </c>
      <c r="D173" t="str">
        <f>'5 Political'!D10</f>
        <v>Does the subnational executive have veto power over council decisions?</v>
      </c>
      <c r="E173" t="str">
        <f>'5 Political'!E10</f>
        <v>…</v>
      </c>
      <c r="F173" t="str">
        <f>'5 Political'!F10</f>
        <v>…</v>
      </c>
      <c r="G173" t="str">
        <f>'5 Political'!G10</f>
        <v>…</v>
      </c>
      <c r="H173" t="str">
        <f>'5 Political'!H10</f>
        <v>…</v>
      </c>
      <c r="I173" t="str">
        <f>'5 Political'!I10</f>
        <v>…</v>
      </c>
      <c r="J173" t="str">
        <f>'5 Political'!J10</f>
        <v>…</v>
      </c>
    </row>
    <row r="174" spans="3:14">
      <c r="C174" t="str">
        <f>'5 Political'!C11</f>
        <v>P1.3</v>
      </c>
      <c r="D174" t="str">
        <f>'5 Political'!D11</f>
        <v>Can council remove subnational executive by no-confidence vote?</v>
      </c>
      <c r="E174" t="str">
        <f>'5 Political'!E11</f>
        <v>…</v>
      </c>
      <c r="F174" t="str">
        <f>'5 Political'!F11</f>
        <v>…</v>
      </c>
      <c r="G174" t="str">
        <f>'5 Political'!G11</f>
        <v>…</v>
      </c>
      <c r="H174" t="str">
        <f>'5 Political'!H11</f>
        <v>…</v>
      </c>
      <c r="I174" t="str">
        <f>'5 Political'!I11</f>
        <v>…</v>
      </c>
      <c r="J174" t="str">
        <f>'5 Political'!J11</f>
        <v>…</v>
      </c>
    </row>
    <row r="175" spans="3:14">
      <c r="C175">
        <f>'5 Political'!C12</f>
        <v>0</v>
      </c>
      <c r="D175">
        <f>'5 Political'!D12</f>
        <v>0</v>
      </c>
      <c r="E175">
        <f>'5 Political'!E12</f>
        <v>0</v>
      </c>
      <c r="F175">
        <f>'5 Political'!F12</f>
        <v>0</v>
      </c>
      <c r="G175">
        <f>'5 Political'!G12</f>
        <v>0</v>
      </c>
      <c r="H175">
        <f>'5 Political'!H12</f>
        <v>0</v>
      </c>
      <c r="I175">
        <f>'5 Political'!I12</f>
        <v>0</v>
      </c>
      <c r="J175">
        <f>'5 Political'!J12</f>
        <v>0</v>
      </c>
    </row>
    <row r="176" spans="3:14">
      <c r="C176" t="str">
        <f>'5 Political'!C13</f>
        <v>P2</v>
      </c>
      <c r="D176" t="str">
        <f>'5 Political'!D13</f>
        <v>Vertical and intergovernmental political power structure</v>
      </c>
      <c r="E176">
        <f>'5 Political'!E13</f>
        <v>0</v>
      </c>
      <c r="F176">
        <f>'5 Political'!F13</f>
        <v>0</v>
      </c>
      <c r="G176">
        <f>'5 Political'!G13</f>
        <v>0</v>
      </c>
      <c r="H176">
        <f>'5 Political'!H13</f>
        <v>0</v>
      </c>
      <c r="I176">
        <f>'5 Political'!I13</f>
        <v>0</v>
      </c>
      <c r="J176">
        <f>'5 Political'!J13</f>
        <v>0</v>
      </c>
    </row>
    <row r="177" spans="3:10">
      <c r="C177" t="str">
        <f>'5 Political'!C14</f>
        <v>P2.1</v>
      </c>
      <c r="D177" t="str">
        <f>'5 Political'!D14</f>
        <v>Do subnational governance institutions have autonomy over their functional mandates?</v>
      </c>
      <c r="E177" t="str">
        <f>'5 Political'!E14</f>
        <v>…</v>
      </c>
      <c r="F177" t="str">
        <f>'5 Political'!F14</f>
        <v>…</v>
      </c>
      <c r="G177" t="str">
        <f>'5 Political'!G14</f>
        <v>…</v>
      </c>
      <c r="H177" t="str">
        <f>'5 Political'!H14</f>
        <v>…</v>
      </c>
      <c r="I177" t="str">
        <f>'5 Political'!I14</f>
        <v>…</v>
      </c>
      <c r="J177" t="str">
        <f>'5 Political'!J14</f>
        <v>…</v>
      </c>
    </row>
    <row r="178" spans="3:10">
      <c r="C178" t="str">
        <f>'5 Political'!C15</f>
        <v>P2.2</v>
      </c>
      <c r="D178" t="str">
        <f>'5 Political'!D15</f>
        <v>Are subnational governments free to decide their own political organization and electoral system?</v>
      </c>
      <c r="E178" t="str">
        <f>'5 Political'!E15</f>
        <v>…</v>
      </c>
      <c r="F178" t="str">
        <f>'5 Political'!F15</f>
        <v>…</v>
      </c>
      <c r="G178" t="str">
        <f>'5 Political'!G15</f>
        <v>…</v>
      </c>
      <c r="H178" t="str">
        <f>'5 Political'!H15</f>
        <v>…</v>
      </c>
      <c r="I178" t="str">
        <f>'5 Political'!I15</f>
        <v>…</v>
      </c>
      <c r="J178" t="str">
        <f>'5 Political'!J15</f>
        <v>…</v>
      </c>
    </row>
    <row r="179" spans="3:10">
      <c r="C179" t="str">
        <f>'5 Political'!C16</f>
        <v>P2.3</v>
      </c>
      <c r="D179" t="str">
        <f>'5 Political'!D16</f>
        <v>Do subnational governments have constitutional or legal mechanisms to assert their autonomy?</v>
      </c>
      <c r="E179" t="str">
        <f>'5 Political'!E16</f>
        <v>…</v>
      </c>
      <c r="F179" t="str">
        <f>'5 Political'!F16</f>
        <v>…</v>
      </c>
      <c r="G179" t="str">
        <f>'5 Political'!G16</f>
        <v>…</v>
      </c>
      <c r="H179" t="str">
        <f>'5 Political'!H16</f>
        <v>…</v>
      </c>
      <c r="I179" t="str">
        <f>'5 Political'!I16</f>
        <v>…</v>
      </c>
      <c r="J179" t="str">
        <f>'5 Political'!J16</f>
        <v>…</v>
      </c>
    </row>
    <row r="180" spans="3:10">
      <c r="C180" t="str">
        <f>'5 Political'!C17</f>
        <v>P2.4</v>
      </c>
      <c r="D180" t="str">
        <f>'5 Political'!D17</f>
        <v>Can subnational jurisdictions use legal system against higher-level government?</v>
      </c>
      <c r="E180" t="str">
        <f>'5 Political'!E17</f>
        <v>…</v>
      </c>
      <c r="F180" t="str">
        <f>'5 Political'!F17</f>
        <v>…</v>
      </c>
      <c r="G180" t="str">
        <f>'5 Political'!G17</f>
        <v>…</v>
      </c>
      <c r="H180" t="str">
        <f>'5 Political'!H17</f>
        <v>…</v>
      </c>
      <c r="I180" t="str">
        <f>'5 Political'!I17</f>
        <v>…</v>
      </c>
      <c r="J180" t="str">
        <f>'5 Political'!J17</f>
        <v>…</v>
      </c>
    </row>
    <row r="181" spans="3:10">
      <c r="C181" t="str">
        <f>'5 Political'!C18</f>
        <v>P2.5</v>
      </c>
      <c r="D181" t="str">
        <f>'5 Political'!D18</f>
        <v>Are decisions made by subnational governance institutions subject to administrative supervision?</v>
      </c>
      <c r="E181" t="str">
        <f>'5 Political'!E18</f>
        <v>…</v>
      </c>
      <c r="F181" t="str">
        <f>'5 Political'!F18</f>
        <v>…</v>
      </c>
      <c r="G181" t="str">
        <f>'5 Political'!G18</f>
        <v>…</v>
      </c>
      <c r="H181" t="str">
        <f>'5 Political'!H18</f>
        <v>…</v>
      </c>
      <c r="I181" t="str">
        <f>'5 Political'!I18</f>
        <v>…</v>
      </c>
      <c r="J181" t="str">
        <f>'5 Political'!J18</f>
        <v>…</v>
      </c>
    </row>
    <row r="182" spans="3:10">
      <c r="C182" t="str">
        <f>'5 Political'!C19</f>
        <v>P2.6</v>
      </c>
      <c r="D182" t="str">
        <f>'5 Political'!D19</f>
        <v>Can higher-level remove subnational officials without judicial intervention?</v>
      </c>
      <c r="E182" t="str">
        <f>'5 Political'!E19</f>
        <v>…</v>
      </c>
      <c r="F182" t="str">
        <f>'5 Political'!F19</f>
        <v>…</v>
      </c>
      <c r="G182" t="str">
        <f>'5 Political'!G19</f>
        <v>…</v>
      </c>
      <c r="H182" t="str">
        <f>'5 Political'!H19</f>
        <v>…</v>
      </c>
      <c r="I182" t="str">
        <f>'5 Political'!I19</f>
        <v>…</v>
      </c>
      <c r="J182" t="str">
        <f>'5 Political'!J19</f>
        <v>…</v>
      </c>
    </row>
    <row r="183" spans="3:10">
      <c r="C183">
        <f>'5 Political'!C20</f>
        <v>0</v>
      </c>
      <c r="D183">
        <f>'5 Political'!D20</f>
        <v>0</v>
      </c>
      <c r="E183">
        <f>'5 Political'!E20</f>
        <v>0</v>
      </c>
      <c r="F183">
        <f>'5 Political'!F20</f>
        <v>0</v>
      </c>
      <c r="G183">
        <f>'5 Political'!G20</f>
        <v>0</v>
      </c>
      <c r="H183">
        <f>'5 Political'!H20</f>
        <v>0</v>
      </c>
      <c r="I183">
        <f>'5 Political'!I20</f>
        <v>0</v>
      </c>
      <c r="J183">
        <f>'5 Political'!J20</f>
        <v>0</v>
      </c>
    </row>
    <row r="184" spans="3:10">
      <c r="C184" t="str">
        <f>'5 Political'!C21</f>
        <v>P3</v>
      </c>
      <c r="D184" t="str">
        <f>'5 Political'!D21</f>
        <v>Structure and quality of local electoral systems</v>
      </c>
      <c r="E184">
        <f>'5 Political'!E21</f>
        <v>0</v>
      </c>
      <c r="F184">
        <f>'5 Political'!F21</f>
        <v>0</v>
      </c>
      <c r="G184">
        <f>'5 Political'!G21</f>
        <v>0</v>
      </c>
      <c r="H184">
        <f>'5 Political'!H21</f>
        <v>0</v>
      </c>
      <c r="I184">
        <f>'5 Political'!I21</f>
        <v>0</v>
      </c>
      <c r="J184">
        <f>'5 Political'!J21</f>
        <v>0</v>
      </c>
    </row>
    <row r="185" spans="3:10">
      <c r="C185" t="str">
        <f>'5 Political'!C22</f>
        <v>P3.1</v>
      </c>
      <c r="D185" t="str">
        <f>'5 Political'!D22</f>
        <v xml:space="preserve">How are subnational councilors elected?  </v>
      </c>
      <c r="E185" t="str">
        <f>'5 Political'!E22</f>
        <v>…</v>
      </c>
      <c r="F185" t="str">
        <f>'5 Political'!F22</f>
        <v>…</v>
      </c>
      <c r="G185" t="str">
        <f>'5 Political'!G22</f>
        <v>…</v>
      </c>
      <c r="H185" t="str">
        <f>'5 Political'!H22</f>
        <v>…</v>
      </c>
      <c r="I185" t="str">
        <f>'5 Political'!I22</f>
        <v>…</v>
      </c>
      <c r="J185" t="str">
        <f>'5 Political'!J22</f>
        <v>…</v>
      </c>
    </row>
    <row r="186" spans="3:10">
      <c r="C186" t="str">
        <f>'5 Political'!C23</f>
        <v>P3.2</v>
      </c>
      <c r="D186" t="str">
        <f>'5 Political'!D23</f>
        <v>For what term are subnational councils elected (years)?</v>
      </c>
      <c r="E186">
        <f>'5 Political'!E23</f>
        <v>0</v>
      </c>
      <c r="F186">
        <f>'5 Political'!F23</f>
        <v>0</v>
      </c>
      <c r="G186">
        <f>'5 Political'!G23</f>
        <v>0</v>
      </c>
      <c r="H186">
        <f>'5 Political'!H23</f>
        <v>0</v>
      </c>
      <c r="I186">
        <f>'5 Political'!I23</f>
        <v>0</v>
      </c>
      <c r="J186">
        <f>'5 Political'!J23</f>
        <v>0</v>
      </c>
    </row>
    <row r="187" spans="3:10">
      <c r="C187" t="str">
        <f>'5 Political'!C24</f>
        <v>P3.3</v>
      </c>
      <c r="D187" t="str">
        <f>'5 Political'!D24</f>
        <v>What is the level of citizen participation in subnational elections?</v>
      </c>
      <c r="E187" t="str">
        <f>'5 Political'!E24</f>
        <v>…</v>
      </c>
      <c r="F187" t="str">
        <f>'5 Political'!F24</f>
        <v>…</v>
      </c>
      <c r="G187" t="str">
        <f>'5 Political'!G24</f>
        <v>…</v>
      </c>
      <c r="H187" t="str">
        <f>'5 Political'!H24</f>
        <v>…</v>
      </c>
      <c r="I187" t="str">
        <f>'5 Political'!I24</f>
        <v>…</v>
      </c>
      <c r="J187" t="str">
        <f>'5 Political'!J24</f>
        <v>…</v>
      </c>
    </row>
    <row r="188" spans="3:10">
      <c r="C188" t="str">
        <f>'5 Political'!C25</f>
        <v>P3.4</v>
      </c>
      <c r="D188" t="str">
        <f>'5 Political'!D25</f>
        <v>How are subnational (political) executives elected?</v>
      </c>
      <c r="E188" t="str">
        <f>'5 Political'!E25</f>
        <v>…</v>
      </c>
      <c r="F188" t="str">
        <f>'5 Political'!F25</f>
        <v>…</v>
      </c>
      <c r="G188" t="str">
        <f>'5 Political'!G25</f>
        <v>…</v>
      </c>
      <c r="H188" t="str">
        <f>'5 Political'!H25</f>
        <v>…</v>
      </c>
      <c r="I188" t="str">
        <f>'5 Political'!I25</f>
        <v>…</v>
      </c>
      <c r="J188" t="str">
        <f>'5 Political'!J25</f>
        <v>…</v>
      </c>
    </row>
    <row r="189" spans="3:10">
      <c r="C189" t="str">
        <f>'5 Political'!C26</f>
        <v>P3.5</v>
      </c>
      <c r="D189" t="str">
        <f>'5 Political'!D26</f>
        <v>For what term are subnational (political) executives elected (years)?</v>
      </c>
      <c r="E189">
        <f>'5 Political'!E26</f>
        <v>0</v>
      </c>
      <c r="F189">
        <f>'5 Political'!F26</f>
        <v>0</v>
      </c>
      <c r="G189">
        <f>'5 Political'!G26</f>
        <v>0</v>
      </c>
      <c r="H189">
        <f>'5 Political'!H26</f>
        <v>0</v>
      </c>
      <c r="I189">
        <f>'5 Political'!I26</f>
        <v>0</v>
      </c>
      <c r="J189">
        <f>'5 Political'!J26</f>
        <v>0</v>
      </c>
    </row>
    <row r="190" spans="3:10">
      <c r="C190" t="str">
        <f>'5 Political'!C27</f>
        <v>P3.6</v>
      </c>
      <c r="D190" t="str">
        <f>'5 Political'!D27</f>
        <v>Are subnational council elections party-based?</v>
      </c>
      <c r="E190" t="str">
        <f>'5 Political'!E27</f>
        <v>…</v>
      </c>
      <c r="F190" t="str">
        <f>'5 Political'!F27</f>
        <v>…</v>
      </c>
      <c r="G190" t="str">
        <f>'5 Political'!G27</f>
        <v>…</v>
      </c>
      <c r="H190" t="str">
        <f>'5 Political'!H27</f>
        <v>…</v>
      </c>
      <c r="I190" t="str">
        <f>'5 Political'!I27</f>
        <v>…</v>
      </c>
      <c r="J190" t="str">
        <f>'5 Political'!J27</f>
        <v>…</v>
      </c>
    </row>
    <row r="191" spans="3:10">
      <c r="C191" t="str">
        <f>'5 Political'!C28</f>
        <v>P3.7</v>
      </c>
      <c r="D191" t="str">
        <f>'5 Political'!D28</f>
        <v>Are there electoral quotas for women and/or minority candidates?</v>
      </c>
      <c r="E191" t="str">
        <f>'5 Political'!E28</f>
        <v>…</v>
      </c>
      <c r="F191" t="str">
        <f>'5 Political'!F28</f>
        <v>…</v>
      </c>
      <c r="G191" t="str">
        <f>'5 Political'!G28</f>
        <v>…</v>
      </c>
      <c r="H191" t="str">
        <f>'5 Political'!H28</f>
        <v>…</v>
      </c>
      <c r="I191" t="str">
        <f>'5 Political'!I28</f>
        <v>…</v>
      </c>
      <c r="J191" t="str">
        <f>'5 Political'!J28</f>
        <v>…</v>
      </c>
    </row>
    <row r="192" spans="3:10">
      <c r="C192" t="str">
        <f>'5 Political'!C29</f>
        <v>P3.8</v>
      </c>
      <c r="D192" t="str">
        <f>'5 Political'!D29</f>
        <v>Do recall provisions exist for subnational elected officials?</v>
      </c>
      <c r="E192" t="str">
        <f>'5 Political'!E29</f>
        <v>…</v>
      </c>
      <c r="F192" t="str">
        <f>'5 Political'!F29</f>
        <v>…</v>
      </c>
      <c r="G192" t="str">
        <f>'5 Political'!G29</f>
        <v>…</v>
      </c>
      <c r="H192" t="str">
        <f>'5 Political'!H29</f>
        <v>…</v>
      </c>
      <c r="I192" t="str">
        <f>'5 Political'!I29</f>
        <v>…</v>
      </c>
      <c r="J192" t="str">
        <f>'5 Political'!J29</f>
        <v>…</v>
      </c>
    </row>
    <row r="193" spans="3:10">
      <c r="C193" t="str">
        <f>'5 Political'!C30</f>
        <v>P3.9</v>
      </c>
      <c r="D193" t="str">
        <f>'5 Political'!D30</f>
        <v>Are there term limits for subnationally elected officials?</v>
      </c>
      <c r="E193" t="str">
        <f>'5 Political'!E30</f>
        <v>…</v>
      </c>
      <c r="F193" t="str">
        <f>'5 Political'!F30</f>
        <v>…</v>
      </c>
      <c r="G193" t="str">
        <f>'5 Political'!G30</f>
        <v>…</v>
      </c>
      <c r="H193" t="str">
        <f>'5 Political'!H30</f>
        <v>…</v>
      </c>
      <c r="I193" t="str">
        <f>'5 Political'!I30</f>
        <v>…</v>
      </c>
      <c r="J193" t="str">
        <f>'5 Political'!J30</f>
        <v>…</v>
      </c>
    </row>
    <row r="194" spans="3:10">
      <c r="C194">
        <f>'5 Political'!C31</f>
        <v>0</v>
      </c>
      <c r="D194">
        <f>'5 Political'!D31</f>
        <v>0</v>
      </c>
      <c r="E194">
        <f>'5 Political'!E31</f>
        <v>0</v>
      </c>
      <c r="F194">
        <f>'5 Political'!F31</f>
        <v>0</v>
      </c>
      <c r="G194">
        <f>'5 Political'!G31</f>
        <v>0</v>
      </c>
      <c r="H194">
        <f>'5 Political'!H31</f>
        <v>0</v>
      </c>
      <c r="I194">
        <f>'5 Political'!I31</f>
        <v>0</v>
      </c>
      <c r="J194">
        <f>'5 Political'!J31</f>
        <v>0</v>
      </c>
    </row>
    <row r="195" spans="3:10">
      <c r="C195" t="str">
        <f>'5 Political'!C32</f>
        <v>P4</v>
      </c>
      <c r="D195" t="str">
        <f>'5 Political'!D32</f>
        <v>Nature of political party systems</v>
      </c>
      <c r="E195">
        <f>'5 Political'!E32</f>
        <v>0</v>
      </c>
      <c r="F195">
        <f>'5 Political'!F32</f>
        <v>0</v>
      </c>
      <c r="G195">
        <f>'5 Political'!G32</f>
        <v>0</v>
      </c>
      <c r="H195">
        <f>'5 Political'!H32</f>
        <v>0</v>
      </c>
      <c r="I195">
        <f>'5 Political'!I32</f>
        <v>0</v>
      </c>
      <c r="J195">
        <f>'5 Political'!J32</f>
        <v>0</v>
      </c>
    </row>
    <row r="196" spans="3:10">
      <c r="C196" t="str">
        <f>'5 Political'!C33</f>
        <v>P4.1</v>
      </c>
      <c r="D196" t="str">
        <f>'5 Political'!D33</f>
        <v>Can multiple parties run in elections?</v>
      </c>
      <c r="E196" t="str">
        <f>'5 Political'!E33</f>
        <v>…</v>
      </c>
      <c r="F196" t="str">
        <f>'5 Political'!F33</f>
        <v>…</v>
      </c>
      <c r="G196" t="str">
        <f>'5 Political'!G33</f>
        <v>…</v>
      </c>
      <c r="H196" t="str">
        <f>'5 Political'!H33</f>
        <v>…</v>
      </c>
      <c r="I196" t="str">
        <f>'5 Political'!I33</f>
        <v>…</v>
      </c>
      <c r="J196" t="str">
        <f>'5 Political'!J33</f>
        <v>…</v>
      </c>
    </row>
    <row r="197" spans="3:10">
      <c r="C197" t="str">
        <f>'5 Political'!C34</f>
        <v>P4.2</v>
      </c>
      <c r="D197" t="str">
        <f>'5 Political'!D34</f>
        <v>Can only national parties run in subnational elections?</v>
      </c>
      <c r="E197" t="str">
        <f>'5 Political'!E34</f>
        <v>…</v>
      </c>
      <c r="F197" t="str">
        <f>'5 Political'!F34</f>
        <v>…</v>
      </c>
      <c r="G197" t="str">
        <f>'5 Political'!G34</f>
        <v>…</v>
      </c>
      <c r="H197" t="str">
        <f>'5 Political'!H34</f>
        <v>…</v>
      </c>
      <c r="I197" t="str">
        <f>'5 Political'!I34</f>
        <v>…</v>
      </c>
      <c r="J197" t="str">
        <f>'5 Political'!J34</f>
        <v>…</v>
      </c>
    </row>
    <row r="198" spans="3:10">
      <c r="C198" t="str">
        <f>'5 Political'!C35</f>
        <v>P4.3</v>
      </c>
      <c r="D198" t="str">
        <f>'5 Political'!D35</f>
        <v>How are party candidates for subnational council elections selected?</v>
      </c>
      <c r="E198" t="str">
        <f>'5 Political'!E35</f>
        <v>…</v>
      </c>
      <c r="F198" t="str">
        <f>'5 Political'!F35</f>
        <v>…</v>
      </c>
      <c r="G198" t="str">
        <f>'5 Political'!G35</f>
        <v>…</v>
      </c>
      <c r="H198" t="str">
        <f>'5 Political'!H35</f>
        <v>…</v>
      </c>
      <c r="I198" t="str">
        <f>'5 Political'!I35</f>
        <v>…</v>
      </c>
      <c r="J198" t="str">
        <f>'5 Political'!J35</f>
        <v>…</v>
      </c>
    </row>
    <row r="199" spans="3:10">
      <c r="C199" t="str">
        <f>'5 Political'!C36</f>
        <v>P4.4</v>
      </c>
      <c r="D199" t="str">
        <f>'5 Political'!D36</f>
        <v>Are there established rules for subnational party financing?</v>
      </c>
      <c r="E199" t="str">
        <f>'5 Political'!E36</f>
        <v>…</v>
      </c>
      <c r="F199" t="str">
        <f>'5 Political'!F36</f>
        <v>…</v>
      </c>
      <c r="G199" t="str">
        <f>'5 Political'!G36</f>
        <v>…</v>
      </c>
      <c r="H199" t="str">
        <f>'5 Political'!H36</f>
        <v>…</v>
      </c>
      <c r="I199" t="str">
        <f>'5 Political'!I36</f>
        <v>…</v>
      </c>
      <c r="J199" t="str">
        <f>'5 Political'!J36</f>
        <v>…</v>
      </c>
    </row>
    <row r="200" spans="3:10">
      <c r="C200" t="str">
        <f>'5 Political'!C37</f>
        <v>P4.5</v>
      </c>
      <c r="D200" t="str">
        <f>'5 Political'!D37</f>
        <v>Does the ruling national party have a dominant position in subnational elections?</v>
      </c>
      <c r="E200" t="str">
        <f>'5 Political'!E37</f>
        <v>…</v>
      </c>
      <c r="F200" t="str">
        <f>'5 Political'!F37</f>
        <v>…</v>
      </c>
      <c r="G200" t="str">
        <f>'5 Political'!G37</f>
        <v>…</v>
      </c>
      <c r="H200" t="str">
        <f>'5 Political'!H37</f>
        <v>…</v>
      </c>
      <c r="I200" t="str">
        <f>'5 Political'!I37</f>
        <v>…</v>
      </c>
      <c r="J200" t="str">
        <f>'5 Political'!J37</f>
        <v>…</v>
      </c>
    </row>
    <row r="201" spans="3:10">
      <c r="C201">
        <f>'5 Political'!C38</f>
        <v>0</v>
      </c>
      <c r="D201">
        <f>'5 Political'!D38</f>
        <v>0</v>
      </c>
      <c r="E201">
        <f>'5 Political'!E38</f>
        <v>0</v>
      </c>
      <c r="F201">
        <f>'5 Political'!F38</f>
        <v>0</v>
      </c>
      <c r="G201">
        <f>'5 Political'!G38</f>
        <v>0</v>
      </c>
      <c r="H201">
        <f>'5 Political'!H38</f>
        <v>0</v>
      </c>
      <c r="I201">
        <f>'5 Political'!I38</f>
        <v>0</v>
      </c>
      <c r="J201">
        <f>'5 Political'!J38</f>
        <v>0</v>
      </c>
    </row>
    <row r="202" spans="3:10">
      <c r="C202" t="str">
        <f>'5 Political'!C39</f>
        <v>P5</v>
      </c>
      <c r="D202" t="str">
        <f>'5 Political'!D39</f>
        <v>Subnational political participation and accountability</v>
      </c>
      <c r="E202">
        <f>'5 Political'!E39</f>
        <v>0</v>
      </c>
      <c r="F202">
        <f>'5 Political'!F39</f>
        <v>0</v>
      </c>
      <c r="G202">
        <f>'5 Political'!G39</f>
        <v>0</v>
      </c>
      <c r="H202">
        <f>'5 Political'!H39</f>
        <v>0</v>
      </c>
      <c r="I202">
        <f>'5 Political'!I39</f>
        <v>0</v>
      </c>
      <c r="J202">
        <f>'5 Political'!J39</f>
        <v>0</v>
      </c>
    </row>
    <row r="203" spans="3:10">
      <c r="C203" t="str">
        <f>'5 Political'!C40</f>
        <v>P5.1</v>
      </c>
      <c r="D203" t="str">
        <f>'5 Political'!D40</f>
        <v>Are all executive or council meetings (required to be) open to the public?</v>
      </c>
      <c r="E203" t="str">
        <f>'5 Political'!E40</f>
        <v>…</v>
      </c>
      <c r="F203" t="str">
        <f>'5 Political'!F40</f>
        <v>…</v>
      </c>
      <c r="G203" t="str">
        <f>'5 Political'!G40</f>
        <v>…</v>
      </c>
      <c r="H203" t="str">
        <f>'5 Political'!H40</f>
        <v>…</v>
      </c>
      <c r="I203" t="str">
        <f>'5 Political'!I40</f>
        <v>…</v>
      </c>
      <c r="J203" t="str">
        <f>'5 Political'!J40</f>
        <v>…</v>
      </c>
    </row>
    <row r="204" spans="3:10">
      <c r="C204" t="str">
        <f>'5 Political'!C41</f>
        <v>P5.2</v>
      </c>
      <c r="D204" t="str">
        <f>'5 Political'!D41</f>
        <v>Are subnational records and documents (required to be) available to the public?</v>
      </c>
      <c r="E204" t="str">
        <f>'5 Political'!E41</f>
        <v>…</v>
      </c>
      <c r="F204" t="str">
        <f>'5 Political'!F41</f>
        <v>…</v>
      </c>
      <c r="G204" t="str">
        <f>'5 Political'!G41</f>
        <v>…</v>
      </c>
      <c r="H204" t="str">
        <f>'5 Political'!H41</f>
        <v>…</v>
      </c>
      <c r="I204" t="str">
        <f>'5 Political'!I41</f>
        <v>…</v>
      </c>
      <c r="J204" t="str">
        <f>'5 Political'!J41</f>
        <v>…</v>
      </c>
    </row>
    <row r="205" spans="3:10">
      <c r="C205" t="str">
        <f>'5 Political'!C42</f>
        <v>P5.3</v>
      </c>
      <c r="D205" t="str">
        <f>'5 Political'!D42</f>
        <v>Is the jurisdiction (required to) engage in a participatory planning process?</v>
      </c>
      <c r="E205" t="str">
        <f>'5 Political'!E42</f>
        <v>…</v>
      </c>
      <c r="F205" t="str">
        <f>'5 Political'!F42</f>
        <v>…</v>
      </c>
      <c r="G205" t="str">
        <f>'5 Political'!G42</f>
        <v>…</v>
      </c>
      <c r="H205" t="str">
        <f>'5 Political'!H42</f>
        <v>…</v>
      </c>
      <c r="I205" t="str">
        <f>'5 Political'!I42</f>
        <v>…</v>
      </c>
      <c r="J205" t="str">
        <f>'5 Political'!J42</f>
        <v>…</v>
      </c>
    </row>
    <row r="206" spans="3:10">
      <c r="C206" t="str">
        <f>'5 Political'!C43</f>
        <v>P5.4</v>
      </c>
      <c r="D206" t="str">
        <f>'5 Political'!D43</f>
        <v>Are alternative participatory mechanisms used, such as referendums?</v>
      </c>
      <c r="E206" t="str">
        <f>'5 Political'!E43</f>
        <v>…</v>
      </c>
      <c r="F206" t="str">
        <f>'5 Political'!F43</f>
        <v>…</v>
      </c>
      <c r="G206" t="str">
        <f>'5 Political'!G43</f>
        <v>…</v>
      </c>
      <c r="H206" t="str">
        <f>'5 Political'!H43</f>
        <v>…</v>
      </c>
      <c r="I206" t="str">
        <f>'5 Political'!I43</f>
        <v>…</v>
      </c>
      <c r="J206" t="str">
        <f>'5 Political'!J43</f>
        <v>…</v>
      </c>
    </row>
    <row r="207" spans="3:10" s="3" customFormat="1"/>
    <row r="209" spans="3:10">
      <c r="C209" t="str">
        <f>'6 Admin'!C7</f>
        <v>A1</v>
      </c>
      <c r="D209" t="str">
        <f>'6 Admin'!D7</f>
        <v>Subnational human resource administration</v>
      </c>
      <c r="E209">
        <f>'6 Admin'!E7</f>
        <v>0</v>
      </c>
      <c r="F209">
        <f>'6 Admin'!F7</f>
        <v>0</v>
      </c>
      <c r="G209">
        <f>'6 Admin'!G7</f>
        <v>0</v>
      </c>
      <c r="H209">
        <f>'6 Admin'!H7</f>
        <v>0</v>
      </c>
      <c r="I209">
        <f>'6 Admin'!I7</f>
        <v>0</v>
      </c>
      <c r="J209">
        <f>'6 Admin'!J7</f>
        <v>0</v>
      </c>
    </row>
    <row r="210" spans="3:10">
      <c r="C210" t="str">
        <f>'6 Admin'!C8</f>
        <v>A1.1</v>
      </c>
      <c r="D210" t="str">
        <f>'6 Admin'!D8</f>
        <v>Nature of the legal framework for frontline sector staff?</v>
      </c>
      <c r="E210" t="str">
        <f>'6 Admin'!E8</f>
        <v>…</v>
      </c>
      <c r="F210" t="str">
        <f>'6 Admin'!F8</f>
        <v>…</v>
      </c>
      <c r="G210" t="str">
        <f>'6 Admin'!G8</f>
        <v>…</v>
      </c>
      <c r="H210" t="str">
        <f>'6 Admin'!H8</f>
        <v>…</v>
      </c>
      <c r="I210" t="str">
        <f>'6 Admin'!I8</f>
        <v>…</v>
      </c>
      <c r="J210" t="str">
        <f>'6 Admin'!J8</f>
        <v>…</v>
      </c>
    </row>
    <row r="211" spans="3:10">
      <c r="C211" t="str">
        <f>'6 Admin'!C9</f>
        <v>A1.2</v>
      </c>
      <c r="D211" t="str">
        <f>'6 Admin'!D9</f>
        <v>Does subnational executive (/council) appoint CAO and department heads?</v>
      </c>
      <c r="E211" t="str">
        <f>'6 Admin'!E9</f>
        <v>…</v>
      </c>
      <c r="F211" t="str">
        <f>'6 Admin'!F9</f>
        <v>…</v>
      </c>
      <c r="G211" t="str">
        <f>'6 Admin'!G9</f>
        <v>…</v>
      </c>
      <c r="H211" t="str">
        <f>'6 Admin'!H9</f>
        <v>…</v>
      </c>
      <c r="I211" t="str">
        <f>'6 Admin'!I9</f>
        <v>…</v>
      </c>
      <c r="J211" t="str">
        <f>'6 Admin'!J9</f>
        <v>…</v>
      </c>
    </row>
    <row r="212" spans="3:10">
      <c r="C212" t="str">
        <f>'6 Admin'!C10</f>
        <v>A1.3</v>
      </c>
      <c r="D212" t="str">
        <f>'6 Admin'!D10</f>
        <v>Are wages paid/disbursed by subnational officials / from subnational treasury?</v>
      </c>
      <c r="E212" t="str">
        <f>'6 Admin'!E10</f>
        <v>…</v>
      </c>
      <c r="F212" t="str">
        <f>'6 Admin'!F10</f>
        <v>…</v>
      </c>
      <c r="G212" t="str">
        <f>'6 Admin'!G10</f>
        <v>…</v>
      </c>
      <c r="H212" t="str">
        <f>'6 Admin'!H10</f>
        <v>…</v>
      </c>
      <c r="I212" t="str">
        <f>'6 Admin'!I10</f>
        <v>…</v>
      </c>
      <c r="J212" t="str">
        <f>'6 Admin'!J10</f>
        <v>…</v>
      </c>
    </row>
    <row r="213" spans="3:10">
      <c r="C213" t="str">
        <f>'6 Admin'!C11</f>
        <v>A1.4</v>
      </c>
      <c r="D213" t="str">
        <f>'6 Admin'!D11</f>
        <v>Do RLGIs determine staff numbers/type by department (establishment control)?</v>
      </c>
      <c r="E213" t="str">
        <f>'6 Admin'!E11</f>
        <v>…</v>
      </c>
      <c r="F213" t="str">
        <f>'6 Admin'!F11</f>
        <v>…</v>
      </c>
      <c r="G213" t="str">
        <f>'6 Admin'!G11</f>
        <v>…</v>
      </c>
      <c r="H213" t="str">
        <f>'6 Admin'!H11</f>
        <v>…</v>
      </c>
      <c r="I213" t="str">
        <f>'6 Admin'!I11</f>
        <v>…</v>
      </c>
      <c r="J213" t="str">
        <f>'6 Admin'!J11</f>
        <v>…</v>
      </c>
    </row>
    <row r="214" spans="3:10">
      <c r="C214" t="str">
        <f>'6 Admin'!C12</f>
        <v>A1.5</v>
      </c>
      <c r="D214" t="str">
        <f>'6 Admin'!D12</f>
        <v>Do RLGIs have binding authority to set wage rates?</v>
      </c>
      <c r="E214" t="str">
        <f>'6 Admin'!E12</f>
        <v>…</v>
      </c>
      <c r="F214" t="str">
        <f>'6 Admin'!F12</f>
        <v>…</v>
      </c>
      <c r="G214" t="str">
        <f>'6 Admin'!G12</f>
        <v>…</v>
      </c>
      <c r="H214" t="str">
        <f>'6 Admin'!H12</f>
        <v>…</v>
      </c>
      <c r="I214" t="str">
        <f>'6 Admin'!I12</f>
        <v>…</v>
      </c>
      <c r="J214" t="str">
        <f>'6 Admin'!J12</f>
        <v>…</v>
      </c>
    </row>
    <row r="215" spans="3:10">
      <c r="C215" t="str">
        <f>'6 Admin'!C13</f>
        <v>A1.6</v>
      </c>
      <c r="D215" t="str">
        <f>'6 Admin'!D13</f>
        <v>Do RLGIs have binding authority to set local incentives, bonuses, top-ups?</v>
      </c>
      <c r="E215" t="str">
        <f>'6 Admin'!E13</f>
        <v>…</v>
      </c>
      <c r="F215" t="str">
        <f>'6 Admin'!F13</f>
        <v>…</v>
      </c>
      <c r="G215" t="str">
        <f>'6 Admin'!G13</f>
        <v>…</v>
      </c>
      <c r="H215" t="str">
        <f>'6 Admin'!H13</f>
        <v>…</v>
      </c>
      <c r="I215" t="str">
        <f>'6 Admin'!I13</f>
        <v>…</v>
      </c>
      <c r="J215" t="str">
        <f>'6 Admin'!J13</f>
        <v>…</v>
      </c>
    </row>
    <row r="216" spans="3:10">
      <c r="C216" t="str">
        <f>'6 Admin'!C14</f>
        <v>A1.7</v>
      </c>
      <c r="D216" t="str">
        <f>'6 Admin'!D14</f>
        <v>Do RLGIs have binding authority to recruit/hire?</v>
      </c>
      <c r="E216" t="str">
        <f>'6 Admin'!E14</f>
        <v>…</v>
      </c>
      <c r="F216" t="str">
        <f>'6 Admin'!F14</f>
        <v>…</v>
      </c>
      <c r="G216" t="str">
        <f>'6 Admin'!G14</f>
        <v>…</v>
      </c>
      <c r="H216" t="str">
        <f>'6 Admin'!H14</f>
        <v>…</v>
      </c>
      <c r="I216" t="str">
        <f>'6 Admin'!I14</f>
        <v>…</v>
      </c>
      <c r="J216" t="str">
        <f>'6 Admin'!J14</f>
        <v>…</v>
      </c>
    </row>
    <row r="217" spans="3:10">
      <c r="C217" t="str">
        <f>'6 Admin'!C15</f>
        <v>A1.8</v>
      </c>
      <c r="D217" t="str">
        <f>'6 Admin'!D15</f>
        <v>Can higher levels recruit/hire/transfer on jurisdiction behalf?</v>
      </c>
      <c r="E217" t="str">
        <f>'6 Admin'!E15</f>
        <v>…</v>
      </c>
      <c r="F217" t="str">
        <f>'6 Admin'!F15</f>
        <v>…</v>
      </c>
      <c r="G217" t="str">
        <f>'6 Admin'!G15</f>
        <v>…</v>
      </c>
      <c r="H217" t="str">
        <f>'6 Admin'!H15</f>
        <v>…</v>
      </c>
      <c r="I217" t="str">
        <f>'6 Admin'!I15</f>
        <v>…</v>
      </c>
      <c r="J217" t="str">
        <f>'6 Admin'!J15</f>
        <v>…</v>
      </c>
    </row>
    <row r="218" spans="3:10">
      <c r="C218" t="str">
        <f>'6 Admin'!C16</f>
        <v>A1.9</v>
      </c>
      <c r="D218" t="str">
        <f>'6 Admin'!D16</f>
        <v>Do RLGIs have binding authority to dismiss staff (underperforming / surplus staff)?</v>
      </c>
      <c r="E218" t="str">
        <f>'6 Admin'!E16</f>
        <v>…</v>
      </c>
      <c r="F218" t="str">
        <f>'6 Admin'!F16</f>
        <v>…</v>
      </c>
      <c r="G218" t="str">
        <f>'6 Admin'!G16</f>
        <v>…</v>
      </c>
      <c r="H218" t="str">
        <f>'6 Admin'!H16</f>
        <v>…</v>
      </c>
      <c r="I218" t="str">
        <f>'6 Admin'!I16</f>
        <v>…</v>
      </c>
      <c r="J218" t="str">
        <f>'6 Admin'!J16</f>
        <v>…</v>
      </c>
    </row>
    <row r="219" spans="3:10">
      <c r="C219">
        <f>'6 Admin'!C17</f>
        <v>0</v>
      </c>
      <c r="D219">
        <f>'6 Admin'!D17</f>
        <v>0</v>
      </c>
      <c r="E219">
        <f>'6 Admin'!E17</f>
        <v>0</v>
      </c>
      <c r="F219">
        <f>'6 Admin'!F17</f>
        <v>0</v>
      </c>
      <c r="G219">
        <f>'6 Admin'!G17</f>
        <v>0</v>
      </c>
      <c r="H219">
        <f>'6 Admin'!H17</f>
        <v>0</v>
      </c>
      <c r="I219">
        <f>'6 Admin'!I17</f>
        <v>0</v>
      </c>
      <c r="J219">
        <f>'6 Admin'!J17</f>
        <v>0</v>
      </c>
    </row>
    <row r="220" spans="3:10">
      <c r="C220" t="str">
        <f>'6 Admin'!C18</f>
        <v>A2.2</v>
      </c>
      <c r="D220" t="str">
        <f>'6 Admin'!D18</f>
        <v>Subnational procurement</v>
      </c>
      <c r="E220">
        <f>'6 Admin'!E18</f>
        <v>0</v>
      </c>
      <c r="F220">
        <f>'6 Admin'!F18</f>
        <v>0</v>
      </c>
      <c r="G220">
        <f>'6 Admin'!G18</f>
        <v>0</v>
      </c>
      <c r="H220">
        <f>'6 Admin'!H18</f>
        <v>0</v>
      </c>
      <c r="I220">
        <f>'6 Admin'!I18</f>
        <v>0</v>
      </c>
      <c r="J220">
        <f>'6 Admin'!J18</f>
        <v>0</v>
      </c>
    </row>
    <row r="221" spans="3:10">
      <c r="C221" t="str">
        <f>'6 Admin'!C19</f>
        <v>A2.2a</v>
      </c>
      <c r="D221" t="str">
        <f>'6 Admin'!D19</f>
        <v>Authority to procure capital infrastructure / supplies?</v>
      </c>
      <c r="E221" t="str">
        <f>'6 Admin'!E19</f>
        <v>…</v>
      </c>
      <c r="F221" t="str">
        <f>'6 Admin'!F19</f>
        <v>…</v>
      </c>
      <c r="G221" t="str">
        <f>'6 Admin'!G19</f>
        <v>…</v>
      </c>
      <c r="H221" t="str">
        <f>'6 Admin'!H19</f>
        <v>…</v>
      </c>
      <c r="I221" t="str">
        <f>'6 Admin'!I19</f>
        <v>…</v>
      </c>
      <c r="J221" t="str">
        <f>'6 Admin'!J19</f>
        <v>…</v>
      </c>
    </row>
    <row r="222" spans="3:10">
      <c r="C222" t="str">
        <f>'6 Admin'!C20</f>
        <v>A2.2b</v>
      </c>
      <c r="D222" t="str">
        <f>'6 Admin'!D20</f>
        <v>Authority to engage in lease / concessions / mgmt contracts?</v>
      </c>
      <c r="E222" t="str">
        <f>'6 Admin'!E20</f>
        <v>…</v>
      </c>
      <c r="F222" t="str">
        <f>'6 Admin'!F20</f>
        <v>…</v>
      </c>
      <c r="G222" t="str">
        <f>'6 Admin'!G20</f>
        <v>…</v>
      </c>
      <c r="H222" t="str">
        <f>'6 Admin'!H20</f>
        <v>…</v>
      </c>
      <c r="I222" t="str">
        <f>'6 Admin'!I20</f>
        <v>…</v>
      </c>
      <c r="J222" t="str">
        <f>'6 Admin'!J20</f>
        <v>…</v>
      </c>
    </row>
    <row r="223" spans="3:10">
      <c r="C223" t="str">
        <f>'6 Admin'!C21</f>
        <v>A2.2c</v>
      </c>
      <c r="D223" t="str">
        <f>'6 Admin'!D21</f>
        <v>Is there a local procurement threshold / ceiling ?</v>
      </c>
      <c r="E223" t="str">
        <f>'6 Admin'!E21</f>
        <v>…</v>
      </c>
      <c r="F223" t="str">
        <f>'6 Admin'!F21</f>
        <v>…</v>
      </c>
      <c r="G223" t="str">
        <f>'6 Admin'!G21</f>
        <v>…</v>
      </c>
      <c r="H223" t="str">
        <f>'6 Admin'!H21</f>
        <v>…</v>
      </c>
      <c r="I223" t="str">
        <f>'6 Admin'!I21</f>
        <v>…</v>
      </c>
      <c r="J223" t="str">
        <f>'6 Admin'!J21</f>
        <v>…</v>
      </c>
    </row>
    <row r="224" spans="3:10">
      <c r="C224" t="str">
        <f>'6 Admin'!C22</f>
        <v>A2.2d</v>
      </c>
      <c r="D224" t="str">
        <f>'6 Admin'!D22</f>
        <v>Follows international competitive bidding standards?</v>
      </c>
      <c r="E224" t="str">
        <f>'6 Admin'!E22</f>
        <v>…</v>
      </c>
      <c r="F224" t="str">
        <f>'6 Admin'!F22</f>
        <v>…</v>
      </c>
      <c r="G224" t="str">
        <f>'6 Admin'!G22</f>
        <v>…</v>
      </c>
      <c r="H224" t="str">
        <f>'6 Admin'!H22</f>
        <v>…</v>
      </c>
      <c r="I224" t="str">
        <f>'6 Admin'!I22</f>
        <v>…</v>
      </c>
      <c r="J224" t="str">
        <f>'6 Admin'!J22</f>
        <v>…</v>
      </c>
    </row>
    <row r="225" spans="3:10">
      <c r="C225" t="str">
        <f>'6 Admin'!C23</f>
        <v>A2.2e</v>
      </c>
      <c r="D225" t="str">
        <f>'6 Admin'!D23</f>
        <v>Legal requirement to make procurement information public?</v>
      </c>
      <c r="E225" t="str">
        <f>'6 Admin'!E23</f>
        <v>…</v>
      </c>
      <c r="F225" t="str">
        <f>'6 Admin'!F23</f>
        <v>…</v>
      </c>
      <c r="G225" t="str">
        <f>'6 Admin'!G23</f>
        <v>…</v>
      </c>
      <c r="H225" t="str">
        <f>'6 Admin'!H23</f>
        <v>…</v>
      </c>
      <c r="I225" t="str">
        <f>'6 Admin'!I23</f>
        <v>…</v>
      </c>
      <c r="J225" t="str">
        <f>'6 Admin'!J23</f>
        <v>…</v>
      </c>
    </row>
    <row r="226" spans="3:10" s="3" customFormat="1"/>
    <row r="228" spans="3:10">
      <c r="C228" t="str">
        <f>'7a Fiscal'!C8</f>
        <v>F1</v>
      </c>
      <c r="D228" t="str">
        <f>'7a Fiscal'!D8</f>
        <v>Nature of revenue assignment and subnational revenue administration</v>
      </c>
      <c r="E228">
        <f>'7a Fiscal'!E8</f>
        <v>0</v>
      </c>
      <c r="F228">
        <f>'7a Fiscal'!F8</f>
        <v>0</v>
      </c>
      <c r="G228">
        <f>'7a Fiscal'!G8</f>
        <v>0</v>
      </c>
      <c r="H228">
        <f>'7a Fiscal'!H8</f>
        <v>0</v>
      </c>
      <c r="I228">
        <f>'7a Fiscal'!I8</f>
        <v>0</v>
      </c>
      <c r="J228">
        <f>'7a Fiscal'!J8</f>
        <v>0</v>
      </c>
    </row>
    <row r="229" spans="3:10">
      <c r="C229" t="str">
        <f>'7a Fiscal'!C9</f>
        <v>F1.1</v>
      </c>
      <c r="D229" t="str">
        <f>'7a Fiscal'!D9</f>
        <v>Subnational entity collects (any) own revenues?</v>
      </c>
      <c r="E229" t="str">
        <f>'7a Fiscal'!E9</f>
        <v>…</v>
      </c>
      <c r="F229" t="str">
        <f>'7a Fiscal'!F9</f>
        <v>…</v>
      </c>
      <c r="G229" t="str">
        <f>'7a Fiscal'!G9</f>
        <v>…</v>
      </c>
      <c r="H229" t="str">
        <f>'7a Fiscal'!H9</f>
        <v>…</v>
      </c>
      <c r="I229" t="str">
        <f>'7a Fiscal'!I9</f>
        <v>…</v>
      </c>
      <c r="J229" t="str">
        <f>'7a Fiscal'!J9</f>
        <v>…</v>
      </c>
    </row>
    <row r="230" spans="3:10">
      <c r="C230" t="str">
        <f>'7a Fiscal'!C10</f>
        <v>F1.2</v>
      </c>
      <c r="D230" t="str">
        <f>'7a Fiscal'!D10</f>
        <v>Subnational revenues retained in own accounts?</v>
      </c>
      <c r="E230" t="str">
        <f>'7a Fiscal'!E10</f>
        <v>…</v>
      </c>
      <c r="F230" t="str">
        <f>'7a Fiscal'!F10</f>
        <v>…</v>
      </c>
      <c r="G230" t="str">
        <f>'7a Fiscal'!G10</f>
        <v>…</v>
      </c>
      <c r="H230" t="str">
        <f>'7a Fiscal'!H10</f>
        <v>…</v>
      </c>
      <c r="I230" t="str">
        <f>'7a Fiscal'!I10</f>
        <v>…</v>
      </c>
      <c r="J230" t="str">
        <f>'7a Fiscal'!J10</f>
        <v>…</v>
      </c>
    </row>
    <row r="231" spans="3:10">
      <c r="C231" t="str">
        <f>'7a Fiscal'!C11</f>
        <v>F1.3</v>
      </c>
      <c r="D231" t="str">
        <f>'7a Fiscal'!D11</f>
        <v>Revenue assignment is 'closed-list'</v>
      </c>
      <c r="E231" t="str">
        <f>'7a Fiscal'!E11</f>
        <v>…</v>
      </c>
      <c r="F231" t="str">
        <f>'7a Fiscal'!F11</f>
        <v>…</v>
      </c>
      <c r="G231" t="str">
        <f>'7a Fiscal'!G11</f>
        <v>…</v>
      </c>
      <c r="H231" t="str">
        <f>'7a Fiscal'!H11</f>
        <v>…</v>
      </c>
      <c r="I231" t="str">
        <f>'7a Fiscal'!I11</f>
        <v>…</v>
      </c>
      <c r="J231" t="str">
        <f>'7a Fiscal'!J11</f>
        <v>…</v>
      </c>
    </row>
    <row r="232" spans="3:10">
      <c r="C232" t="str">
        <f>'7a Fiscal'!C12</f>
        <v>F1.4</v>
      </c>
      <c r="D232" t="str">
        <f>'7a Fiscal'!D12</f>
        <v>Subnational entity has authority to establish own tax instruments</v>
      </c>
      <c r="E232" t="str">
        <f>'7a Fiscal'!E12</f>
        <v>…</v>
      </c>
      <c r="F232" t="str">
        <f>'7a Fiscal'!F12</f>
        <v>…</v>
      </c>
      <c r="G232" t="str">
        <f>'7a Fiscal'!G12</f>
        <v>…</v>
      </c>
      <c r="H232" t="str">
        <f>'7a Fiscal'!H12</f>
        <v>…</v>
      </c>
      <c r="I232" t="str">
        <f>'7a Fiscal'!I12</f>
        <v>…</v>
      </c>
      <c r="J232" t="str">
        <f>'7a Fiscal'!J12</f>
        <v>…</v>
      </c>
    </row>
    <row r="233" spans="3:10">
      <c r="C233" t="str">
        <f>'7a Fiscal'!C13</f>
        <v>F1.5</v>
      </c>
      <c r="D233" t="str">
        <f>'7a Fiscal'!D13</f>
        <v>Subnational entity has authority to establish own non-tax instruments</v>
      </c>
      <c r="E233" t="str">
        <f>'7a Fiscal'!E13</f>
        <v>…</v>
      </c>
      <c r="F233" t="str">
        <f>'7a Fiscal'!F13</f>
        <v>…</v>
      </c>
      <c r="G233" t="str">
        <f>'7a Fiscal'!G13</f>
        <v>…</v>
      </c>
      <c r="H233" t="str">
        <f>'7a Fiscal'!H13</f>
        <v>…</v>
      </c>
      <c r="I233" t="str">
        <f>'7a Fiscal'!I13</f>
        <v>…</v>
      </c>
      <c r="J233" t="str">
        <f>'7a Fiscal'!J13</f>
        <v>…</v>
      </c>
    </row>
    <row r="234" spans="3:10">
      <c r="C234">
        <f>'7a Fiscal'!C14</f>
        <v>0</v>
      </c>
      <c r="D234">
        <f>'7a Fiscal'!D14</f>
        <v>0</v>
      </c>
      <c r="E234">
        <f>'7a Fiscal'!E14</f>
        <v>0</v>
      </c>
      <c r="F234">
        <f>'7a Fiscal'!F14</f>
        <v>0</v>
      </c>
      <c r="G234">
        <f>'7a Fiscal'!G14</f>
        <v>0</v>
      </c>
      <c r="H234">
        <f>'7a Fiscal'!H14</f>
        <v>0</v>
      </c>
      <c r="I234">
        <f>'7a Fiscal'!I14</f>
        <v>0</v>
      </c>
      <c r="J234">
        <f>'7a Fiscal'!J14</f>
        <v>0</v>
      </c>
    </row>
    <row r="235" spans="3:10">
      <c r="C235" t="str">
        <f>'7a Fiscal'!C15</f>
        <v>F1.6</v>
      </c>
      <c r="D235" t="str">
        <f>'7a Fiscal'!D15</f>
        <v>Subnational control over tax rate</v>
      </c>
      <c r="E235">
        <f>'7a Fiscal'!E15</f>
        <v>0</v>
      </c>
      <c r="F235">
        <f>'7a Fiscal'!F15</f>
        <v>0</v>
      </c>
      <c r="G235">
        <f>'7a Fiscal'!G15</f>
        <v>0</v>
      </c>
      <c r="H235">
        <f>'7a Fiscal'!H15</f>
        <v>0</v>
      </c>
      <c r="I235">
        <f>'7a Fiscal'!I15</f>
        <v>0</v>
      </c>
      <c r="J235">
        <f>'7a Fiscal'!J15</f>
        <v>0</v>
      </c>
    </row>
    <row r="236" spans="3:10">
      <c r="C236" t="str">
        <f>'7a Fiscal'!C16</f>
        <v>F1.6a</v>
      </c>
      <c r="D236" t="str">
        <f>'7a Fiscal'!D16</f>
        <v>Taxes on income (111)</v>
      </c>
      <c r="E236" t="str">
        <f>'7a Fiscal'!E16</f>
        <v>…</v>
      </c>
      <c r="F236" t="str">
        <f>'7a Fiscal'!F16</f>
        <v>…</v>
      </c>
      <c r="G236" t="str">
        <f>'7a Fiscal'!G16</f>
        <v>…</v>
      </c>
      <c r="H236" t="str">
        <f>'7a Fiscal'!H16</f>
        <v>…</v>
      </c>
      <c r="I236" t="str">
        <f>'7a Fiscal'!I16</f>
        <v>…</v>
      </c>
      <c r="J236" t="str">
        <f>'7a Fiscal'!J16</f>
        <v>…</v>
      </c>
    </row>
    <row r="237" spans="3:10">
      <c r="C237" t="str">
        <f>'7a Fiscal'!C17</f>
        <v>F1.6b</v>
      </c>
      <c r="D237" t="str">
        <f>'7a Fiscal'!D17</f>
        <v>Taxes on property (113)</v>
      </c>
      <c r="E237" t="str">
        <f>'7a Fiscal'!E17</f>
        <v>…</v>
      </c>
      <c r="F237" t="str">
        <f>'7a Fiscal'!F17</f>
        <v>…</v>
      </c>
      <c r="G237" t="str">
        <f>'7a Fiscal'!G17</f>
        <v>…</v>
      </c>
      <c r="H237" t="str">
        <f>'7a Fiscal'!H17</f>
        <v>…</v>
      </c>
      <c r="I237" t="str">
        <f>'7a Fiscal'!I17</f>
        <v>…</v>
      </c>
      <c r="J237" t="str">
        <f>'7a Fiscal'!J17</f>
        <v>…</v>
      </c>
    </row>
    <row r="238" spans="3:10">
      <c r="C238" t="str">
        <f>'7a Fiscal'!C18</f>
        <v>F1.6c</v>
      </c>
      <c r="D238" t="str">
        <f>'7a Fiscal'!D18</f>
        <v>Taxes on goods and services (114)</v>
      </c>
      <c r="E238" t="str">
        <f>'7a Fiscal'!E18</f>
        <v>…</v>
      </c>
      <c r="F238" t="str">
        <f>'7a Fiscal'!F18</f>
        <v>…</v>
      </c>
      <c r="G238" t="str">
        <f>'7a Fiscal'!G18</f>
        <v>…</v>
      </c>
      <c r="H238" t="str">
        <f>'7a Fiscal'!H18</f>
        <v>…</v>
      </c>
      <c r="I238" t="str">
        <f>'7a Fiscal'!I18</f>
        <v>…</v>
      </c>
      <c r="J238" t="str">
        <f>'7a Fiscal'!J18</f>
        <v>…</v>
      </c>
    </row>
    <row r="239" spans="3:10">
      <c r="C239" t="str">
        <f>'7a Fiscal'!C19</f>
        <v>F1.6d</v>
      </c>
      <c r="D239" t="str">
        <f>'7a Fiscal'!D19</f>
        <v>Non-tax revenues / administrative fees (1422)</v>
      </c>
      <c r="E239" t="str">
        <f>'7a Fiscal'!E19</f>
        <v>…</v>
      </c>
      <c r="F239" t="str">
        <f>'7a Fiscal'!F19</f>
        <v>…</v>
      </c>
      <c r="G239" t="str">
        <f>'7a Fiscal'!G19</f>
        <v>…</v>
      </c>
      <c r="H239" t="str">
        <f>'7a Fiscal'!H19</f>
        <v>…</v>
      </c>
      <c r="I239" t="str">
        <f>'7a Fiscal'!I19</f>
        <v>…</v>
      </c>
      <c r="J239" t="str">
        <f>'7a Fiscal'!J19</f>
        <v>…</v>
      </c>
    </row>
    <row r="240" spans="3:10">
      <c r="C240">
        <f>'7a Fiscal'!C20</f>
        <v>0</v>
      </c>
      <c r="D240">
        <f>'7a Fiscal'!D20</f>
        <v>0</v>
      </c>
      <c r="E240">
        <f>'7a Fiscal'!E20</f>
        <v>0</v>
      </c>
      <c r="F240">
        <f>'7a Fiscal'!F20</f>
        <v>0</v>
      </c>
      <c r="G240">
        <f>'7a Fiscal'!G20</f>
        <v>0</v>
      </c>
      <c r="H240">
        <f>'7a Fiscal'!H20</f>
        <v>0</v>
      </c>
      <c r="I240">
        <f>'7a Fiscal'!I20</f>
        <v>0</v>
      </c>
      <c r="J240">
        <f>'7a Fiscal'!J20</f>
        <v>0</v>
      </c>
    </row>
    <row r="241" spans="3:10">
      <c r="C241" t="str">
        <f>'7a Fiscal'!C21</f>
        <v>F1.7</v>
      </c>
      <c r="D241" t="str">
        <f>'7a Fiscal'!D21</f>
        <v>Subnational control over tax base</v>
      </c>
      <c r="E241">
        <f>'7a Fiscal'!E21</f>
        <v>0</v>
      </c>
      <c r="F241">
        <f>'7a Fiscal'!F21</f>
        <v>0</v>
      </c>
      <c r="G241">
        <f>'7a Fiscal'!G21</f>
        <v>0</v>
      </c>
      <c r="H241">
        <f>'7a Fiscal'!H21</f>
        <v>0</v>
      </c>
      <c r="I241">
        <f>'7a Fiscal'!I21</f>
        <v>0</v>
      </c>
      <c r="J241">
        <f>'7a Fiscal'!J21</f>
        <v>0</v>
      </c>
    </row>
    <row r="242" spans="3:10">
      <c r="C242" t="str">
        <f>'7a Fiscal'!C22</f>
        <v>F1.7a</v>
      </c>
      <c r="D242" t="str">
        <f>'7a Fiscal'!D22</f>
        <v>Taxes on income (111)</v>
      </c>
      <c r="E242" t="str">
        <f>'7a Fiscal'!E22</f>
        <v>…</v>
      </c>
      <c r="F242" t="str">
        <f>'7a Fiscal'!F22</f>
        <v>…</v>
      </c>
      <c r="G242" t="str">
        <f>'7a Fiscal'!G22</f>
        <v>…</v>
      </c>
      <c r="H242" t="str">
        <f>'7a Fiscal'!H22</f>
        <v>…</v>
      </c>
      <c r="I242" t="str">
        <f>'7a Fiscal'!I22</f>
        <v>…</v>
      </c>
      <c r="J242" t="str">
        <f>'7a Fiscal'!J22</f>
        <v>…</v>
      </c>
    </row>
    <row r="243" spans="3:10">
      <c r="C243" t="str">
        <f>'7a Fiscal'!C23</f>
        <v>F1.7b</v>
      </c>
      <c r="D243" t="str">
        <f>'7a Fiscal'!D23</f>
        <v>Taxes on property (113)</v>
      </c>
      <c r="E243" t="str">
        <f>'7a Fiscal'!E23</f>
        <v>…</v>
      </c>
      <c r="F243" t="str">
        <f>'7a Fiscal'!F23</f>
        <v>…</v>
      </c>
      <c r="G243" t="str">
        <f>'7a Fiscal'!G23</f>
        <v>…</v>
      </c>
      <c r="H243" t="str">
        <f>'7a Fiscal'!H23</f>
        <v>…</v>
      </c>
      <c r="I243" t="str">
        <f>'7a Fiscal'!I23</f>
        <v>…</v>
      </c>
      <c r="J243" t="str">
        <f>'7a Fiscal'!J23</f>
        <v>…</v>
      </c>
    </row>
    <row r="244" spans="3:10">
      <c r="C244" t="str">
        <f>'7a Fiscal'!C24</f>
        <v>F1.7c</v>
      </c>
      <c r="D244" t="str">
        <f>'7a Fiscal'!D24</f>
        <v>Taxes on goods and services (114)</v>
      </c>
      <c r="E244" t="str">
        <f>'7a Fiscal'!E24</f>
        <v>…</v>
      </c>
      <c r="F244" t="str">
        <f>'7a Fiscal'!F24</f>
        <v>…</v>
      </c>
      <c r="G244" t="str">
        <f>'7a Fiscal'!G24</f>
        <v>…</v>
      </c>
      <c r="H244" t="str">
        <f>'7a Fiscal'!H24</f>
        <v>…</v>
      </c>
      <c r="I244" t="str">
        <f>'7a Fiscal'!I24</f>
        <v>…</v>
      </c>
      <c r="J244" t="str">
        <f>'7a Fiscal'!J24</f>
        <v>…</v>
      </c>
    </row>
    <row r="245" spans="3:10">
      <c r="C245" t="str">
        <f>'7a Fiscal'!C25</f>
        <v>F1.7d</v>
      </c>
      <c r="D245" t="str">
        <f>'7a Fiscal'!D25</f>
        <v>Non-tax revenues / administrative fees (1422)</v>
      </c>
      <c r="E245" t="str">
        <f>'7a Fiscal'!E25</f>
        <v>…</v>
      </c>
      <c r="F245" t="str">
        <f>'7a Fiscal'!F25</f>
        <v>…</v>
      </c>
      <c r="G245" t="str">
        <f>'7a Fiscal'!G25</f>
        <v>…</v>
      </c>
      <c r="H245" t="str">
        <f>'7a Fiscal'!H25</f>
        <v>…</v>
      </c>
      <c r="I245" t="str">
        <f>'7a Fiscal'!I25</f>
        <v>…</v>
      </c>
      <c r="J245" t="str">
        <f>'7a Fiscal'!J25</f>
        <v>…</v>
      </c>
    </row>
    <row r="246" spans="3:10">
      <c r="C246">
        <f>'7a Fiscal'!C26</f>
        <v>0</v>
      </c>
      <c r="D246">
        <f>'7a Fiscal'!D26</f>
        <v>0</v>
      </c>
      <c r="E246">
        <f>'7a Fiscal'!E26</f>
        <v>0</v>
      </c>
      <c r="F246">
        <f>'7a Fiscal'!F26</f>
        <v>0</v>
      </c>
      <c r="G246">
        <f>'7a Fiscal'!G26</f>
        <v>0</v>
      </c>
      <c r="H246">
        <f>'7a Fiscal'!H26</f>
        <v>0</v>
      </c>
      <c r="I246">
        <f>'7a Fiscal'!I26</f>
        <v>0</v>
      </c>
      <c r="J246">
        <f>'7a Fiscal'!J26</f>
        <v>0</v>
      </c>
    </row>
    <row r="247" spans="3:10">
      <c r="C247" t="str">
        <f>'7a Fiscal'!C27</f>
        <v>F2.1</v>
      </c>
      <c r="D247" t="str">
        <f>'7a Fiscal'!D27</f>
        <v>Nature, composition and management of intergovernmental fiscal transfer system</v>
      </c>
      <c r="E247">
        <f>'7a Fiscal'!E27</f>
        <v>0</v>
      </c>
      <c r="F247">
        <f>'7a Fiscal'!F27</f>
        <v>0</v>
      </c>
      <c r="G247">
        <f>'7a Fiscal'!G27</f>
        <v>0</v>
      </c>
      <c r="H247">
        <f>'7a Fiscal'!H27</f>
        <v>0</v>
      </c>
      <c r="I247">
        <f>'7a Fiscal'!I27</f>
        <v>0</v>
      </c>
      <c r="J247">
        <f>'7a Fiscal'!J27</f>
        <v>0</v>
      </c>
    </row>
    <row r="248" spans="3:10">
      <c r="C248" t="str">
        <f>'7a Fiscal'!C28</f>
        <v>F2.1a</v>
      </c>
      <c r="D248" t="str">
        <f>'7a Fiscal'!D28</f>
        <v>Does the transfer system provide an appropriate mix of transfers?</v>
      </c>
      <c r="E248" t="str">
        <f>'7a Fiscal'!E28</f>
        <v>…</v>
      </c>
      <c r="F248" t="str">
        <f>'7a Fiscal'!F28</f>
        <v>…</v>
      </c>
      <c r="G248" t="str">
        <f>'7a Fiscal'!G28</f>
        <v>…</v>
      </c>
      <c r="H248" t="str">
        <f>'7a Fiscal'!H28</f>
        <v>…</v>
      </c>
      <c r="I248" t="str">
        <f>'7a Fiscal'!I28</f>
        <v>…</v>
      </c>
      <c r="J248" t="str">
        <f>'7a Fiscal'!J28</f>
        <v>…</v>
      </c>
    </row>
    <row r="249" spans="3:10">
      <c r="C249" t="str">
        <f>'7a Fiscal'!C29</f>
        <v>F2.1b</v>
      </c>
      <c r="D249" t="str">
        <f>'7a Fiscal'!D29</f>
        <v>Does the transfer system empower RLGs to plan with a clear hard budget constraint?</v>
      </c>
      <c r="E249" t="str">
        <f>'7a Fiscal'!E29</f>
        <v>…</v>
      </c>
      <c r="F249" t="str">
        <f>'7a Fiscal'!F29</f>
        <v>…</v>
      </c>
      <c r="G249" t="str">
        <f>'7a Fiscal'!G29</f>
        <v>…</v>
      </c>
      <c r="H249" t="str">
        <f>'7a Fiscal'!H29</f>
        <v>…</v>
      </c>
      <c r="I249" t="str">
        <f>'7a Fiscal'!I29</f>
        <v>…</v>
      </c>
      <c r="J249" t="str">
        <f>'7a Fiscal'!J29</f>
        <v>…</v>
      </c>
    </row>
    <row r="250" spans="3:10">
      <c r="C250" t="str">
        <f>'7a Fiscal'!C30</f>
        <v>F2.1c</v>
      </c>
      <c r="D250" t="str">
        <f>'7a Fiscal'!D30</f>
        <v>Transfers are provided in a complete, timely and consistent manner</v>
      </c>
      <c r="E250" t="str">
        <f>'7a Fiscal'!E30</f>
        <v>…</v>
      </c>
      <c r="F250" t="str">
        <f>'7a Fiscal'!F30</f>
        <v>…</v>
      </c>
      <c r="G250" t="str">
        <f>'7a Fiscal'!G30</f>
        <v>…</v>
      </c>
      <c r="H250" t="str">
        <f>'7a Fiscal'!H30</f>
        <v>…</v>
      </c>
      <c r="I250" t="str">
        <f>'7a Fiscal'!I30</f>
        <v>…</v>
      </c>
      <c r="J250" t="str">
        <f>'7a Fiscal'!J30</f>
        <v>…</v>
      </c>
    </row>
    <row r="251" spans="3:10">
      <c r="C251">
        <f>'7a Fiscal'!C31</f>
        <v>0</v>
      </c>
      <c r="D251">
        <f>'7a Fiscal'!D31</f>
        <v>0</v>
      </c>
      <c r="E251">
        <f>'7a Fiscal'!E31</f>
        <v>0</v>
      </c>
      <c r="F251">
        <f>'7a Fiscal'!F31</f>
        <v>0</v>
      </c>
      <c r="G251">
        <f>'7a Fiscal'!G31</f>
        <v>0</v>
      </c>
      <c r="H251">
        <f>'7a Fiscal'!H31</f>
        <v>0</v>
      </c>
      <c r="I251">
        <f>'7a Fiscal'!I31</f>
        <v>0</v>
      </c>
      <c r="J251">
        <f>'7a Fiscal'!J31</f>
        <v>0</v>
      </c>
    </row>
    <row r="252" spans="3:10">
      <c r="C252" t="str">
        <f>'7a Fiscal'!C32</f>
        <v>F2.2</v>
      </c>
      <c r="D252" t="str">
        <f>'7a Fiscal'!D32</f>
        <v>Intergovernmental fiscal transfers: ruled-based vertical allocation of resources?</v>
      </c>
      <c r="E252">
        <f>'7a Fiscal'!E32</f>
        <v>0</v>
      </c>
      <c r="F252">
        <f>'7a Fiscal'!F32</f>
        <v>0</v>
      </c>
      <c r="G252">
        <f>'7a Fiscal'!G32</f>
        <v>0</v>
      </c>
      <c r="H252">
        <f>'7a Fiscal'!H32</f>
        <v>0</v>
      </c>
      <c r="I252">
        <f>'7a Fiscal'!I32</f>
        <v>0</v>
      </c>
      <c r="J252">
        <f>'7a Fiscal'!J32</f>
        <v>0</v>
      </c>
    </row>
    <row r="253" spans="3:10">
      <c r="C253" t="str">
        <f>'7a Fiscal'!C33</f>
        <v>F2.2a</v>
      </c>
      <c r="D253" t="str">
        <f>'7a Fiscal'!D33</f>
        <v>General Revenue Sharing</v>
      </c>
      <c r="E253" t="str">
        <f>'7a Fiscal'!E33</f>
        <v>…</v>
      </c>
      <c r="F253" t="str">
        <f>'7a Fiscal'!F33</f>
        <v>…</v>
      </c>
      <c r="G253" t="str">
        <f>'7a Fiscal'!G33</f>
        <v>…</v>
      </c>
      <c r="H253" t="str">
        <f>'7a Fiscal'!H33</f>
        <v>…</v>
      </c>
      <c r="I253" t="str">
        <f>'7a Fiscal'!I33</f>
        <v>…</v>
      </c>
      <c r="J253" t="str">
        <f>'7a Fiscal'!J33</f>
        <v>…</v>
      </c>
    </row>
    <row r="254" spans="3:10">
      <c r="C254" t="str">
        <f>'7a Fiscal'!C34</f>
        <v>F2.2b</v>
      </c>
      <c r="D254" t="str">
        <f>'7a Fiscal'!D34</f>
        <v>Unconditional / General Purpose Grants</v>
      </c>
      <c r="E254" t="str">
        <f>'7a Fiscal'!E34</f>
        <v>…</v>
      </c>
      <c r="F254" t="str">
        <f>'7a Fiscal'!F34</f>
        <v>…</v>
      </c>
      <c r="G254" t="str">
        <f>'7a Fiscal'!G34</f>
        <v>…</v>
      </c>
      <c r="H254" t="str">
        <f>'7a Fiscal'!H34</f>
        <v>…</v>
      </c>
      <c r="I254" t="str">
        <f>'7a Fiscal'!I34</f>
        <v>…</v>
      </c>
      <c r="J254" t="str">
        <f>'7a Fiscal'!J34</f>
        <v>…</v>
      </c>
    </row>
    <row r="255" spans="3:10">
      <c r="C255" t="str">
        <f>'7a Fiscal'!C35</f>
        <v>F2.2c</v>
      </c>
      <c r="D255" t="str">
        <f>'7a Fiscal'!D35</f>
        <v>Conditional wage grants</v>
      </c>
      <c r="E255" t="str">
        <f>'7a Fiscal'!E35</f>
        <v>…</v>
      </c>
      <c r="F255" t="str">
        <f>'7a Fiscal'!F35</f>
        <v>…</v>
      </c>
      <c r="G255" t="str">
        <f>'7a Fiscal'!G35</f>
        <v>…</v>
      </c>
      <c r="H255" t="str">
        <f>'7a Fiscal'!H35</f>
        <v>…</v>
      </c>
      <c r="I255" t="str">
        <f>'7a Fiscal'!I35</f>
        <v>…</v>
      </c>
      <c r="J255" t="str">
        <f>'7a Fiscal'!J35</f>
        <v>…</v>
      </c>
    </row>
    <row r="256" spans="3:10">
      <c r="C256" t="str">
        <f>'7a Fiscal'!C36</f>
        <v>F2.2d</v>
      </c>
      <c r="D256" t="str">
        <f>'7a Fiscal'!D36</f>
        <v>Conditional non-wage recurrent grants</v>
      </c>
      <c r="E256" t="str">
        <f>'7a Fiscal'!E36</f>
        <v>…</v>
      </c>
      <c r="F256" t="str">
        <f>'7a Fiscal'!F36</f>
        <v>…</v>
      </c>
      <c r="G256" t="str">
        <f>'7a Fiscal'!G36</f>
        <v>…</v>
      </c>
      <c r="H256" t="str">
        <f>'7a Fiscal'!H36</f>
        <v>…</v>
      </c>
      <c r="I256" t="str">
        <f>'7a Fiscal'!I36</f>
        <v>…</v>
      </c>
      <c r="J256" t="str">
        <f>'7a Fiscal'!J36</f>
        <v>…</v>
      </c>
    </row>
    <row r="257" spans="3:10">
      <c r="C257" t="str">
        <f>'7a Fiscal'!C37</f>
        <v>F2.2e</v>
      </c>
      <c r="D257" t="str">
        <f>'7a Fiscal'!D37</f>
        <v>Other conditional recurrent grants</v>
      </c>
      <c r="E257" t="str">
        <f>'7a Fiscal'!E37</f>
        <v>…</v>
      </c>
      <c r="F257" t="str">
        <f>'7a Fiscal'!F37</f>
        <v>…</v>
      </c>
      <c r="G257" t="str">
        <f>'7a Fiscal'!G37</f>
        <v>…</v>
      </c>
      <c r="H257" t="str">
        <f>'7a Fiscal'!H37</f>
        <v>…</v>
      </c>
      <c r="I257" t="str">
        <f>'7a Fiscal'!I37</f>
        <v>…</v>
      </c>
      <c r="J257" t="str">
        <f>'7a Fiscal'!J37</f>
        <v>…</v>
      </c>
    </row>
    <row r="258" spans="3:10">
      <c r="C258" t="str">
        <f>'7a Fiscal'!C38</f>
        <v>F2.2f</v>
      </c>
      <c r="D258" t="str">
        <f>'7a Fiscal'!D38</f>
        <v>Conditional capital grants</v>
      </c>
      <c r="E258" t="str">
        <f>'7a Fiscal'!E38</f>
        <v>…</v>
      </c>
      <c r="F258" t="str">
        <f>'7a Fiscal'!F38</f>
        <v>…</v>
      </c>
      <c r="G258" t="str">
        <f>'7a Fiscal'!G38</f>
        <v>…</v>
      </c>
      <c r="H258" t="str">
        <f>'7a Fiscal'!H38</f>
        <v>…</v>
      </c>
      <c r="I258" t="str">
        <f>'7a Fiscal'!I38</f>
        <v>…</v>
      </c>
      <c r="J258" t="str">
        <f>'7a Fiscal'!J38</f>
        <v>…</v>
      </c>
    </row>
    <row r="259" spans="3:10">
      <c r="C259" t="str">
        <f>'7a Fiscal'!C39</f>
        <v>F2.2g</v>
      </c>
      <c r="D259" t="str">
        <f>'7a Fiscal'!D39</f>
        <v>Cross-sectoral capital grants</v>
      </c>
      <c r="E259" t="str">
        <f>'7a Fiscal'!E39</f>
        <v>…</v>
      </c>
      <c r="F259" t="str">
        <f>'7a Fiscal'!F39</f>
        <v>…</v>
      </c>
      <c r="G259" t="str">
        <f>'7a Fiscal'!G39</f>
        <v>…</v>
      </c>
      <c r="H259" t="str">
        <f>'7a Fiscal'!H39</f>
        <v>…</v>
      </c>
      <c r="I259" t="str">
        <f>'7a Fiscal'!I39</f>
        <v>…</v>
      </c>
      <c r="J259" t="str">
        <f>'7a Fiscal'!J39</f>
        <v>…</v>
      </c>
    </row>
    <row r="260" spans="3:10">
      <c r="C260">
        <f>'7a Fiscal'!C40</f>
        <v>0</v>
      </c>
      <c r="D260">
        <f>'7a Fiscal'!D40</f>
        <v>0</v>
      </c>
      <c r="E260">
        <f>'7a Fiscal'!E40</f>
        <v>0</v>
      </c>
      <c r="F260">
        <f>'7a Fiscal'!F40</f>
        <v>0</v>
      </c>
      <c r="G260">
        <f>'7a Fiscal'!G40</f>
        <v>0</v>
      </c>
      <c r="H260">
        <f>'7a Fiscal'!H40</f>
        <v>0</v>
      </c>
      <c r="I260">
        <f>'7a Fiscal'!I40</f>
        <v>0</v>
      </c>
      <c r="J260">
        <f>'7a Fiscal'!J40</f>
        <v>0</v>
      </c>
    </row>
    <row r="261" spans="3:10">
      <c r="C261" t="str">
        <f>'7a Fiscal'!C41</f>
        <v>F2.3</v>
      </c>
      <c r="D261" t="str">
        <f>'7a Fiscal'!D41</f>
        <v>Intergovernmental fiscal transfers: formula-based horizontal allocation of resources?</v>
      </c>
      <c r="E261">
        <f>'7a Fiscal'!E41</f>
        <v>0</v>
      </c>
      <c r="F261">
        <f>'7a Fiscal'!F41</f>
        <v>0</v>
      </c>
      <c r="G261">
        <f>'7a Fiscal'!G41</f>
        <v>0</v>
      </c>
      <c r="H261">
        <f>'7a Fiscal'!H41</f>
        <v>0</v>
      </c>
      <c r="I261">
        <f>'7a Fiscal'!I41</f>
        <v>0</v>
      </c>
      <c r="J261">
        <f>'7a Fiscal'!J41</f>
        <v>0</v>
      </c>
    </row>
    <row r="262" spans="3:10">
      <c r="C262" t="str">
        <f>'7a Fiscal'!C42</f>
        <v>F2.3a</v>
      </c>
      <c r="D262" t="str">
        <f>'7a Fiscal'!D42</f>
        <v>General Revenue Sharing</v>
      </c>
      <c r="E262" t="str">
        <f>'7a Fiscal'!E42</f>
        <v>…</v>
      </c>
      <c r="F262" t="str">
        <f>'7a Fiscal'!F42</f>
        <v>…</v>
      </c>
      <c r="G262" t="str">
        <f>'7a Fiscal'!G42</f>
        <v>…</v>
      </c>
      <c r="H262" t="str">
        <f>'7a Fiscal'!H42</f>
        <v>…</v>
      </c>
      <c r="I262" t="str">
        <f>'7a Fiscal'!I42</f>
        <v>…</v>
      </c>
      <c r="J262" t="str">
        <f>'7a Fiscal'!J42</f>
        <v>…</v>
      </c>
    </row>
    <row r="263" spans="3:10">
      <c r="C263" t="str">
        <f>'7a Fiscal'!C43</f>
        <v>F2.3b</v>
      </c>
      <c r="D263" t="str">
        <f>'7a Fiscal'!D43</f>
        <v>Unconditional / General Purpose Grants</v>
      </c>
      <c r="E263" t="str">
        <f>'7a Fiscal'!E43</f>
        <v>…</v>
      </c>
      <c r="F263" t="str">
        <f>'7a Fiscal'!F43</f>
        <v>…</v>
      </c>
      <c r="G263" t="str">
        <f>'7a Fiscal'!G43</f>
        <v>…</v>
      </c>
      <c r="H263" t="str">
        <f>'7a Fiscal'!H43</f>
        <v>…</v>
      </c>
      <c r="I263" t="str">
        <f>'7a Fiscal'!I43</f>
        <v>…</v>
      </c>
      <c r="J263" t="str">
        <f>'7a Fiscal'!J43</f>
        <v>…</v>
      </c>
    </row>
    <row r="264" spans="3:10">
      <c r="C264" t="str">
        <f>'7a Fiscal'!C44</f>
        <v>F2.3c</v>
      </c>
      <c r="D264" t="str">
        <f>'7a Fiscal'!D44</f>
        <v>Conditional wage grants</v>
      </c>
      <c r="E264" t="str">
        <f>'7a Fiscal'!E44</f>
        <v>…</v>
      </c>
      <c r="F264" t="str">
        <f>'7a Fiscal'!F44</f>
        <v>…</v>
      </c>
      <c r="G264" t="str">
        <f>'7a Fiscal'!G44</f>
        <v>…</v>
      </c>
      <c r="H264" t="str">
        <f>'7a Fiscal'!H44</f>
        <v>…</v>
      </c>
      <c r="I264" t="str">
        <f>'7a Fiscal'!I44</f>
        <v>…</v>
      </c>
      <c r="J264" t="str">
        <f>'7a Fiscal'!J44</f>
        <v>…</v>
      </c>
    </row>
    <row r="265" spans="3:10">
      <c r="C265" t="str">
        <f>'7a Fiscal'!C45</f>
        <v>F2.3d</v>
      </c>
      <c r="D265" t="str">
        <f>'7a Fiscal'!D45</f>
        <v>Conditional non-wage recurrent grants</v>
      </c>
      <c r="E265" t="str">
        <f>'7a Fiscal'!E45</f>
        <v>…</v>
      </c>
      <c r="F265" t="str">
        <f>'7a Fiscal'!F45</f>
        <v>…</v>
      </c>
      <c r="G265" t="str">
        <f>'7a Fiscal'!G45</f>
        <v>…</v>
      </c>
      <c r="H265" t="str">
        <f>'7a Fiscal'!H45</f>
        <v>…</v>
      </c>
      <c r="I265" t="str">
        <f>'7a Fiscal'!I45</f>
        <v>…</v>
      </c>
      <c r="J265" t="str">
        <f>'7a Fiscal'!J45</f>
        <v>…</v>
      </c>
    </row>
    <row r="266" spans="3:10">
      <c r="C266" t="str">
        <f>'7a Fiscal'!C46</f>
        <v>F2.3e</v>
      </c>
      <c r="D266" t="str">
        <f>'7a Fiscal'!D46</f>
        <v>Other conditional recurrent grants</v>
      </c>
      <c r="E266" t="str">
        <f>'7a Fiscal'!E46</f>
        <v>…</v>
      </c>
      <c r="F266" t="str">
        <f>'7a Fiscal'!F46</f>
        <v>…</v>
      </c>
      <c r="G266" t="str">
        <f>'7a Fiscal'!G46</f>
        <v>…</v>
      </c>
      <c r="H266" t="str">
        <f>'7a Fiscal'!H46</f>
        <v>…</v>
      </c>
      <c r="I266" t="str">
        <f>'7a Fiscal'!I46</f>
        <v>…</v>
      </c>
      <c r="J266" t="str">
        <f>'7a Fiscal'!J46</f>
        <v>…</v>
      </c>
    </row>
    <row r="267" spans="3:10">
      <c r="C267" t="str">
        <f>'7a Fiscal'!C47</f>
        <v>F2.3f</v>
      </c>
      <c r="D267" t="str">
        <f>'7a Fiscal'!D47</f>
        <v>Conditional capital grants</v>
      </c>
      <c r="E267" t="str">
        <f>'7a Fiscal'!E47</f>
        <v>…</v>
      </c>
      <c r="F267" t="str">
        <f>'7a Fiscal'!F47</f>
        <v>…</v>
      </c>
      <c r="G267" t="str">
        <f>'7a Fiscal'!G47</f>
        <v>…</v>
      </c>
      <c r="H267" t="str">
        <f>'7a Fiscal'!H47</f>
        <v>…</v>
      </c>
      <c r="I267" t="str">
        <f>'7a Fiscal'!I47</f>
        <v>…</v>
      </c>
      <c r="J267" t="str">
        <f>'7a Fiscal'!J47</f>
        <v>…</v>
      </c>
    </row>
    <row r="268" spans="3:10">
      <c r="C268" t="str">
        <f>'7a Fiscal'!C48</f>
        <v>F2.3g</v>
      </c>
      <c r="D268" t="str">
        <f>'7a Fiscal'!D48</f>
        <v>Cross-sectoral capital grants</v>
      </c>
      <c r="E268" t="str">
        <f>'7a Fiscal'!E48</f>
        <v>…</v>
      </c>
      <c r="F268" t="str">
        <f>'7a Fiscal'!F48</f>
        <v>…</v>
      </c>
      <c r="G268" t="str">
        <f>'7a Fiscal'!G48</f>
        <v>…</v>
      </c>
      <c r="H268" t="str">
        <f>'7a Fiscal'!H48</f>
        <v>…</v>
      </c>
      <c r="I268" t="str">
        <f>'7a Fiscal'!I48</f>
        <v>…</v>
      </c>
      <c r="J268" t="str">
        <f>'7a Fiscal'!J48</f>
        <v>…</v>
      </c>
    </row>
    <row r="269" spans="3:10">
      <c r="C269">
        <f>'7a Fiscal'!C49</f>
        <v>0</v>
      </c>
      <c r="D269">
        <f>'7a Fiscal'!D49</f>
        <v>0</v>
      </c>
      <c r="E269">
        <f>'7a Fiscal'!E49</f>
        <v>0</v>
      </c>
      <c r="F269">
        <f>'7a Fiscal'!F49</f>
        <v>0</v>
      </c>
      <c r="G269">
        <f>'7a Fiscal'!G49</f>
        <v>0</v>
      </c>
      <c r="H269">
        <f>'7a Fiscal'!H49</f>
        <v>0</v>
      </c>
      <c r="I269">
        <f>'7a Fiscal'!I49</f>
        <v>0</v>
      </c>
      <c r="J269">
        <f>'7a Fiscal'!J49</f>
        <v>0</v>
      </c>
    </row>
    <row r="270" spans="3:10">
      <c r="C270" t="str">
        <f>'7a Fiscal'!C50</f>
        <v>F3</v>
      </c>
      <c r="D270" t="str">
        <f>'7a Fiscal'!D50</f>
        <v>Subnational borrowing and debt</v>
      </c>
      <c r="E270">
        <f>'7a Fiscal'!E50</f>
        <v>0</v>
      </c>
      <c r="F270">
        <f>'7a Fiscal'!F50</f>
        <v>0</v>
      </c>
      <c r="G270">
        <f>'7a Fiscal'!G50</f>
        <v>0</v>
      </c>
      <c r="H270">
        <f>'7a Fiscal'!H50</f>
        <v>0</v>
      </c>
      <c r="I270">
        <f>'7a Fiscal'!I50</f>
        <v>0</v>
      </c>
      <c r="J270">
        <f>'7a Fiscal'!J50</f>
        <v>0</v>
      </c>
    </row>
    <row r="271" spans="3:10">
      <c r="C271" t="str">
        <f>'7a Fiscal'!C51</f>
        <v>F3.1</v>
      </c>
      <c r="D271" t="str">
        <f>'7a Fiscal'!D51</f>
        <v>Authority to borrow without higher-level approval?</v>
      </c>
      <c r="E271" t="str">
        <f>'7a Fiscal'!E51</f>
        <v>…</v>
      </c>
      <c r="F271" t="str">
        <f>'7a Fiscal'!F51</f>
        <v>…</v>
      </c>
      <c r="G271" t="str">
        <f>'7a Fiscal'!G51</f>
        <v>…</v>
      </c>
      <c r="H271" t="str">
        <f>'7a Fiscal'!H51</f>
        <v>…</v>
      </c>
      <c r="I271" t="str">
        <f>'7a Fiscal'!I51</f>
        <v>…</v>
      </c>
      <c r="J271" t="str">
        <f>'7a Fiscal'!J51</f>
        <v>…</v>
      </c>
    </row>
    <row r="272" spans="3:10">
      <c r="C272" t="str">
        <f>'7a Fiscal'!C52</f>
        <v>F3.2</v>
      </c>
      <c r="D272" t="str">
        <f>'7a Fiscal'!D52</f>
        <v>If F4.2 no, authority to borrow with higher-level approval?</v>
      </c>
      <c r="E272" t="str">
        <f>'7a Fiscal'!E52</f>
        <v>…</v>
      </c>
      <c r="F272" t="str">
        <f>'7a Fiscal'!F52</f>
        <v>…</v>
      </c>
      <c r="G272" t="str">
        <f>'7a Fiscal'!G52</f>
        <v>…</v>
      </c>
      <c r="H272" t="str">
        <f>'7a Fiscal'!H52</f>
        <v>…</v>
      </c>
      <c r="I272" t="str">
        <f>'7a Fiscal'!I52</f>
        <v>…</v>
      </c>
      <c r="J272" t="str">
        <f>'7a Fiscal'!J52</f>
        <v>…</v>
      </c>
    </row>
    <row r="273" spans="3:10">
      <c r="C273" t="str">
        <f>'7a Fiscal'!C53</f>
        <v>F3.3</v>
      </c>
      <c r="D273" t="str">
        <f>'7a Fiscal'!D53</f>
        <v>Local borrowing takes place extensively (more than one-third of LGs)?</v>
      </c>
      <c r="E273" t="str">
        <f>'7a Fiscal'!E53</f>
        <v>…</v>
      </c>
      <c r="F273" t="str">
        <f>'7a Fiscal'!F53</f>
        <v>…</v>
      </c>
      <c r="G273" t="str">
        <f>'7a Fiscal'!G53</f>
        <v>…</v>
      </c>
      <c r="H273" t="str">
        <f>'7a Fiscal'!H53</f>
        <v>…</v>
      </c>
      <c r="I273" t="str">
        <f>'7a Fiscal'!I53</f>
        <v>…</v>
      </c>
      <c r="J273" t="str">
        <f>'7a Fiscal'!J53</f>
        <v>…</v>
      </c>
    </row>
    <row r="274" spans="3:10">
      <c r="C274" t="str">
        <f>'7a Fiscal'!C54</f>
        <v>F3.4</v>
      </c>
      <c r="D274" t="str">
        <f>'7a Fiscal'!D54</f>
        <v>Subnational government bond issuance allowed/practiced?</v>
      </c>
      <c r="E274" t="str">
        <f>'7a Fiscal'!E54</f>
        <v>…</v>
      </c>
      <c r="F274" t="str">
        <f>'7a Fiscal'!F54</f>
        <v>…</v>
      </c>
      <c r="G274" t="str">
        <f>'7a Fiscal'!G54</f>
        <v>…</v>
      </c>
      <c r="H274" t="str">
        <f>'7a Fiscal'!H54</f>
        <v>…</v>
      </c>
      <c r="I274" t="str">
        <f>'7a Fiscal'!I54</f>
        <v>…</v>
      </c>
      <c r="J274" t="str">
        <f>'7a Fiscal'!J54</f>
        <v>…</v>
      </c>
    </row>
    <row r="275" spans="3:10">
      <c r="C275" t="str">
        <f>'7a Fiscal'!C55</f>
        <v>F3.5</v>
      </c>
      <c r="D275" t="str">
        <f>'7a Fiscal'!D55</f>
        <v>Higher-level constraints on borrowing (limits on size or use of resources)?</v>
      </c>
      <c r="E275" t="str">
        <f>'7a Fiscal'!E55</f>
        <v>…</v>
      </c>
      <c r="F275" t="str">
        <f>'7a Fiscal'!F55</f>
        <v>…</v>
      </c>
      <c r="G275" t="str">
        <f>'7a Fiscal'!G55</f>
        <v>…</v>
      </c>
      <c r="H275" t="str">
        <f>'7a Fiscal'!H55</f>
        <v>…</v>
      </c>
      <c r="I275" t="str">
        <f>'7a Fiscal'!I55</f>
        <v>…</v>
      </c>
      <c r="J275" t="str">
        <f>'7a Fiscal'!J55</f>
        <v>…</v>
      </c>
    </row>
    <row r="276" spans="3:10">
      <c r="C276" t="str">
        <f>'7a Fiscal'!C56</f>
        <v>F3.6</v>
      </c>
      <c r="D276" t="str">
        <f>'7a Fiscal'!D56</f>
        <v xml:space="preserve">Specific electoral or local accountability constraints on borrowing? </v>
      </c>
      <c r="E276" t="str">
        <f>'7a Fiscal'!E56</f>
        <v>…</v>
      </c>
      <c r="F276" t="str">
        <f>'7a Fiscal'!F56</f>
        <v>…</v>
      </c>
      <c r="G276" t="str">
        <f>'7a Fiscal'!G56</f>
        <v>…</v>
      </c>
      <c r="H276" t="str">
        <f>'7a Fiscal'!H56</f>
        <v>…</v>
      </c>
      <c r="I276" t="str">
        <f>'7a Fiscal'!I56</f>
        <v>…</v>
      </c>
      <c r="J276" t="str">
        <f>'7a Fiscal'!J56</f>
        <v>…</v>
      </c>
    </row>
    <row r="277" spans="3:10">
      <c r="C277" t="str">
        <f>'7a Fiscal'!C57</f>
        <v>F3.7</v>
      </c>
      <c r="D277" t="str">
        <f>'7a Fiscal'!D57</f>
        <v>Local borrowing institution exists?</v>
      </c>
      <c r="E277" t="str">
        <f>'7a Fiscal'!E57</f>
        <v>…</v>
      </c>
      <c r="F277" t="str">
        <f>'7a Fiscal'!F57</f>
        <v>…</v>
      </c>
      <c r="G277" t="str">
        <f>'7a Fiscal'!G57</f>
        <v>…</v>
      </c>
      <c r="H277" t="str">
        <f>'7a Fiscal'!H57</f>
        <v>…</v>
      </c>
      <c r="I277" t="str">
        <f>'7a Fiscal'!I57</f>
        <v>…</v>
      </c>
      <c r="J277" t="str">
        <f>'7a Fiscal'!J57</f>
        <v>…</v>
      </c>
    </row>
    <row r="278" spans="3:10">
      <c r="C278" t="str">
        <f>'7a Fiscal'!C58</f>
        <v>F3.8</v>
      </c>
      <c r="D278" t="str">
        <f>'7a Fiscal'!D58</f>
        <v>Vertical coordination on borrowing / fiscal rules?</v>
      </c>
      <c r="E278" t="str">
        <f>'7a Fiscal'!E58</f>
        <v>…</v>
      </c>
      <c r="F278" t="str">
        <f>'7a Fiscal'!F58</f>
        <v>…</v>
      </c>
      <c r="G278" t="str">
        <f>'7a Fiscal'!G58</f>
        <v>…</v>
      </c>
      <c r="H278" t="str">
        <f>'7a Fiscal'!H58</f>
        <v>…</v>
      </c>
      <c r="I278" t="str">
        <f>'7a Fiscal'!I58</f>
        <v>…</v>
      </c>
      <c r="J278" t="str">
        <f>'7a Fiscal'!J58</f>
        <v>…</v>
      </c>
    </row>
    <row r="279" spans="3:10" s="3" customFormat="1"/>
    <row r="281" spans="3:10">
      <c r="C281" t="str">
        <f>'7b Fiscal'!C5</f>
        <v>F4</v>
      </c>
      <c r="D281" t="str">
        <f>'7b Fiscal'!D5</f>
        <v>Subnational funding structure: vertical share of public expenditures and revenues</v>
      </c>
      <c r="E281">
        <f>'7b Fiscal'!E5</f>
        <v>0</v>
      </c>
      <c r="F281">
        <f>'7b Fiscal'!F5</f>
        <v>0</v>
      </c>
      <c r="G281">
        <f>'7b Fiscal'!G5</f>
        <v>0</v>
      </c>
      <c r="H281">
        <f>'7b Fiscal'!H5</f>
        <v>0</v>
      </c>
      <c r="I281">
        <f>'7b Fiscal'!I5</f>
        <v>0</v>
      </c>
      <c r="J281">
        <f>'7b Fiscal'!J5</f>
        <v>0</v>
      </c>
    </row>
    <row r="282" spans="3:10">
      <c r="C282">
        <f>'7b Fiscal'!C6</f>
        <v>0</v>
      </c>
      <c r="D282">
        <f>'7b Fiscal'!D6</f>
        <v>0</v>
      </c>
      <c r="E282">
        <f>'7b Fiscal'!E6</f>
        <v>0</v>
      </c>
      <c r="F282">
        <f>'7b Fiscal'!F6</f>
        <v>0</v>
      </c>
      <c r="G282">
        <f>'7b Fiscal'!G6</f>
        <v>0</v>
      </c>
      <c r="H282">
        <f>'7b Fiscal'!H6</f>
        <v>0</v>
      </c>
      <c r="I282">
        <f>'7b Fiscal'!I6</f>
        <v>0</v>
      </c>
      <c r="J282">
        <f>'7b Fiscal'!J6</f>
        <v>0</v>
      </c>
    </row>
    <row r="283" spans="3:10">
      <c r="C283">
        <f>'7b Fiscal'!C7</f>
        <v>0</v>
      </c>
      <c r="D283" t="str">
        <f>'7b Fiscal'!D7</f>
        <v>Tier</v>
      </c>
      <c r="E283">
        <f>'7b Fiscal'!E7</f>
        <v>0</v>
      </c>
      <c r="F283" t="str">
        <f>'7b Fiscal'!F7</f>
        <v>Vertical share</v>
      </c>
      <c r="G283" t="str">
        <f>'7b Fiscal'!G7</f>
        <v>Vertical share</v>
      </c>
      <c r="H283">
        <f>'7b Fiscal'!H7</f>
        <v>0</v>
      </c>
      <c r="I283">
        <f>'7b Fiscal'!I7</f>
        <v>0</v>
      </c>
      <c r="J283">
        <f>'7b Fiscal'!J7</f>
        <v>0</v>
      </c>
    </row>
    <row r="284" spans="3:10">
      <c r="C284">
        <f>'7b Fiscal'!C8</f>
        <v>0</v>
      </c>
      <c r="D284">
        <f>'7b Fiscal'!D8</f>
        <v>0</v>
      </c>
      <c r="E284">
        <f>'7b Fiscal'!E8</f>
        <v>0</v>
      </c>
      <c r="F284" t="str">
        <f>'7b Fiscal'!F8</f>
        <v>of public expenditures</v>
      </c>
      <c r="G284" t="str">
        <f>'7b Fiscal'!G8</f>
        <v>of public revenues</v>
      </c>
      <c r="H284">
        <f>'7b Fiscal'!H8</f>
        <v>0</v>
      </c>
      <c r="I284">
        <f>'7b Fiscal'!I8</f>
        <v>0</v>
      </c>
      <c r="J284">
        <f>'7b Fiscal'!J8</f>
        <v>0</v>
      </c>
    </row>
    <row r="285" spans="3:10">
      <c r="C285" t="str">
        <f>'7b Fiscal'!C9</f>
        <v>F4.0</v>
      </c>
      <c r="D285" t="str">
        <f>'7b Fiscal'!D9</f>
        <v>National government</v>
      </c>
      <c r="E285">
        <f>'7b Fiscal'!E9</f>
        <v>0</v>
      </c>
      <c r="F285" t="str">
        <f>'7b Fiscal'!F9</f>
        <v>-</v>
      </c>
      <c r="G285" t="str">
        <f>'7b Fiscal'!G9</f>
        <v>-</v>
      </c>
      <c r="H285">
        <f>'7b Fiscal'!H9</f>
        <v>0</v>
      </c>
      <c r="I285" t="str">
        <f>'7b Fiscal'!I9</f>
        <v>None</v>
      </c>
      <c r="J285" t="str">
        <f>'7b Fiscal'!J9</f>
        <v>0-1 %</v>
      </c>
    </row>
    <row r="286" spans="3:10">
      <c r="C286" t="str">
        <f>'7b Fiscal'!C10</f>
        <v>F4.1</v>
      </c>
      <c r="D286" t="str">
        <f>'7b Fiscal'!D10</f>
        <v>Provincial government</v>
      </c>
      <c r="E286">
        <f>'7b Fiscal'!E10</f>
        <v>0</v>
      </c>
      <c r="F286" t="str">
        <f>'7b Fiscal'!F10</f>
        <v>-</v>
      </c>
      <c r="G286" t="str">
        <f>'7b Fiscal'!G10</f>
        <v>-</v>
      </c>
      <c r="H286">
        <f>'7b Fiscal'!H10</f>
        <v>0</v>
      </c>
      <c r="I286" t="str">
        <f>'7b Fiscal'!I10</f>
        <v>Very Low</v>
      </c>
      <c r="J286" t="str">
        <f>'7b Fiscal'!J10</f>
        <v>&lt; 5 %</v>
      </c>
    </row>
    <row r="287" spans="3:10">
      <c r="C287" t="str">
        <f>'7b Fiscal'!C11</f>
        <v>F4.2</v>
      </c>
      <c r="D287" t="str">
        <f>'7b Fiscal'!D11</f>
        <v>Municipal (local) government</v>
      </c>
      <c r="E287">
        <f>'7b Fiscal'!E11</f>
        <v>0</v>
      </c>
      <c r="F287" t="str">
        <f>'7b Fiscal'!F11</f>
        <v>-</v>
      </c>
      <c r="G287" t="str">
        <f>'7b Fiscal'!G11</f>
        <v>-</v>
      </c>
      <c r="H287">
        <f>'7b Fiscal'!H11</f>
        <v>0</v>
      </c>
      <c r="I287" t="str">
        <f>'7b Fiscal'!I11</f>
        <v>Low</v>
      </c>
      <c r="J287" t="str">
        <f>'7b Fiscal'!J11</f>
        <v>&lt; 10 %</v>
      </c>
    </row>
    <row r="288" spans="3:10">
      <c r="C288" t="str">
        <f>'7b Fiscal'!C12</f>
        <v>F4.3</v>
      </c>
      <c r="D288" t="str">
        <f>'7b Fiscal'!D12</f>
        <v>--</v>
      </c>
      <c r="E288">
        <f>'7b Fiscal'!E12</f>
        <v>0</v>
      </c>
      <c r="F288" t="str">
        <f>'7b Fiscal'!F12</f>
        <v>-</v>
      </c>
      <c r="G288" t="str">
        <f>'7b Fiscal'!G12</f>
        <v>-</v>
      </c>
      <c r="H288">
        <f>'7b Fiscal'!H12</f>
        <v>0</v>
      </c>
      <c r="I288" t="str">
        <f>'7b Fiscal'!I12</f>
        <v xml:space="preserve">Moderate </v>
      </c>
      <c r="J288" t="str">
        <f>'7b Fiscal'!J12</f>
        <v>10-20%</v>
      </c>
    </row>
    <row r="289" spans="3:10">
      <c r="C289" t="str">
        <f>'7b Fiscal'!C13</f>
        <v>F4.4</v>
      </c>
      <c r="D289" t="str">
        <f>'7b Fiscal'!D13</f>
        <v>--</v>
      </c>
      <c r="E289">
        <f>'7b Fiscal'!E13</f>
        <v>0</v>
      </c>
      <c r="F289" t="str">
        <f>'7b Fiscal'!F13</f>
        <v>-</v>
      </c>
      <c r="G289" t="str">
        <f>'7b Fiscal'!G13</f>
        <v>-</v>
      </c>
      <c r="H289">
        <f>'7b Fiscal'!H13</f>
        <v>0</v>
      </c>
      <c r="I289" t="str">
        <f>'7b Fiscal'!I13</f>
        <v>Substantial</v>
      </c>
      <c r="J289" t="str">
        <f>'7b Fiscal'!J13</f>
        <v>20-30%</v>
      </c>
    </row>
    <row r="290" spans="3:10">
      <c r="C290" t="str">
        <f>'7b Fiscal'!C14</f>
        <v>F4.5</v>
      </c>
      <c r="D290" t="str">
        <f>'7b Fiscal'!D14</f>
        <v>--</v>
      </c>
      <c r="E290">
        <f>'7b Fiscal'!E14</f>
        <v>0</v>
      </c>
      <c r="F290" t="str">
        <f>'7b Fiscal'!F14</f>
        <v>-</v>
      </c>
      <c r="G290" t="str">
        <f>'7b Fiscal'!G14</f>
        <v>-</v>
      </c>
      <c r="H290">
        <f>'7b Fiscal'!H14</f>
        <v>0</v>
      </c>
      <c r="I290" t="str">
        <f>'7b Fiscal'!I14</f>
        <v xml:space="preserve">High </v>
      </c>
      <c r="J290" t="str">
        <f>'7b Fiscal'!J14</f>
        <v>&gt; 30%</v>
      </c>
    </row>
    <row r="291" spans="3:10">
      <c r="C291" t="str">
        <f>'7b Fiscal'!C15</f>
        <v>F4.6</v>
      </c>
      <c r="D291" t="str">
        <f>'7b Fiscal'!D15</f>
        <v>--</v>
      </c>
      <c r="E291">
        <f>'7b Fiscal'!E15</f>
        <v>0</v>
      </c>
      <c r="F291" t="str">
        <f>'7b Fiscal'!F15</f>
        <v>-</v>
      </c>
      <c r="G291" t="str">
        <f>'7b Fiscal'!G15</f>
        <v>-</v>
      </c>
      <c r="H291">
        <f>'7b Fiscal'!H15</f>
        <v>0</v>
      </c>
      <c r="I291">
        <f>'7b Fiscal'!I15</f>
        <v>0</v>
      </c>
      <c r="J291">
        <f>'7b Fiscal'!J15</f>
        <v>0</v>
      </c>
    </row>
    <row r="292" spans="3:10">
      <c r="C292">
        <f>'7b Fiscal'!C16</f>
        <v>0</v>
      </c>
      <c r="D292">
        <f>'7b Fiscal'!D16</f>
        <v>0</v>
      </c>
      <c r="E292">
        <f>'7b Fiscal'!E16</f>
        <v>0</v>
      </c>
      <c r="F292">
        <f>'7b Fiscal'!F16</f>
        <v>0</v>
      </c>
      <c r="G292">
        <f>'7b Fiscal'!G16</f>
        <v>0</v>
      </c>
      <c r="H292">
        <f>'7b Fiscal'!H16</f>
        <v>0</v>
      </c>
      <c r="I292">
        <f>'7b Fiscal'!I16</f>
        <v>0</v>
      </c>
      <c r="J292">
        <f>'7b Fiscal'!J16</f>
        <v>0</v>
      </c>
    </row>
    <row r="293" spans="3:10">
      <c r="C293">
        <f>'7b Fiscal'!C17</f>
        <v>0</v>
      </c>
      <c r="D293">
        <f>'7b Fiscal'!D17</f>
        <v>0</v>
      </c>
      <c r="E293">
        <f>'7b Fiscal'!E17</f>
        <v>0</v>
      </c>
      <c r="F293">
        <f>'7b Fiscal'!F17</f>
        <v>0</v>
      </c>
      <c r="G293">
        <f>'7b Fiscal'!G17</f>
        <v>0</v>
      </c>
      <c r="H293">
        <f>'7b Fiscal'!H17</f>
        <v>0</v>
      </c>
      <c r="I293">
        <f>'7b Fiscal'!I17</f>
        <v>0</v>
      </c>
      <c r="J293">
        <f>'7b Fiscal'!J17</f>
        <v>0</v>
      </c>
    </row>
    <row r="294" spans="3:10">
      <c r="C294">
        <f>'7b Fiscal'!C18</f>
        <v>0</v>
      </c>
      <c r="D294">
        <f>'7b Fiscal'!D18</f>
        <v>0</v>
      </c>
      <c r="E294">
        <f>'7b Fiscal'!E18</f>
        <v>0</v>
      </c>
      <c r="F294">
        <f>'7b Fiscal'!F18</f>
        <v>0</v>
      </c>
      <c r="G294">
        <f>'7b Fiscal'!G18</f>
        <v>0</v>
      </c>
      <c r="H294">
        <f>'7b Fiscal'!H18</f>
        <v>0</v>
      </c>
      <c r="I294">
        <f>'7b Fiscal'!I18</f>
        <v>0</v>
      </c>
      <c r="J294">
        <f>'7b Fiscal'!J18</f>
        <v>0</v>
      </c>
    </row>
    <row r="295" spans="3:10">
      <c r="C295" t="str">
        <f>'7b Fiscal'!C19</f>
        <v>F5</v>
      </c>
      <c r="D295" t="str">
        <f>'7b Fiscal'!D19</f>
        <v>Subnational funding structure (for each level / tier / type)</v>
      </c>
      <c r="E295">
        <f>'7b Fiscal'!E19</f>
        <v>0</v>
      </c>
      <c r="F295">
        <f>'7b Fiscal'!F19</f>
        <v>0</v>
      </c>
      <c r="G295">
        <f>'7b Fiscal'!G19</f>
        <v>0</v>
      </c>
      <c r="H295">
        <f>'7b Fiscal'!H19</f>
        <v>0</v>
      </c>
      <c r="I295">
        <f>'7b Fiscal'!I19</f>
        <v>0</v>
      </c>
      <c r="J295">
        <f>'7b Fiscal'!J19</f>
        <v>0</v>
      </c>
    </row>
    <row r="296" spans="3:10">
      <c r="C296">
        <f>'7b Fiscal'!C20</f>
        <v>0</v>
      </c>
      <c r="D296">
        <f>'7b Fiscal'!D20</f>
        <v>0</v>
      </c>
      <c r="E296">
        <f>'7b Fiscal'!E20</f>
        <v>0</v>
      </c>
      <c r="F296">
        <f>'7b Fiscal'!F20</f>
        <v>0</v>
      </c>
      <c r="G296">
        <f>'7b Fiscal'!G20</f>
        <v>0</v>
      </c>
      <c r="H296">
        <f>'7b Fiscal'!H20</f>
        <v>0</v>
      </c>
      <c r="I296">
        <f>'7b Fiscal'!I20</f>
        <v>0</v>
      </c>
      <c r="J296">
        <f>'7b Fiscal'!J20</f>
        <v>0</v>
      </c>
    </row>
    <row r="297" spans="3:10">
      <c r="C297">
        <f>'7b Fiscal'!C21</f>
        <v>0</v>
      </c>
      <c r="D297" t="str">
        <f>'7b Fiscal'!D21</f>
        <v>Tier</v>
      </c>
      <c r="E297">
        <f>'7b Fiscal'!E21</f>
        <v>0</v>
      </c>
      <c r="F297" t="str">
        <f>'7b Fiscal'!F21</f>
        <v>Own-Source Revenue</v>
      </c>
      <c r="G297" t="str">
        <f>'7b Fiscal'!G21</f>
        <v>Intergovernmental Fiscal Transfers</v>
      </c>
      <c r="H297">
        <f>'7b Fiscal'!H21</f>
        <v>0</v>
      </c>
      <c r="I297">
        <f>'7b Fiscal'!I21</f>
        <v>0</v>
      </c>
      <c r="J297" t="str">
        <f>'7b Fiscal'!J21</f>
        <v>Debt / Other</v>
      </c>
    </row>
    <row r="298" spans="3:10">
      <c r="C298">
        <f>'7b Fiscal'!C22</f>
        <v>0</v>
      </c>
      <c r="D298">
        <f>'7b Fiscal'!D22</f>
        <v>0</v>
      </c>
      <c r="E298">
        <f>'7b Fiscal'!E22</f>
        <v>0</v>
      </c>
      <c r="F298">
        <f>'7b Fiscal'!F22</f>
        <v>0</v>
      </c>
      <c r="G298" t="str">
        <f>'7b Fiscal'!G22</f>
        <v>Shared revenues</v>
      </c>
      <c r="H298" t="str">
        <f>'7b Fiscal'!H22</f>
        <v xml:space="preserve">Unconditional </v>
      </c>
      <c r="I298" t="str">
        <f>'7b Fiscal'!I22</f>
        <v>Conditional</v>
      </c>
      <c r="J298">
        <f>'7b Fiscal'!J22</f>
        <v>0</v>
      </c>
    </row>
    <row r="299" spans="3:10">
      <c r="C299" t="str">
        <f>'7b Fiscal'!C23</f>
        <v>F5.1</v>
      </c>
      <c r="D299" t="str">
        <f>'7b Fiscal'!D23</f>
        <v>Provincial government</v>
      </c>
      <c r="E299">
        <f>'7b Fiscal'!E23</f>
        <v>0</v>
      </c>
      <c r="F299" t="str">
        <f>'7b Fiscal'!F23</f>
        <v>-</v>
      </c>
      <c r="G299" t="str">
        <f>'7b Fiscal'!G23</f>
        <v>-</v>
      </c>
      <c r="H299" t="str">
        <f>'7b Fiscal'!H23</f>
        <v>-</v>
      </c>
      <c r="I299" t="str">
        <f>'7b Fiscal'!I23</f>
        <v>-</v>
      </c>
      <c r="J299" t="str">
        <f>'7b Fiscal'!J23</f>
        <v>-</v>
      </c>
    </row>
    <row r="300" spans="3:10">
      <c r="C300" t="str">
        <f>'7b Fiscal'!C24</f>
        <v>F5.2</v>
      </c>
      <c r="D300" t="str">
        <f>'7b Fiscal'!D24</f>
        <v>Municipal (local) government</v>
      </c>
      <c r="E300">
        <f>'7b Fiscal'!E24</f>
        <v>0</v>
      </c>
      <c r="F300" t="str">
        <f>'7b Fiscal'!F24</f>
        <v>-</v>
      </c>
      <c r="G300" t="str">
        <f>'7b Fiscal'!G24</f>
        <v>-</v>
      </c>
      <c r="H300" t="str">
        <f>'7b Fiscal'!H24</f>
        <v>-</v>
      </c>
      <c r="I300" t="str">
        <f>'7b Fiscal'!I24</f>
        <v>-</v>
      </c>
      <c r="J300" t="str">
        <f>'7b Fiscal'!J24</f>
        <v>-</v>
      </c>
    </row>
    <row r="301" spans="3:10">
      <c r="C301" t="str">
        <f>'7b Fiscal'!C25</f>
        <v>F5.3</v>
      </c>
      <c r="D301" t="str">
        <f>'7b Fiscal'!D25</f>
        <v>--</v>
      </c>
      <c r="E301">
        <f>'7b Fiscal'!E25</f>
        <v>0</v>
      </c>
      <c r="F301" t="str">
        <f>'7b Fiscal'!F25</f>
        <v>-</v>
      </c>
      <c r="G301" t="str">
        <f>'7b Fiscal'!G25</f>
        <v>-</v>
      </c>
      <c r="H301" t="str">
        <f>'7b Fiscal'!H25</f>
        <v>-</v>
      </c>
      <c r="I301" t="str">
        <f>'7b Fiscal'!I25</f>
        <v>-</v>
      </c>
      <c r="J301" t="str">
        <f>'7b Fiscal'!J25</f>
        <v>-</v>
      </c>
    </row>
    <row r="302" spans="3:10">
      <c r="C302" t="str">
        <f>'7b Fiscal'!C26</f>
        <v>F5.4</v>
      </c>
      <c r="D302" t="str">
        <f>'7b Fiscal'!D26</f>
        <v>--</v>
      </c>
      <c r="E302">
        <f>'7b Fiscal'!E26</f>
        <v>0</v>
      </c>
      <c r="F302" t="str">
        <f>'7b Fiscal'!F26</f>
        <v>-</v>
      </c>
      <c r="G302" t="str">
        <f>'7b Fiscal'!G26</f>
        <v>-</v>
      </c>
      <c r="H302" t="str">
        <f>'7b Fiscal'!H26</f>
        <v>-</v>
      </c>
      <c r="I302" t="str">
        <f>'7b Fiscal'!I26</f>
        <v>-</v>
      </c>
      <c r="J302" t="str">
        <f>'7b Fiscal'!J26</f>
        <v>-</v>
      </c>
    </row>
    <row r="303" spans="3:10">
      <c r="C303" t="str">
        <f>'7b Fiscal'!C27</f>
        <v>F5.5</v>
      </c>
      <c r="D303" t="str">
        <f>'7b Fiscal'!D27</f>
        <v>--</v>
      </c>
      <c r="E303">
        <f>'7b Fiscal'!E27</f>
        <v>0</v>
      </c>
      <c r="F303" t="str">
        <f>'7b Fiscal'!F27</f>
        <v>-</v>
      </c>
      <c r="G303" t="str">
        <f>'7b Fiscal'!G27</f>
        <v>-</v>
      </c>
      <c r="H303" t="str">
        <f>'7b Fiscal'!H27</f>
        <v>-</v>
      </c>
      <c r="I303" t="str">
        <f>'7b Fiscal'!I27</f>
        <v>-</v>
      </c>
      <c r="J303" t="str">
        <f>'7b Fiscal'!J27</f>
        <v>-</v>
      </c>
    </row>
    <row r="304" spans="3:10">
      <c r="C304" t="str">
        <f>'7b Fiscal'!C28</f>
        <v>F5.6</v>
      </c>
      <c r="D304" t="str">
        <f>'7b Fiscal'!D28</f>
        <v>--</v>
      </c>
      <c r="E304">
        <f>'7b Fiscal'!E28</f>
        <v>0</v>
      </c>
      <c r="F304" t="str">
        <f>'7b Fiscal'!F28</f>
        <v>-</v>
      </c>
      <c r="G304" t="str">
        <f>'7b Fiscal'!G28</f>
        <v>-</v>
      </c>
      <c r="H304" t="str">
        <f>'7b Fiscal'!H28</f>
        <v>-</v>
      </c>
      <c r="I304" t="str">
        <f>'7b Fiscal'!I28</f>
        <v>-</v>
      </c>
      <c r="J304" t="str">
        <f>'7b Fiscal'!J28</f>
        <v>-</v>
      </c>
    </row>
    <row r="305" spans="3:8" s="3" customFormat="1"/>
    <row r="307" spans="3:8">
      <c r="C307" t="str">
        <f>'8 Services'!C7</f>
        <v>D1.</v>
      </c>
      <c r="D307" t="str">
        <f>'8 Services'!D7</f>
        <v>Inclusive and responsive subnational public administration</v>
      </c>
      <c r="E307">
        <f>'8 Services'!E7</f>
        <v>0</v>
      </c>
      <c r="F307">
        <f>'8 Services'!F7</f>
        <v>0</v>
      </c>
      <c r="G307">
        <f>'8 Services'!G7</f>
        <v>0</v>
      </c>
      <c r="H307">
        <f>'8 Services'!H7</f>
        <v>0</v>
      </c>
    </row>
    <row r="308" spans="3:8">
      <c r="C308" t="str">
        <f>'8 Services'!C8</f>
        <v>D1.1</v>
      </c>
      <c r="D308" t="str">
        <f>'8 Services'!D8</f>
        <v>Is the recurrent service provision the responsibility of a regional/local department?</v>
      </c>
      <c r="E308" t="str">
        <f>'8 Services'!E8</f>
        <v>…</v>
      </c>
      <c r="F308" t="str">
        <f>'8 Services'!F8</f>
        <v>…</v>
      </c>
      <c r="G308" t="str">
        <f>'8 Services'!G8</f>
        <v>…</v>
      </c>
      <c r="H308" t="str">
        <f>'8 Services'!H8</f>
        <v>…</v>
      </c>
    </row>
    <row r="309" spans="3:8">
      <c r="C309" t="str">
        <f>'8 Services'!C9</f>
        <v>D1.2</v>
      </c>
      <c r="D309" t="str">
        <f>'8 Services'!D9</f>
        <v>Do clear and affordable sectoral service delivery standards exist?</v>
      </c>
      <c r="E309" t="str">
        <f>'8 Services'!E9</f>
        <v>…</v>
      </c>
      <c r="F309" t="str">
        <f>'8 Services'!F9</f>
        <v>…</v>
      </c>
      <c r="G309" t="str">
        <f>'8 Services'!G9</f>
        <v>…</v>
      </c>
      <c r="H309" t="str">
        <f>'8 Services'!H9</f>
        <v>…</v>
      </c>
    </row>
    <row r="310" spans="3:8">
      <c r="C310" t="str">
        <f>'8 Services'!C10</f>
        <v>D1.3</v>
      </c>
      <c r="D310" t="str">
        <f>'8 Services'!D10</f>
        <v>Does the department/unit prepare a service delivery / operation &amp; maintenance plan?</v>
      </c>
      <c r="E310" t="str">
        <f>'8 Services'!E10</f>
        <v>…</v>
      </c>
      <c r="F310" t="str">
        <f>'8 Services'!F10</f>
        <v>…</v>
      </c>
      <c r="G310" t="str">
        <f>'8 Services'!G10</f>
        <v>…</v>
      </c>
      <c r="H310" t="str">
        <f>'8 Services'!H10</f>
        <v>…</v>
      </c>
    </row>
    <row r="311" spans="3:8">
      <c r="C311" t="str">
        <f>'8 Services'!C11</f>
        <v>D1.4</v>
      </c>
      <c r="D311" t="str">
        <f>'8 Services'!D11</f>
        <v>Does the department/unit prepare infrastructure plan?</v>
      </c>
      <c r="E311" t="str">
        <f>'8 Services'!E11</f>
        <v>…</v>
      </c>
      <c r="F311" t="str">
        <f>'8 Services'!F11</f>
        <v>…</v>
      </c>
      <c r="G311" t="str">
        <f>'8 Services'!G11</f>
        <v>…</v>
      </c>
      <c r="H311" t="str">
        <f>'8 Services'!H11</f>
        <v>…</v>
      </c>
    </row>
    <row r="312" spans="3:8">
      <c r="C312" t="str">
        <f>'8 Services'!C12</f>
        <v>D1.5</v>
      </c>
      <c r="D312" t="str">
        <f>'8 Services'!D12</f>
        <v>Is there a local performance framework in place (being applied) for the service?</v>
      </c>
      <c r="E312" t="str">
        <f>'8 Services'!E12</f>
        <v>…</v>
      </c>
      <c r="F312" t="str">
        <f>'8 Services'!F12</f>
        <v>…</v>
      </c>
      <c r="G312" t="str">
        <f>'8 Services'!G12</f>
        <v>…</v>
      </c>
      <c r="H312" t="str">
        <f>'8 Services'!H12</f>
        <v>…</v>
      </c>
    </row>
    <row r="313" spans="3:8">
      <c r="C313" t="str">
        <f>'8 Services'!C13</f>
        <v>D1.6</v>
      </c>
      <c r="D313" t="str">
        <f>'8 Services'!D13</f>
        <v>Does the department/unit monitor service delivery performance metrics?</v>
      </c>
      <c r="E313" t="str">
        <f>'8 Services'!E13</f>
        <v>…</v>
      </c>
      <c r="F313" t="str">
        <f>'8 Services'!F13</f>
        <v>…</v>
      </c>
      <c r="G313" t="str">
        <f>'8 Services'!G13</f>
        <v>…</v>
      </c>
      <c r="H313" t="str">
        <f>'8 Services'!H13</f>
        <v>…</v>
      </c>
    </row>
    <row r="314" spans="3:8">
      <c r="C314" t="str">
        <f>'8 Services'!C14</f>
        <v>D1.7</v>
      </c>
      <c r="D314" t="str">
        <f>'8 Services'!D14</f>
        <v>Is there an effective admin. mechanism to receive and resolve service complaints?</v>
      </c>
      <c r="E314" t="str">
        <f>'8 Services'!E14</f>
        <v>…</v>
      </c>
      <c r="F314" t="str">
        <f>'8 Services'!F14</f>
        <v>…</v>
      </c>
      <c r="G314" t="str">
        <f>'8 Services'!G14</f>
        <v>…</v>
      </c>
      <c r="H314" t="str">
        <f>'8 Services'!H14</f>
        <v>…</v>
      </c>
    </row>
    <row r="315" spans="3:8">
      <c r="C315">
        <f>'8 Services'!C15</f>
        <v>0</v>
      </c>
      <c r="D315">
        <f>'8 Services'!D15</f>
        <v>0</v>
      </c>
      <c r="E315">
        <f>'8 Services'!E15</f>
        <v>0</v>
      </c>
      <c r="F315">
        <f>'8 Services'!F15</f>
        <v>0</v>
      </c>
      <c r="G315">
        <f>'8 Services'!G15</f>
        <v>0</v>
      </c>
      <c r="H315">
        <f>'8 Services'!H15</f>
        <v>0</v>
      </c>
    </row>
    <row r="316" spans="3:8">
      <c r="C316" t="str">
        <f>'8 Services'!C16</f>
        <v>D2.</v>
      </c>
      <c r="D316" t="str">
        <f>'8 Services'!D16</f>
        <v>Inclusive and responsive subnational governance systems and processes</v>
      </c>
      <c r="E316">
        <f>'8 Services'!E16</f>
        <v>0</v>
      </c>
      <c r="F316">
        <f>'8 Services'!F16</f>
        <v>0</v>
      </c>
      <c r="G316">
        <f>'8 Services'!G16</f>
        <v>0</v>
      </c>
      <c r="H316">
        <f>'8 Services'!H16</f>
        <v>0</v>
      </c>
    </row>
    <row r="317" spans="3:8">
      <c r="C317" t="str">
        <f>'8 Services'!C17</f>
        <v>D2.1</v>
      </c>
      <c r="D317" t="str">
        <f>'8 Services'!D17</f>
        <v>Do elected subnational officials systematically monitor service delivery performance?</v>
      </c>
      <c r="E317" t="str">
        <f>'8 Services'!E17</f>
        <v>…</v>
      </c>
      <c r="F317" t="str">
        <f>'8 Services'!F17</f>
        <v>…</v>
      </c>
      <c r="G317" t="str">
        <f>'8 Services'!G17</f>
        <v>…</v>
      </c>
      <c r="H317" t="str">
        <f>'8 Services'!H17</f>
        <v>…</v>
      </c>
    </row>
    <row r="318" spans="3:8">
      <c r="C318" t="str">
        <f>'8 Services'!C18</f>
        <v>D2.2</v>
      </c>
      <c r="D318" t="str">
        <f>'8 Services'!D18</f>
        <v>Is there a subnational (sub)committee that provides guidance and oversight?</v>
      </c>
      <c r="E318" t="str">
        <f>'8 Services'!E18</f>
        <v>…</v>
      </c>
      <c r="F318" t="str">
        <f>'8 Services'!F18</f>
        <v>…</v>
      </c>
      <c r="G318" t="str">
        <f>'8 Services'!G18</f>
        <v>…</v>
      </c>
      <c r="H318" t="str">
        <f>'8 Services'!H18</f>
        <v>…</v>
      </c>
    </row>
    <row r="319" spans="3:8">
      <c r="C319" t="str">
        <f>'8 Services'!C19</f>
        <v>D2.3</v>
      </c>
      <c r="D319" t="str">
        <f>'8 Services'!D19</f>
        <v>Is there an inclusive pol. mechanism to receive and resolve public complaints?</v>
      </c>
      <c r="E319" t="str">
        <f>'8 Services'!E19</f>
        <v>…</v>
      </c>
      <c r="F319" t="str">
        <f>'8 Services'!F19</f>
        <v>…</v>
      </c>
      <c r="G319" t="str">
        <f>'8 Services'!G19</f>
        <v>…</v>
      </c>
      <c r="H319" t="str">
        <f>'8 Services'!H19</f>
        <v>…</v>
      </c>
    </row>
    <row r="320" spans="3:8">
      <c r="C320">
        <f>'8 Services'!C20</f>
        <v>0</v>
      </c>
      <c r="D320">
        <f>'8 Services'!D20</f>
        <v>0</v>
      </c>
      <c r="E320">
        <f>'8 Services'!E20</f>
        <v>0</v>
      </c>
      <c r="F320">
        <f>'8 Services'!F20</f>
        <v>0</v>
      </c>
      <c r="G320">
        <f>'8 Services'!G20</f>
        <v>0</v>
      </c>
      <c r="H320">
        <f>'8 Services'!H20</f>
        <v>0</v>
      </c>
    </row>
    <row r="321" spans="3:8">
      <c r="C321" t="str">
        <f>'8 Services'!C21</f>
        <v>D3.</v>
      </c>
      <c r="D321" t="str">
        <f>'8 Services'!D21</f>
        <v>Inclusive and responsive subnational fiscal systems and processes</v>
      </c>
      <c r="E321">
        <f>'8 Services'!E21</f>
        <v>0</v>
      </c>
      <c r="F321">
        <f>'8 Services'!F21</f>
        <v>0</v>
      </c>
      <c r="G321">
        <f>'8 Services'!G21</f>
        <v>0</v>
      </c>
      <c r="H321">
        <f>'8 Services'!H21</f>
        <v>0</v>
      </c>
    </row>
    <row r="322" spans="3:8">
      <c r="C322" t="str">
        <f>'8 Services'!C22</f>
        <v>D3.1</v>
      </c>
      <c r="D322" t="str">
        <f>'8 Services'!D22</f>
        <v>Is subnational spending on this function identifiable in the subnational budget?</v>
      </c>
      <c r="E322" t="str">
        <f>'8 Services'!E22</f>
        <v>…</v>
      </c>
      <c r="F322" t="str">
        <f>'8 Services'!F22</f>
        <v>…</v>
      </c>
      <c r="G322" t="str">
        <f>'8 Services'!G22</f>
        <v>…</v>
      </c>
      <c r="H322" t="str">
        <f>'8 Services'!H22</f>
        <v>…</v>
      </c>
    </row>
    <row r="323" spans="3:8">
      <c r="C323" t="str">
        <f>'8 Services'!C23</f>
        <v>D3.2</v>
      </c>
      <c r="D323" t="str">
        <f>'8 Services'!D23</f>
        <v>Is subnational spending on this function budgeted in a performance-based manner?</v>
      </c>
      <c r="E323" t="str">
        <f>'8 Services'!E23</f>
        <v>…</v>
      </c>
      <c r="F323" t="str">
        <f>'8 Services'!F23</f>
        <v>…</v>
      </c>
      <c r="G323" t="str">
        <f>'8 Services'!G23</f>
        <v>…</v>
      </c>
      <c r="H323" t="str">
        <f>'8 Services'!H23</f>
        <v>…</v>
      </c>
    </row>
    <row r="324" spans="3:8">
      <c r="C324" t="str">
        <f>'8 Services'!C24</f>
        <v>D3.3</v>
      </c>
      <c r="D324" t="str">
        <f>'8 Services'!D24</f>
        <v>Are budgets / expenditures managed in a participatory and transparent manner?</v>
      </c>
      <c r="E324" t="str">
        <f>'8 Services'!E24</f>
        <v>…</v>
      </c>
      <c r="F324" t="str">
        <f>'8 Services'!F24</f>
        <v>…</v>
      </c>
      <c r="G324" t="str">
        <f>'8 Services'!G24</f>
        <v>…</v>
      </c>
      <c r="H324" t="str">
        <f>'8 Services'!H24</f>
        <v>…</v>
      </c>
    </row>
    <row r="325" spans="3:8">
      <c r="C325">
        <f>'8 Services'!C25</f>
        <v>0</v>
      </c>
      <c r="D325">
        <f>'8 Services'!D25</f>
        <v>0</v>
      </c>
      <c r="E325">
        <f>'8 Services'!E25</f>
        <v>0</v>
      </c>
      <c r="F325">
        <f>'8 Services'!F25</f>
        <v>0</v>
      </c>
      <c r="G325">
        <f>'8 Services'!G25</f>
        <v>0</v>
      </c>
      <c r="H325">
        <f>'8 Services'!H25</f>
        <v>0</v>
      </c>
    </row>
    <row r="326" spans="3:8">
      <c r="C326" t="str">
        <f>'8 Services'!C26</f>
        <v>D4.</v>
      </c>
      <c r="D326" t="str">
        <f>'8 Services'!D26</f>
        <v>Inclusive and responsive facility-level / provider administration</v>
      </c>
      <c r="E326">
        <f>'8 Services'!E26</f>
        <v>0</v>
      </c>
      <c r="F326">
        <f>'8 Services'!F26</f>
        <v>0</v>
      </c>
      <c r="G326">
        <f>'8 Services'!G26</f>
        <v>0</v>
      </c>
      <c r="H326">
        <f>'8 Services'!H26</f>
        <v>0</v>
      </c>
    </row>
    <row r="327" spans="3:8">
      <c r="C327" t="str">
        <f>'8 Services'!C27</f>
        <v>D4.1</v>
      </c>
      <c r="D327" t="str">
        <f>'8 Services'!D27</f>
        <v>Do facilities/providers prepare service delivery / O&amp;M plans?</v>
      </c>
      <c r="E327" t="str">
        <f>'8 Services'!E27</f>
        <v>…</v>
      </c>
      <c r="F327" t="str">
        <f>'8 Services'!F27</f>
        <v>…</v>
      </c>
      <c r="G327" t="str">
        <f>'8 Services'!G27</f>
        <v>…</v>
      </c>
      <c r="H327" t="str">
        <f>'8 Services'!H27</f>
        <v>…</v>
      </c>
    </row>
    <row r="328" spans="3:8">
      <c r="C328" t="str">
        <f>'8 Services'!C28</f>
        <v>D4.2</v>
      </c>
      <c r="D328" t="str">
        <f>'8 Services'!D28</f>
        <v>Do facilities/providers have their own budget?</v>
      </c>
      <c r="E328" t="str">
        <f>'8 Services'!E28</f>
        <v>…</v>
      </c>
      <c r="F328" t="str">
        <f>'8 Services'!F28</f>
        <v>…</v>
      </c>
      <c r="G328" t="str">
        <f>'8 Services'!G28</f>
        <v>…</v>
      </c>
      <c r="H328" t="str">
        <f>'8 Services'!H28</f>
        <v>…</v>
      </c>
    </row>
    <row r="329" spans="3:8">
      <c r="C329" t="str">
        <f>'8 Services'!C29</f>
        <v>D4.3</v>
      </c>
      <c r="D329" t="str">
        <f>'8 Services'!D29</f>
        <v>Do facilities/providers have a degree of administrative or managerial discretion?</v>
      </c>
      <c r="E329" t="str">
        <f>'8 Services'!E29</f>
        <v>…</v>
      </c>
      <c r="F329" t="str">
        <f>'8 Services'!F29</f>
        <v>…</v>
      </c>
      <c r="G329" t="str">
        <f>'8 Services'!G29</f>
        <v>…</v>
      </c>
      <c r="H329" t="str">
        <f>'8 Services'!H29</f>
        <v>…</v>
      </c>
    </row>
    <row r="330" spans="3:8">
      <c r="C330" t="str">
        <f>'8 Services'!C30</f>
        <v>D4.4</v>
      </c>
      <c r="D330" t="str">
        <f>'8 Services'!D30</f>
        <v>Do facilities/providers have their own oversight body / committee?</v>
      </c>
      <c r="E330" t="str">
        <f>'8 Services'!E30</f>
        <v>…</v>
      </c>
      <c r="F330" t="str">
        <f>'8 Services'!F30</f>
        <v>…</v>
      </c>
      <c r="G330" t="str">
        <f>'8 Services'!G30</f>
        <v>…</v>
      </c>
      <c r="H330" t="str">
        <f>'8 Services'!H30</f>
        <v>…</v>
      </c>
    </row>
    <row r="331" spans="3:8">
      <c r="C331" t="str">
        <f>'8 Services'!C31</f>
        <v>D4.5</v>
      </c>
      <c r="D331" t="str">
        <f>'8 Services'!D31</f>
        <v>Do facilities/providers have their own participatory planning process?</v>
      </c>
      <c r="E331" t="str">
        <f>'8 Services'!E31</f>
        <v>…</v>
      </c>
      <c r="F331" t="str">
        <f>'8 Services'!F31</f>
        <v>…</v>
      </c>
      <c r="G331" t="str">
        <f>'8 Services'!G31</f>
        <v>…</v>
      </c>
      <c r="H331" t="str">
        <f>'8 Services'!H31</f>
        <v>…</v>
      </c>
    </row>
    <row r="332" spans="3:8">
      <c r="C332" t="str">
        <f>'8 Services'!C32</f>
        <v>D4.6</v>
      </c>
      <c r="D332" t="str">
        <f>'8 Services'!D32</f>
        <v>Do facilities/providers have their own public performance/accountability process?</v>
      </c>
      <c r="E332" t="str">
        <f>'8 Services'!E32</f>
        <v>…</v>
      </c>
      <c r="F332" t="str">
        <f>'8 Services'!F32</f>
        <v>…</v>
      </c>
      <c r="G332" t="str">
        <f>'8 Services'!G32</f>
        <v>…</v>
      </c>
      <c r="H332" t="str">
        <f>'8 Services'!H32</f>
        <v>…</v>
      </c>
    </row>
    <row r="333" spans="3:8">
      <c r="C333">
        <f>'8 Services'!C33</f>
        <v>0</v>
      </c>
      <c r="D333">
        <f>'8 Services'!D33</f>
        <v>0</v>
      </c>
      <c r="E333">
        <f>'8 Services'!E33</f>
        <v>0</v>
      </c>
      <c r="F333">
        <f>'8 Services'!F33</f>
        <v>0</v>
      </c>
      <c r="G333">
        <f>'8 Services'!G33</f>
        <v>0</v>
      </c>
      <c r="H333">
        <f>'8 Services'!H33</f>
        <v>0</v>
      </c>
    </row>
    <row r="334" spans="3:8">
      <c r="C334" t="str">
        <f>'8 Services'!C34</f>
        <v>D5.</v>
      </c>
      <c r="D334" t="str">
        <f>'8 Services'!D34</f>
        <v>Subnational data availability</v>
      </c>
      <c r="E334">
        <f>'8 Services'!E34</f>
        <v>0</v>
      </c>
      <c r="F334">
        <f>'8 Services'!F34</f>
        <v>0</v>
      </c>
      <c r="G334">
        <f>'8 Services'!G34</f>
        <v>0</v>
      </c>
      <c r="H334">
        <f>'8 Services'!H34</f>
        <v>0</v>
      </c>
    </row>
    <row r="335" spans="3:8">
      <c r="C335" t="str">
        <f>'8 Services'!C35</f>
        <v>D5.1</v>
      </c>
      <c r="D335" t="str">
        <f>'8 Services'!D35</f>
        <v>Information about the number of service delivery facilities publicly available?</v>
      </c>
      <c r="E335" t="str">
        <f>'8 Services'!E35</f>
        <v>…</v>
      </c>
      <c r="F335" t="str">
        <f>'8 Services'!F35</f>
        <v>…</v>
      </c>
      <c r="G335" t="str">
        <f>'8 Services'!G35</f>
        <v>…</v>
      </c>
      <c r="H335" t="str">
        <f>'8 Services'!H35</f>
        <v>…</v>
      </c>
    </row>
    <row r="336" spans="3:8">
      <c r="C336" t="str">
        <f>'8 Services'!C36</f>
        <v>D5.2</v>
      </c>
      <c r="D336" t="str">
        <f>'8 Services'!D36</f>
        <v>Information about the number of service delivery staff publicly available?</v>
      </c>
      <c r="E336" t="str">
        <f>'8 Services'!E36</f>
        <v>…</v>
      </c>
      <c r="F336" t="str">
        <f>'8 Services'!F36</f>
        <v>…</v>
      </c>
      <c r="G336" t="str">
        <f>'8 Services'!G36</f>
        <v>…</v>
      </c>
      <c r="H336" t="str">
        <f>'8 Services'!H36</f>
        <v>…</v>
      </c>
    </row>
    <row r="337" spans="3:8">
      <c r="C337" t="str">
        <f>'8 Services'!C37</f>
        <v>D5.3</v>
      </c>
      <c r="D337" t="str">
        <f>'8 Services'!D37</f>
        <v>Information about number of clients served publicly available?</v>
      </c>
      <c r="E337" t="str">
        <f>'8 Services'!E37</f>
        <v>…</v>
      </c>
      <c r="F337" t="str">
        <f>'8 Services'!F37</f>
        <v>…</v>
      </c>
      <c r="G337" t="str">
        <f>'8 Services'!G37</f>
        <v>…</v>
      </c>
      <c r="H337" t="str">
        <f>'8 Services'!H37</f>
        <v>…</v>
      </c>
    </row>
    <row r="338" spans="3:8">
      <c r="C338" t="str">
        <f>'8 Services'!C38</f>
        <v>D5.4</v>
      </c>
      <c r="D338" t="str">
        <f>'8 Services'!D38</f>
        <v>Information about service delivery performance publicly available?</v>
      </c>
      <c r="E338" t="str">
        <f>'8 Services'!E38</f>
        <v>…</v>
      </c>
      <c r="F338" t="str">
        <f>'8 Services'!F38</f>
        <v>…</v>
      </c>
      <c r="G338" t="str">
        <f>'8 Services'!G38</f>
        <v>…</v>
      </c>
      <c r="H338" t="str">
        <f>'8 Services'!H38</f>
        <v>…</v>
      </c>
    </row>
    <row r="339" spans="3:8">
      <c r="C339">
        <f>'8 Services'!C39</f>
        <v>0</v>
      </c>
      <c r="D339">
        <f>'8 Services'!D39</f>
        <v>0</v>
      </c>
      <c r="E339">
        <f>'8 Services'!E39</f>
        <v>0</v>
      </c>
      <c r="F339">
        <f>'8 Services'!F39</f>
        <v>0</v>
      </c>
      <c r="G339">
        <f>'8 Services'!G39</f>
        <v>0</v>
      </c>
      <c r="H339">
        <f>'8 Services'!H39</f>
        <v>0</v>
      </c>
    </row>
    <row r="340" spans="3:8">
      <c r="C340" t="str">
        <f>'8 Services'!C40</f>
        <v>D6.</v>
      </c>
      <c r="D340" t="str">
        <f>'8 Services'!D40</f>
        <v>Facility-level / provider data availability</v>
      </c>
      <c r="E340">
        <f>'8 Services'!E40</f>
        <v>0</v>
      </c>
      <c r="F340">
        <f>'8 Services'!F40</f>
        <v>0</v>
      </c>
      <c r="G340">
        <f>'8 Services'!G40</f>
        <v>0</v>
      </c>
      <c r="H340">
        <f>'8 Services'!H40</f>
        <v>0</v>
      </c>
    </row>
    <row r="341" spans="3:8">
      <c r="C341" t="str">
        <f>'8 Services'!C41</f>
        <v>D6.1</v>
      </c>
      <c r="D341" t="str">
        <f>'8 Services'!D41</f>
        <v>Information about the location of each service delivery facility publicly available?</v>
      </c>
      <c r="E341" t="str">
        <f>'8 Services'!E41</f>
        <v>…</v>
      </c>
      <c r="F341" t="str">
        <f>'8 Services'!F41</f>
        <v>…</v>
      </c>
      <c r="G341" t="str">
        <f>'8 Services'!G41</f>
        <v>…</v>
      </c>
      <c r="H341" t="str">
        <f>'8 Services'!H41</f>
        <v>…</v>
      </c>
    </row>
    <row r="342" spans="3:8">
      <c r="C342" t="str">
        <f>'8 Services'!C42</f>
        <v>D6.2</v>
      </c>
      <c r="D342" t="str">
        <f>'8 Services'!D42</f>
        <v>Information about by number of service delivery staff by facility publicly available?</v>
      </c>
      <c r="E342" t="str">
        <f>'8 Services'!E42</f>
        <v>…</v>
      </c>
      <c r="F342" t="str">
        <f>'8 Services'!F42</f>
        <v>…</v>
      </c>
      <c r="G342" t="str">
        <f>'8 Services'!G42</f>
        <v>…</v>
      </c>
      <c r="H342" t="str">
        <f>'8 Services'!H42</f>
        <v>…</v>
      </c>
    </row>
    <row r="343" spans="3:8">
      <c r="C343" t="str">
        <f>'8 Services'!C43</f>
        <v>D6.3</v>
      </c>
      <c r="D343" t="str">
        <f>'8 Services'!D43</f>
        <v>Information about number of clients served by facility publicly available?</v>
      </c>
      <c r="E343" t="str">
        <f>'8 Services'!E43</f>
        <v>…</v>
      </c>
      <c r="F343" t="str">
        <f>'8 Services'!F43</f>
        <v>…</v>
      </c>
      <c r="G343" t="str">
        <f>'8 Services'!G43</f>
        <v>…</v>
      </c>
      <c r="H343" t="str">
        <f>'8 Services'!H43</f>
        <v>…</v>
      </c>
    </row>
    <row r="344" spans="3:8">
      <c r="C344" t="str">
        <f>'8 Services'!C44</f>
        <v>D6.4</v>
      </c>
      <c r="D344" t="str">
        <f>'8 Services'!D44</f>
        <v>Information about service delivery performance by facility publicly available?</v>
      </c>
      <c r="E344" t="str">
        <f>'8 Services'!E44</f>
        <v>…</v>
      </c>
      <c r="F344" t="str">
        <f>'8 Services'!F44</f>
        <v>…</v>
      </c>
      <c r="G344" t="str">
        <f>'8 Services'!G44</f>
        <v>…</v>
      </c>
      <c r="H344" t="str">
        <f>'8 Services'!H44</f>
        <v>…</v>
      </c>
    </row>
    <row r="345" spans="3:8" s="3" customFormat="1"/>
    <row r="347" spans="3:8">
      <c r="C347" t="str">
        <f>ScoreCard!C7</f>
        <v>R</v>
      </c>
      <c r="D347" t="str">
        <f>ScoreCard!D7</f>
        <v>Assignment of responsibilities / functions to the subnational level</v>
      </c>
      <c r="E347">
        <f>ScoreCard!E7</f>
        <v>0</v>
      </c>
      <c r="F347">
        <f>ScoreCard!F7</f>
        <v>20</v>
      </c>
      <c r="G347">
        <f>ScoreCard!G7</f>
        <v>20</v>
      </c>
    </row>
    <row r="348" spans="3:8">
      <c r="C348">
        <f>ScoreCard!C8</f>
        <v>0</v>
      </c>
      <c r="D348">
        <f>ScoreCard!D8</f>
        <v>0</v>
      </c>
      <c r="E348">
        <f>ScoreCard!E8</f>
        <v>0</v>
      </c>
      <c r="F348">
        <f>ScoreCard!F8</f>
        <v>0</v>
      </c>
      <c r="G348">
        <f>ScoreCard!G8</f>
        <v>0</v>
      </c>
    </row>
    <row r="349" spans="3:8">
      <c r="C349">
        <f>ScoreCard!C9</f>
        <v>0</v>
      </c>
      <c r="D349" t="str">
        <f>ScoreCard!D9</f>
        <v>Extent of functions assigned to subnational governance institutions</v>
      </c>
      <c r="E349">
        <f>ScoreCard!E9</f>
        <v>0</v>
      </c>
      <c r="F349">
        <f>ScoreCard!F9</f>
        <v>0</v>
      </c>
      <c r="G349">
        <f>ScoreCard!G9</f>
        <v>0</v>
      </c>
    </row>
    <row r="350" spans="3:8">
      <c r="C350" t="str">
        <f>ScoreCard!C10</f>
        <v>R.1</v>
      </c>
      <c r="D350" t="str">
        <f>ScoreCard!D10</f>
        <v>Extent of recurrent functions assigned to subnational governance institutions</v>
      </c>
      <c r="E350">
        <f>ScoreCard!E10</f>
        <v>5</v>
      </c>
      <c r="F350">
        <f>ScoreCard!F10</f>
        <v>5</v>
      </c>
      <c r="G350">
        <f>ScoreCard!G10</f>
        <v>5</v>
      </c>
    </row>
    <row r="351" spans="3:8">
      <c r="C351" t="str">
        <f>ScoreCard!C11</f>
        <v>R.2</v>
      </c>
      <c r="D351" t="str">
        <f>ScoreCard!D11</f>
        <v>Extent of capital functions assigned to subnational governance institutions</v>
      </c>
      <c r="E351">
        <f>ScoreCard!E11</f>
        <v>0</v>
      </c>
      <c r="F351">
        <f>ScoreCard!F11</f>
        <v>5</v>
      </c>
      <c r="G351">
        <f>ScoreCard!G11</f>
        <v>5</v>
      </c>
    </row>
    <row r="352" spans="3:8">
      <c r="C352" t="str">
        <f>ScoreCard!C12</f>
        <v>R.3</v>
      </c>
      <c r="D352" t="str">
        <f>ScoreCard!D12</f>
        <v>Extent of regulatory functions assigned to subnational governance institutions</v>
      </c>
      <c r="E352">
        <f>ScoreCard!E12</f>
        <v>0</v>
      </c>
      <c r="F352">
        <f>ScoreCard!F12</f>
        <v>5</v>
      </c>
      <c r="G352">
        <f>ScoreCard!G12</f>
        <v>5</v>
      </c>
    </row>
    <row r="353" spans="3:7">
      <c r="C353">
        <f>ScoreCard!C13</f>
        <v>0</v>
      </c>
      <c r="D353">
        <f>ScoreCard!D13</f>
        <v>0</v>
      </c>
      <c r="E353">
        <f>ScoreCard!E13</f>
        <v>0</v>
      </c>
      <c r="F353">
        <f>ScoreCard!F13</f>
        <v>0</v>
      </c>
      <c r="G353">
        <f>ScoreCard!G13</f>
        <v>0</v>
      </c>
    </row>
    <row r="354" spans="3:7">
      <c r="C354" t="str">
        <f>ScoreCard!C14</f>
        <v>R.4</v>
      </c>
      <c r="D354" t="str">
        <f>ScoreCard!D14</f>
        <v>Degree to which functional assignment adheres to principles and good practices</v>
      </c>
      <c r="E354">
        <f>ScoreCard!E14</f>
        <v>0</v>
      </c>
      <c r="F354">
        <f>ScoreCard!F14</f>
        <v>5</v>
      </c>
      <c r="G354">
        <f>ScoreCard!G14</f>
        <v>5</v>
      </c>
    </row>
    <row r="355" spans="3:7">
      <c r="C355" t="str">
        <f>ScoreCard!C15</f>
        <v>R.4(i)</v>
      </c>
      <c r="D355" t="str">
        <f>ScoreCard!D15</f>
        <v>RLGIs have legal and actual authoritative decision-making power over their budgets</v>
      </c>
      <c r="E355">
        <f>ScoreCard!E15</f>
        <v>0</v>
      </c>
      <c r="F355">
        <f>ScoreCard!F15</f>
        <v>1</v>
      </c>
      <c r="G355">
        <f>ScoreCard!G15</f>
        <v>1</v>
      </c>
    </row>
    <row r="356" spans="3:7">
      <c r="C356" t="str">
        <f>ScoreCard!C16</f>
        <v>R.4(ii)</v>
      </c>
      <c r="D356" t="str">
        <f>ScoreCard!D16</f>
        <v>RLGIs have the power to set their own organizational structure and staffing levels, without requiring higher-level approval</v>
      </c>
      <c r="E356">
        <f>ScoreCard!E16</f>
        <v>0</v>
      </c>
      <c r="F356">
        <f>ScoreCard!F16</f>
        <v>1</v>
      </c>
      <c r="G356">
        <f>ScoreCard!G16</f>
        <v>1</v>
      </c>
    </row>
    <row r="357" spans="3:7">
      <c r="C357" t="str">
        <f>ScoreCard!C17</f>
        <v>R.4(iii)</v>
      </c>
      <c r="D357" t="str">
        <f>ScoreCard!D17</f>
        <v>RLGIs wage bills are not funded from earmarked/specific wage grants</v>
      </c>
      <c r="E357">
        <f>ScoreCard!E17</f>
        <v>0</v>
      </c>
      <c r="F357">
        <f>ScoreCard!F17</f>
        <v>1</v>
      </c>
      <c r="G357">
        <f>ScoreCard!G17</f>
        <v>1</v>
      </c>
    </row>
    <row r="358" spans="3:7">
      <c r="C358" t="str">
        <f>ScoreCard!C18</f>
        <v>R.4(iv)</v>
      </c>
      <c r="D358" t="str">
        <f>ScoreCard!D18</f>
        <v>RLGIs determine their own development budget, without requiring higher-level approval</v>
      </c>
      <c r="E358">
        <f>ScoreCard!E18</f>
        <v>0</v>
      </c>
      <c r="F358">
        <f>ScoreCard!F18</f>
        <v>1</v>
      </c>
      <c r="G358">
        <f>ScoreCard!G18</f>
        <v>1</v>
      </c>
    </row>
    <row r="359" spans="3:7">
      <c r="C359" t="str">
        <f>ScoreCard!C19</f>
        <v>R.4(v)</v>
      </c>
      <c r="D359" t="str">
        <f>ScoreCard!D19</f>
        <v>RLGIs development schemes are not funded from earmarked/specific capital grants</v>
      </c>
      <c r="E359">
        <f>ScoreCard!E19</f>
        <v>0</v>
      </c>
      <c r="F359">
        <f>ScoreCard!F19</f>
        <v>1</v>
      </c>
      <c r="G359">
        <f>ScoreCard!G19</f>
        <v>1</v>
      </c>
    </row>
    <row r="360" spans="3:7">
      <c r="C360">
        <f>ScoreCard!C20</f>
        <v>0</v>
      </c>
      <c r="D360">
        <f>ScoreCard!D20</f>
        <v>0</v>
      </c>
      <c r="E360">
        <f>ScoreCard!E20</f>
        <v>0</v>
      </c>
      <c r="F360">
        <f>ScoreCard!F20</f>
        <v>0</v>
      </c>
      <c r="G360">
        <f>ScoreCard!G20</f>
        <v>0</v>
      </c>
    </row>
    <row r="361" spans="3:7">
      <c r="C361" t="str">
        <f>ScoreCard!C21</f>
        <v>P</v>
      </c>
      <c r="D361" t="str">
        <f>ScoreCard!D21</f>
        <v>Political aspects of subnational governance</v>
      </c>
      <c r="E361">
        <f>ScoreCard!E21</f>
        <v>0</v>
      </c>
      <c r="F361">
        <f>ScoreCard!F21</f>
        <v>20</v>
      </c>
      <c r="G361">
        <f>ScoreCard!G21</f>
        <v>20</v>
      </c>
    </row>
    <row r="362" spans="3:7">
      <c r="C362">
        <f>ScoreCard!C22</f>
        <v>0</v>
      </c>
      <c r="D362">
        <f>ScoreCard!D22</f>
        <v>0</v>
      </c>
      <c r="E362">
        <f>ScoreCard!E22</f>
        <v>0</v>
      </c>
      <c r="F362">
        <f>ScoreCard!F22</f>
        <v>0</v>
      </c>
      <c r="G362">
        <f>ScoreCard!G22</f>
        <v>0</v>
      </c>
    </row>
    <row r="363" spans="3:7">
      <c r="C363" t="str">
        <f>ScoreCard!C23</f>
        <v>P.1</v>
      </c>
      <c r="D363" t="str">
        <f>ScoreCard!D23</f>
        <v>Subnational institutions have their own elected leadership</v>
      </c>
      <c r="E363">
        <f>ScoreCard!E23</f>
        <v>0</v>
      </c>
      <c r="F363">
        <f>ScoreCard!F23</f>
        <v>5</v>
      </c>
      <c r="G363">
        <f>ScoreCard!G23</f>
        <v>5</v>
      </c>
    </row>
    <row r="364" spans="3:7">
      <c r="C364" t="str">
        <f>ScoreCard!C24</f>
        <v>P.1</v>
      </c>
      <c r="D364" t="str">
        <f>ScoreCard!D24</f>
        <v>Subnational institutions have own (elected) leadership</v>
      </c>
      <c r="E364">
        <f>ScoreCard!E24</f>
        <v>0</v>
      </c>
      <c r="F364">
        <f>ScoreCard!F24</f>
        <v>5</v>
      </c>
      <c r="G364">
        <f>ScoreCard!G24</f>
        <v>5</v>
      </c>
    </row>
    <row r="365" spans="3:7">
      <c r="C365">
        <f>ScoreCard!C25</f>
        <v>0</v>
      </c>
      <c r="D365">
        <f>ScoreCard!D25</f>
        <v>0</v>
      </c>
      <c r="E365">
        <f>ScoreCard!E25</f>
        <v>0</v>
      </c>
      <c r="F365">
        <f>ScoreCard!F25</f>
        <v>0</v>
      </c>
      <c r="G365">
        <f>ScoreCard!G25</f>
        <v>0</v>
      </c>
    </row>
    <row r="366" spans="3:7">
      <c r="C366" t="str">
        <f>ScoreCard!C26</f>
        <v>P.2</v>
      </c>
      <c r="D366" t="str">
        <f>ScoreCard!D26</f>
        <v xml:space="preserve">Subnational leadership elections are competitive, free and fair </v>
      </c>
      <c r="E366">
        <f>ScoreCard!E26</f>
        <v>0</v>
      </c>
      <c r="F366">
        <f>ScoreCard!F26</f>
        <v>5</v>
      </c>
      <c r="G366">
        <f>ScoreCard!G26</f>
        <v>5</v>
      </c>
    </row>
    <row r="367" spans="3:7">
      <c r="C367" t="str">
        <f>ScoreCard!C27</f>
        <v>P.2(i)</v>
      </c>
      <c r="D367" t="str">
        <f>ScoreCard!D27</f>
        <v>Subnational elections are meaningfully competitive, with constituents regularly having more than two political choices</v>
      </c>
      <c r="E367">
        <f>ScoreCard!E27</f>
        <v>0</v>
      </c>
      <c r="F367">
        <f>ScoreCard!F27</f>
        <v>1</v>
      </c>
      <c r="G367">
        <f>ScoreCard!G27</f>
        <v>1</v>
      </c>
    </row>
    <row r="368" spans="3:7">
      <c r="C368" t="str">
        <f>ScoreCard!C28</f>
        <v>P.2(ii)</v>
      </c>
      <c r="D368" t="str">
        <f>ScoreCard!D28</f>
        <v>There is no central party dominance over the selection of subnational political candidates</v>
      </c>
      <c r="E368">
        <f>ScoreCard!E28</f>
        <v>0</v>
      </c>
      <c r="F368">
        <f>ScoreCard!F28</f>
        <v>1</v>
      </c>
      <c r="G368">
        <f>ScoreCard!G28</f>
        <v>1</v>
      </c>
    </row>
    <row r="369" spans="3:7">
      <c r="C369" t="str">
        <f>ScoreCard!C29</f>
        <v>P.2(iii)</v>
      </c>
      <c r="D369" t="str">
        <f>ScoreCard!D29</f>
        <v>There is no ruling party dominance across RLGs</v>
      </c>
      <c r="E369">
        <f>ScoreCard!E29</f>
        <v>0</v>
      </c>
      <c r="F369">
        <f>ScoreCard!F29</f>
        <v>1</v>
      </c>
      <c r="G369">
        <f>ScoreCard!G29</f>
        <v>1</v>
      </c>
    </row>
    <row r="370" spans="3:7">
      <c r="C370" t="str">
        <f>ScoreCard!C30</f>
        <v>P.2(iv)</v>
      </c>
      <c r="D370" t="str">
        <f>ScoreCard!D30</f>
        <v>At least 60% of the total registered voting population participated in the last subnational elections</v>
      </c>
      <c r="E370">
        <f>ScoreCard!E30</f>
        <v>0</v>
      </c>
      <c r="F370">
        <f>ScoreCard!F30</f>
        <v>1</v>
      </c>
      <c r="G370">
        <f>ScoreCard!G30</f>
        <v>1</v>
      </c>
    </row>
    <row r="371" spans="3:7">
      <c r="C371" t="str">
        <f>ScoreCard!C31</f>
        <v>P.2(v)</v>
      </c>
      <c r="D371" t="str">
        <f>ScoreCard!D31</f>
        <v>Subnational elections been regularly held over the past 20 years</v>
      </c>
      <c r="E371">
        <f>ScoreCard!E31</f>
        <v>0</v>
      </c>
      <c r="F371">
        <f>ScoreCard!F31</f>
        <v>1</v>
      </c>
      <c r="G371">
        <f>ScoreCard!G31</f>
        <v>1</v>
      </c>
    </row>
    <row r="372" spans="3:7">
      <c r="C372">
        <f>ScoreCard!C32</f>
        <v>0</v>
      </c>
      <c r="D372">
        <f>ScoreCard!D32</f>
        <v>0</v>
      </c>
      <c r="E372">
        <f>ScoreCard!E32</f>
        <v>0</v>
      </c>
      <c r="F372">
        <f>ScoreCard!F32</f>
        <v>0</v>
      </c>
      <c r="G372">
        <f>ScoreCard!G32</f>
        <v>0</v>
      </c>
    </row>
    <row r="373" spans="3:7">
      <c r="C373" t="str">
        <f>ScoreCard!C33</f>
        <v>P.3</v>
      </c>
      <c r="D373" t="str">
        <f>ScoreCard!D33</f>
        <v>Extent of subnational authoritative (political) decision-making power</v>
      </c>
      <c r="E373">
        <f>ScoreCard!E33</f>
        <v>0</v>
      </c>
      <c r="F373">
        <f>ScoreCard!F33</f>
        <v>5</v>
      </c>
      <c r="G373">
        <f>ScoreCard!G33</f>
        <v>5</v>
      </c>
    </row>
    <row r="374" spans="3:7">
      <c r="C374" t="str">
        <f>ScoreCard!C34</f>
        <v>P.3(i)</v>
      </c>
      <c r="D374" t="str">
        <f>ScoreCard!D34</f>
        <v>Subnational governance institutions have their own elected leadership and meet the key definitional characteristics</v>
      </c>
      <c r="E374">
        <f>ScoreCard!E34</f>
        <v>0</v>
      </c>
      <c r="F374">
        <f>ScoreCard!F34</f>
        <v>1</v>
      </c>
      <c r="G374">
        <f>ScoreCard!G34</f>
        <v>1</v>
      </c>
    </row>
    <row r="375" spans="3:7">
      <c r="C375" t="str">
        <f>ScoreCard!C35</f>
        <v>P.3(ii)</v>
      </c>
      <c r="D375" t="str">
        <f>ScoreCard!D35</f>
        <v>Subnational governments have extensive functional responsibilities</v>
      </c>
      <c r="E375">
        <f>ScoreCard!E35</f>
        <v>0</v>
      </c>
      <c r="F375">
        <f>ScoreCard!F35</f>
        <v>1</v>
      </c>
      <c r="G375">
        <f>ScoreCard!G35</f>
        <v>1</v>
      </c>
    </row>
    <row r="376" spans="3:7">
      <c r="C376" t="str">
        <f>ScoreCard!C36</f>
        <v>P.3(iii)</v>
      </c>
      <c r="D376" t="str">
        <f>ScoreCard!D36</f>
        <v>Subnational governments have extensive administrative control over their functions</v>
      </c>
      <c r="E376">
        <f>ScoreCard!E36</f>
        <v>0</v>
      </c>
      <c r="F376">
        <f>ScoreCard!F36</f>
        <v>1</v>
      </c>
      <c r="G376">
        <f>ScoreCard!G36</f>
        <v>1</v>
      </c>
    </row>
    <row r="377" spans="3:7">
      <c r="C377" t="str">
        <f>ScoreCard!C37</f>
        <v>P.3(iv)</v>
      </c>
      <c r="D377" t="str">
        <f>ScoreCard!D37</f>
        <v>Subnational governments have extensive fiscal powers</v>
      </c>
      <c r="E377">
        <f>ScoreCard!E37</f>
        <v>0</v>
      </c>
      <c r="F377">
        <f>ScoreCard!F37</f>
        <v>1</v>
      </c>
      <c r="G377">
        <f>ScoreCard!G37</f>
        <v>1</v>
      </c>
    </row>
    <row r="378" spans="3:7">
      <c r="C378" t="str">
        <f>ScoreCard!C38</f>
        <v>P.3(v)</v>
      </c>
      <c r="D378" t="str">
        <f>ScoreCard!D38</f>
        <v>Subnational governments have an extensive fiscal role in the public sector</v>
      </c>
      <c r="E378">
        <f>ScoreCard!E38</f>
        <v>0</v>
      </c>
      <c r="F378">
        <f>ScoreCard!F38</f>
        <v>1</v>
      </c>
      <c r="G378">
        <f>ScoreCard!G38</f>
        <v>1</v>
      </c>
    </row>
    <row r="379" spans="3:7">
      <c r="C379">
        <f>ScoreCard!C39</f>
        <v>0</v>
      </c>
      <c r="D379">
        <f>ScoreCard!D39</f>
        <v>0</v>
      </c>
      <c r="E379">
        <f>ScoreCard!E39</f>
        <v>0</v>
      </c>
      <c r="F379">
        <f>ScoreCard!F39</f>
        <v>0</v>
      </c>
      <c r="G379">
        <f>ScoreCard!G39</f>
        <v>0</v>
      </c>
    </row>
    <row r="380" spans="3:7">
      <c r="C380" t="str">
        <f>ScoreCard!C40</f>
        <v>P.4</v>
      </c>
      <c r="D380" t="str">
        <f>ScoreCard!D40</f>
        <v>Political structures results in inclusive, responsive, and accountable governance</v>
      </c>
      <c r="E380">
        <f>ScoreCard!E40</f>
        <v>0</v>
      </c>
      <c r="F380">
        <f>ScoreCard!F40</f>
        <v>5</v>
      </c>
      <c r="G380">
        <f>ScoreCard!G40</f>
        <v>5</v>
      </c>
    </row>
    <row r="381" spans="3:7">
      <c r="C381" t="str">
        <f>ScoreCard!C41</f>
        <v>P.4(i)</v>
      </c>
      <c r="D381" t="str">
        <f>ScoreCard!D41</f>
        <v>All subnational council and committee meetings are required to be—and are—open to the public</v>
      </c>
      <c r="E381">
        <f>ScoreCard!E41</f>
        <v>0</v>
      </c>
      <c r="F381">
        <f>ScoreCard!F41</f>
        <v>1</v>
      </c>
      <c r="G381">
        <f>ScoreCard!G41</f>
        <v>1</v>
      </c>
    </row>
    <row r="382" spans="3:7">
      <c r="C382" t="str">
        <f>ScoreCard!C42</f>
        <v>P.4(ii)</v>
      </c>
      <c r="D382" t="str">
        <f>ScoreCard!D42</f>
        <v>All subnational records and documents are required to be—and are—available to the public</v>
      </c>
      <c r="E382">
        <f>ScoreCard!E42</f>
        <v>0</v>
      </c>
      <c r="F382">
        <f>ScoreCard!F42</f>
        <v>1</v>
      </c>
      <c r="G382">
        <f>ScoreCard!G42</f>
        <v>1</v>
      </c>
    </row>
    <row r="383" spans="3:7">
      <c r="C383" t="str">
        <f>ScoreCard!C43</f>
        <v>P.4(iii)</v>
      </c>
      <c r="D383" t="str">
        <f>ScoreCard!D43</f>
        <v>All subnational jurisdictions are required to engage in—and engaging in—a participatory planning process</v>
      </c>
      <c r="E383">
        <f>ScoreCard!E43</f>
        <v>0</v>
      </c>
      <c r="F383">
        <f>ScoreCard!F43</f>
        <v>1</v>
      </c>
      <c r="G383">
        <f>ScoreCard!G43</f>
        <v>1</v>
      </c>
    </row>
    <row r="384" spans="3:7">
      <c r="C384" t="str">
        <f>ScoreCard!C44</f>
        <v>P.4(iv)</v>
      </c>
      <c r="D384" t="str">
        <f>ScoreCard!D44</f>
        <v>Alternative participatory mechanisms (such as referendums) are available and used</v>
      </c>
      <c r="E384">
        <f>ScoreCard!E44</f>
        <v>0</v>
      </c>
      <c r="F384">
        <f>ScoreCard!F44</f>
        <v>1</v>
      </c>
      <c r="G384">
        <f>ScoreCard!G44</f>
        <v>1</v>
      </c>
    </row>
    <row r="385" spans="3:7">
      <c r="C385" t="str">
        <f>ScoreCard!C45</f>
        <v>P.4(v)</v>
      </c>
      <c r="D385" t="str">
        <f>ScoreCard!D45</f>
        <v>Recall provisions exist for subnational elected officials</v>
      </c>
      <c r="E385">
        <f>ScoreCard!E45</f>
        <v>0</v>
      </c>
      <c r="F385">
        <f>ScoreCard!F45</f>
        <v>1</v>
      </c>
      <c r="G385">
        <f>ScoreCard!G45</f>
        <v>1</v>
      </c>
    </row>
    <row r="386" spans="3:7">
      <c r="C386">
        <f>ScoreCard!C46</f>
        <v>0</v>
      </c>
      <c r="D386">
        <f>ScoreCard!D46</f>
        <v>0</v>
      </c>
      <c r="E386">
        <f>ScoreCard!E46</f>
        <v>0</v>
      </c>
      <c r="F386">
        <f>ScoreCard!F46</f>
        <v>0</v>
      </c>
      <c r="G386">
        <f>ScoreCard!G46</f>
        <v>0</v>
      </c>
    </row>
    <row r="387" spans="3:7">
      <c r="C387" t="str">
        <f>ScoreCard!C47</f>
        <v>A</v>
      </c>
      <c r="D387" t="str">
        <f>ScoreCard!D47</f>
        <v>Administrative aspects of subnational governance</v>
      </c>
      <c r="E387">
        <f>ScoreCard!E47</f>
        <v>0</v>
      </c>
      <c r="F387">
        <f>ScoreCard!F47</f>
        <v>20</v>
      </c>
      <c r="G387">
        <f>ScoreCard!G47</f>
        <v>20</v>
      </c>
    </row>
    <row r="388" spans="3:7">
      <c r="C388">
        <f>ScoreCard!C48</f>
        <v>0</v>
      </c>
      <c r="D388">
        <f>ScoreCard!D48</f>
        <v>0</v>
      </c>
      <c r="E388">
        <f>ScoreCard!E48</f>
        <v>0</v>
      </c>
      <c r="F388">
        <f>ScoreCard!F48</f>
        <v>0</v>
      </c>
      <c r="G388">
        <f>ScoreCard!G48</f>
        <v>0</v>
      </c>
    </row>
    <row r="389" spans="3:7">
      <c r="C389">
        <f>ScoreCard!C49</f>
        <v>0</v>
      </c>
      <c r="D389" t="str">
        <f>ScoreCard!D49</f>
        <v>Extent of subnational administrative power over subnational administration</v>
      </c>
      <c r="E389">
        <f>ScoreCard!E49</f>
        <v>0</v>
      </c>
      <c r="F389">
        <f>ScoreCard!F49</f>
        <v>20</v>
      </c>
      <c r="G389">
        <f>ScoreCard!G49</f>
        <v>20</v>
      </c>
    </row>
    <row r="390" spans="3:7">
      <c r="C390" t="str">
        <f>ScoreCard!C50</f>
        <v>A.1</v>
      </c>
      <c r="D390" t="str">
        <f>ScoreCard!D50</f>
        <v>Subnational administrations are integrated institutions and prepare own plans</v>
      </c>
      <c r="E390">
        <f>ScoreCard!E50</f>
        <v>0</v>
      </c>
      <c r="F390">
        <f>ScoreCard!F50</f>
        <v>5</v>
      </c>
      <c r="G390">
        <f>ScoreCard!G50</f>
        <v>5</v>
      </c>
    </row>
    <row r="391" spans="3:7">
      <c r="C391" t="str">
        <f>ScoreCard!C51</f>
        <v>A.2</v>
      </c>
      <c r="D391" t="str">
        <f>ScoreCard!D51</f>
        <v>Subnational administrations are led by subnationally appointed officers</v>
      </c>
      <c r="E391">
        <f>ScoreCard!E51</f>
        <v>0</v>
      </c>
      <c r="F391">
        <f>ScoreCard!F51</f>
        <v>5</v>
      </c>
      <c r="G391">
        <f>ScoreCard!G51</f>
        <v>5</v>
      </c>
    </row>
    <row r="392" spans="3:7">
      <c r="C392" t="str">
        <f>ScoreCard!C52</f>
        <v>A.3</v>
      </c>
      <c r="D392" t="str">
        <f>ScoreCard!D52</f>
        <v>Subnational administrations have control over HRM of frontline staff</v>
      </c>
      <c r="E392">
        <f>ScoreCard!E52</f>
        <v>0</v>
      </c>
      <c r="F392">
        <f>ScoreCard!F52</f>
        <v>5</v>
      </c>
      <c r="G392">
        <f>ScoreCard!G52</f>
        <v>5</v>
      </c>
    </row>
    <row r="393" spans="3:7">
      <c r="C393" t="str">
        <f>ScoreCard!C53</f>
        <v>A.4</v>
      </c>
      <c r="D393" t="str">
        <f>ScoreCard!D53</f>
        <v>Subnational administrations have control over subnational procurement</v>
      </c>
      <c r="E393">
        <f>ScoreCard!E53</f>
        <v>0</v>
      </c>
      <c r="F393">
        <f>ScoreCard!F53</f>
        <v>5</v>
      </c>
      <c r="G393">
        <f>ScoreCard!G53</f>
        <v>5</v>
      </c>
    </row>
    <row r="394" spans="3:7">
      <c r="C394">
        <f>ScoreCard!C54</f>
        <v>0</v>
      </c>
      <c r="D394">
        <f>ScoreCard!D54</f>
        <v>0</v>
      </c>
      <c r="E394">
        <f>ScoreCard!E54</f>
        <v>0</v>
      </c>
      <c r="F394">
        <f>ScoreCard!F54</f>
        <v>0</v>
      </c>
      <c r="G394">
        <f>ScoreCard!G54</f>
        <v>0</v>
      </c>
    </row>
    <row r="395" spans="3:7">
      <c r="C395" t="str">
        <f>ScoreCard!C55</f>
        <v>F</v>
      </c>
      <c r="D395" t="str">
        <f>ScoreCard!D55</f>
        <v>Fiscal aspects of subnational governance</v>
      </c>
      <c r="E395">
        <f>ScoreCard!E55</f>
        <v>0</v>
      </c>
      <c r="F395">
        <f>ScoreCard!F55</f>
        <v>20</v>
      </c>
      <c r="G395">
        <f>ScoreCard!G55</f>
        <v>20</v>
      </c>
    </row>
    <row r="396" spans="3:7">
      <c r="C396">
        <f>ScoreCard!C56</f>
        <v>0</v>
      </c>
      <c r="D396">
        <f>ScoreCard!D56</f>
        <v>0</v>
      </c>
      <c r="E396">
        <f>ScoreCard!E56</f>
        <v>0</v>
      </c>
      <c r="F396">
        <f>ScoreCard!F56</f>
        <v>0</v>
      </c>
      <c r="G396">
        <f>ScoreCard!G56</f>
        <v>0</v>
      </c>
    </row>
    <row r="397" spans="3:7">
      <c r="C397" t="str">
        <f>ScoreCard!C57</f>
        <v>F.1</v>
      </c>
      <c r="D397" t="str">
        <f>ScoreCard!D57</f>
        <v>Extent of subnational autonomy over expenditure responsibilities</v>
      </c>
      <c r="E397">
        <f>ScoreCard!E57</f>
        <v>0</v>
      </c>
      <c r="F397">
        <f>ScoreCard!F57</f>
        <v>5</v>
      </c>
      <c r="G397">
        <f>ScoreCard!G57</f>
        <v>5</v>
      </c>
    </row>
    <row r="398" spans="3:7">
      <c r="C398" t="str">
        <f>ScoreCard!C58</f>
        <v>F.1(i)</v>
      </c>
      <c r="D398" t="str">
        <f>ScoreCard!D58</f>
        <v>RLGIs have legal and actual authoritative decision-making power over their budgets</v>
      </c>
      <c r="E398">
        <f>ScoreCard!E58</f>
        <v>0</v>
      </c>
      <c r="F398">
        <f>ScoreCard!F58</f>
        <v>1</v>
      </c>
      <c r="G398">
        <f>ScoreCard!G58</f>
        <v>1</v>
      </c>
    </row>
    <row r="399" spans="3:7">
      <c r="C399" t="str">
        <f>ScoreCard!C59</f>
        <v>F.1(ii)</v>
      </c>
      <c r="D399" t="str">
        <f>ScoreCard!D59</f>
        <v>RLGIs have the power to set their own organizational structure and staffing levels, without requiring higher-level approval</v>
      </c>
      <c r="E399">
        <f>ScoreCard!E59</f>
        <v>0</v>
      </c>
      <c r="F399">
        <f>ScoreCard!F59</f>
        <v>1</v>
      </c>
      <c r="G399">
        <f>ScoreCard!G59</f>
        <v>1</v>
      </c>
    </row>
    <row r="400" spans="3:7">
      <c r="C400" t="str">
        <f>ScoreCard!C60</f>
        <v>F.1(iii)</v>
      </c>
      <c r="D400" t="str">
        <f>ScoreCard!D60</f>
        <v>RLGIs wage bills are not funded from earmarked/specific wage grants</v>
      </c>
      <c r="E400">
        <f>ScoreCard!E60</f>
        <v>0</v>
      </c>
      <c r="F400">
        <f>ScoreCard!F60</f>
        <v>1</v>
      </c>
      <c r="G400">
        <f>ScoreCard!G60</f>
        <v>1</v>
      </c>
    </row>
    <row r="401" spans="3:7">
      <c r="C401" t="str">
        <f>ScoreCard!C61</f>
        <v>F.1(iv)</v>
      </c>
      <c r="D401" t="str">
        <f>ScoreCard!D61</f>
        <v>RLGIs determine their own development budget, without requiring higher-level approval</v>
      </c>
      <c r="E401">
        <f>ScoreCard!E61</f>
        <v>0</v>
      </c>
      <c r="F401">
        <f>ScoreCard!F61</f>
        <v>1</v>
      </c>
      <c r="G401">
        <f>ScoreCard!G61</f>
        <v>1</v>
      </c>
    </row>
    <row r="402" spans="3:7">
      <c r="C402" t="str">
        <f>ScoreCard!C62</f>
        <v>F.1(v)</v>
      </c>
      <c r="D402" t="str">
        <f>ScoreCard!D62</f>
        <v>RLGIs development schemes are not funded from earmarked/specific capital grants</v>
      </c>
      <c r="E402">
        <f>ScoreCard!E62</f>
        <v>0</v>
      </c>
      <c r="F402">
        <f>ScoreCard!F62</f>
        <v>1</v>
      </c>
      <c r="G402">
        <f>ScoreCard!G62</f>
        <v>1</v>
      </c>
    </row>
    <row r="403" spans="3:7">
      <c r="C403">
        <f>ScoreCard!C63</f>
        <v>0</v>
      </c>
      <c r="D403">
        <f>ScoreCard!D63</f>
        <v>0</v>
      </c>
      <c r="E403">
        <f>ScoreCard!E63</f>
        <v>0</v>
      </c>
      <c r="F403">
        <f>ScoreCard!F63</f>
        <v>0</v>
      </c>
      <c r="G403">
        <f>ScoreCard!G63</f>
        <v>0</v>
      </c>
    </row>
    <row r="404" spans="3:7">
      <c r="C404" t="str">
        <f>ScoreCard!C64</f>
        <v>F.2</v>
      </c>
      <c r="D404" t="str">
        <f>ScoreCard!D64</f>
        <v>Extent of subnational autonomy over revenue raising</v>
      </c>
      <c r="E404">
        <f>ScoreCard!E64</f>
        <v>0</v>
      </c>
      <c r="F404">
        <f>ScoreCard!F64</f>
        <v>5</v>
      </c>
      <c r="G404">
        <f>ScoreCard!G64</f>
        <v>5</v>
      </c>
    </row>
    <row r="405" spans="3:7">
      <c r="C405" t="str">
        <f>ScoreCard!C65</f>
        <v>F.2(i)</v>
      </c>
      <c r="D405" t="str">
        <f>ScoreCard!D65</f>
        <v>Subnational governance institutions are empowered to collect own general purpose revenues</v>
      </c>
      <c r="E405">
        <f>ScoreCard!E65</f>
        <v>0</v>
      </c>
      <c r="F405">
        <f>ScoreCard!F65</f>
        <v>1</v>
      </c>
      <c r="G405">
        <f>ScoreCard!G65</f>
        <v>1</v>
      </c>
    </row>
    <row r="406" spans="3:7">
      <c r="C406" t="str">
        <f>ScoreCard!C66</f>
        <v>F.2(ii)</v>
      </c>
      <c r="D406" t="str">
        <f>ScoreCard!D66</f>
        <v>RLGIs have the authority to establish their own tax and non-tax instruments</v>
      </c>
      <c r="E406">
        <f>ScoreCard!E66</f>
        <v>0</v>
      </c>
      <c r="F406">
        <f>ScoreCard!F66</f>
        <v>1</v>
      </c>
      <c r="G406">
        <f>ScoreCard!G66</f>
        <v>1</v>
      </c>
    </row>
    <row r="407" spans="3:7">
      <c r="C407" t="str">
        <f>ScoreCard!C67</f>
        <v>F.2(iii)</v>
      </c>
      <c r="D407" t="str">
        <f>ScoreCard!D67</f>
        <v>Subnational governance institutions have meaningful control over the tax rate and base of at least two major own general revenue sources</v>
      </c>
      <c r="E407">
        <f>ScoreCard!E67</f>
        <v>0</v>
      </c>
      <c r="F407">
        <f>ScoreCard!F67</f>
        <v>2</v>
      </c>
      <c r="G407">
        <f>ScoreCard!G67</f>
        <v>2</v>
      </c>
    </row>
    <row r="408" spans="3:7">
      <c r="C408" t="str">
        <f>ScoreCard!C68</f>
        <v>F.2(iv)</v>
      </c>
      <c r="D408" t="str">
        <f>ScoreCard!D68</f>
        <v>On average, own source revenues account for 20 percent or more of total revenues</v>
      </c>
      <c r="E408">
        <f>ScoreCard!E68</f>
        <v>0</v>
      </c>
      <c r="F408">
        <f>ScoreCard!F68</f>
        <v>1</v>
      </c>
      <c r="G408">
        <f>ScoreCard!G68</f>
        <v>1</v>
      </c>
    </row>
    <row r="409" spans="3:7">
      <c r="C409">
        <f>ScoreCard!C69</f>
        <v>0</v>
      </c>
      <c r="D409">
        <f>ScoreCard!D69</f>
        <v>0</v>
      </c>
      <c r="E409">
        <f>ScoreCard!E69</f>
        <v>0</v>
      </c>
      <c r="F409">
        <f>ScoreCard!F69</f>
        <v>0</v>
      </c>
      <c r="G409">
        <f>ScoreCard!G69</f>
        <v>0</v>
      </c>
    </row>
    <row r="410" spans="3:7">
      <c r="C410" t="str">
        <f>ScoreCard!C70</f>
        <v>F.3</v>
      </c>
      <c r="D410" t="str">
        <f>ScoreCard!D70</f>
        <v>Effectiveness of IGFT system in funding inclusive services</v>
      </c>
      <c r="E410">
        <f>ScoreCard!E70</f>
        <v>0</v>
      </c>
      <c r="F410">
        <f>ScoreCard!F70</f>
        <v>5</v>
      </c>
      <c r="G410">
        <f>ScoreCard!G70</f>
        <v>5</v>
      </c>
    </row>
    <row r="411" spans="3:7">
      <c r="C411" t="str">
        <f>ScoreCard!C71</f>
        <v>F.3(i)</v>
      </c>
      <c r="D411" t="str">
        <f>ScoreCard!D71</f>
        <v>The transfer system provides an appropriate mix of transfers</v>
      </c>
      <c r="E411">
        <f>ScoreCard!E71</f>
        <v>0</v>
      </c>
      <c r="F411">
        <f>ScoreCard!F71</f>
        <v>1</v>
      </c>
      <c r="G411">
        <f>ScoreCard!G71</f>
        <v>1</v>
      </c>
    </row>
    <row r="412" spans="3:7">
      <c r="C412" t="str">
        <f>ScoreCard!C72</f>
        <v>F.3(ii)</v>
      </c>
      <c r="D412" t="str">
        <f>ScoreCard!D72</f>
        <v>The transfer system empowers RLGIs to plan with a clear hard budget constraint</v>
      </c>
      <c r="E412">
        <f>ScoreCard!E72</f>
        <v>0</v>
      </c>
      <c r="F412">
        <f>ScoreCard!F72</f>
        <v>1</v>
      </c>
      <c r="G412">
        <f>ScoreCard!G72</f>
        <v>1</v>
      </c>
    </row>
    <row r="413" spans="3:7">
      <c r="C413" t="str">
        <f>ScoreCard!C73</f>
        <v>F.3(iii)</v>
      </c>
      <c r="D413" t="str">
        <f>ScoreCard!D73</f>
        <v>The IGFT system provides an adequate, stable vertical allocation of resources</v>
      </c>
      <c r="E413">
        <f>ScoreCard!E73</f>
        <v>0</v>
      </c>
      <c r="F413">
        <f>ScoreCard!F73</f>
        <v>1</v>
      </c>
      <c r="G413">
        <f>ScoreCard!G73</f>
        <v>1</v>
      </c>
    </row>
    <row r="414" spans="3:7">
      <c r="C414" t="str">
        <f>ScoreCard!C74</f>
        <v>F.3(iv)</v>
      </c>
      <c r="D414" t="str">
        <f>ScoreCard!D74</f>
        <v>The IGFT system provides a formula-based horizontal allocation of resources</v>
      </c>
      <c r="E414">
        <f>ScoreCard!E74</f>
        <v>0</v>
      </c>
      <c r="F414">
        <f>ScoreCard!F74</f>
        <v>1</v>
      </c>
      <c r="G414">
        <f>ScoreCard!G74</f>
        <v>1</v>
      </c>
    </row>
    <row r="415" spans="3:7">
      <c r="C415" t="str">
        <f>ScoreCard!C75</f>
        <v>F.3(v)</v>
      </c>
      <c r="D415" t="str">
        <f>ScoreCard!D75</f>
        <v>Transfers are provided in a complete, timely and consistent manner, without unnecessary administrative impediments</v>
      </c>
      <c r="E415">
        <f>ScoreCard!E75</f>
        <v>0</v>
      </c>
      <c r="F415">
        <f>ScoreCard!F75</f>
        <v>1</v>
      </c>
      <c r="G415">
        <f>ScoreCard!G75</f>
        <v>1</v>
      </c>
    </row>
    <row r="416" spans="3:7">
      <c r="C416">
        <f>ScoreCard!C76</f>
        <v>0</v>
      </c>
      <c r="D416">
        <f>ScoreCard!D76</f>
        <v>0</v>
      </c>
      <c r="E416">
        <f>ScoreCard!E76</f>
        <v>0</v>
      </c>
      <c r="F416">
        <f>ScoreCard!F76</f>
        <v>0</v>
      </c>
      <c r="G416">
        <f>ScoreCard!G76</f>
        <v>0</v>
      </c>
    </row>
    <row r="417" spans="3:7">
      <c r="C417" t="str">
        <f>ScoreCard!C77</f>
        <v>F.4</v>
      </c>
      <c r="D417" t="str">
        <f>ScoreCard!D77</f>
        <v>Effectiveness of subnational borrowing and capital finance framework</v>
      </c>
      <c r="E417">
        <f>ScoreCard!E77</f>
        <v>0</v>
      </c>
      <c r="F417">
        <f>ScoreCard!F77</f>
        <v>5</v>
      </c>
      <c r="G417">
        <f>ScoreCard!G77</f>
        <v>5</v>
      </c>
    </row>
    <row r="418" spans="3:7">
      <c r="C418" t="str">
        <f>ScoreCard!C78</f>
        <v>F.4(i)</v>
      </c>
      <c r="D418" t="str">
        <f>ScoreCard!D78</f>
        <v>RLGIs have statutory and de facto authority to borrow from public (or private) financial institutions</v>
      </c>
      <c r="E418">
        <f>ScoreCard!E78</f>
        <v>0</v>
      </c>
      <c r="F418">
        <f>ScoreCard!F78</f>
        <v>1</v>
      </c>
      <c r="G418">
        <f>ScoreCard!G78</f>
        <v>1</v>
      </c>
    </row>
    <row r="419" spans="3:7">
      <c r="C419" t="str">
        <f>ScoreCard!C79</f>
        <v>F.4(ii)</v>
      </c>
      <c r="D419" t="str">
        <f>ScoreCard!D79</f>
        <v>RLGIs have statutory and de facto authority to borrow from public (or private) financial institutions without specific higher-level approval</v>
      </c>
      <c r="E419">
        <f>ScoreCard!E79</f>
        <v>0</v>
      </c>
      <c r="F419">
        <f>ScoreCard!F79</f>
        <v>1</v>
      </c>
      <c r="G419">
        <f>ScoreCard!G79</f>
        <v>1</v>
      </c>
    </row>
    <row r="420" spans="3:7">
      <c r="C420" t="str">
        <f>ScoreCard!C80</f>
        <v>F.4(iii)</v>
      </c>
      <c r="D420" t="str">
        <f>ScoreCard!D80</f>
        <v>Subnational borrowing takes place extensively (more than one-third of RLGs)</v>
      </c>
      <c r="E420">
        <f>ScoreCard!E80</f>
        <v>0</v>
      </c>
      <c r="F420">
        <f>ScoreCard!F80</f>
        <v>1</v>
      </c>
      <c r="G420">
        <f>ScoreCard!G80</f>
        <v>1</v>
      </c>
    </row>
    <row r="421" spans="3:7">
      <c r="C421" t="str">
        <f>ScoreCard!C81</f>
        <v>F.4(iv)</v>
      </c>
      <c r="D421" t="str">
        <f>ScoreCard!D81</f>
        <v>Subnational government bond issuance allowed/practiced?</v>
      </c>
      <c r="E421">
        <f>ScoreCard!E81</f>
        <v>0</v>
      </c>
      <c r="F421">
        <f>ScoreCard!F81</f>
        <v>1</v>
      </c>
      <c r="G421">
        <f>ScoreCard!G81</f>
        <v>1</v>
      </c>
    </row>
    <row r="422" spans="3:7">
      <c r="C422" t="str">
        <f>ScoreCard!C82</f>
        <v>F.4(v)</v>
      </c>
      <c r="D422" t="str">
        <f>ScoreCard!D82</f>
        <v>Appropriate fiscal rules exists and vertical coordination on borrowing takes place</v>
      </c>
      <c r="E422">
        <f>ScoreCard!E82</f>
        <v>0</v>
      </c>
      <c r="F422">
        <f>ScoreCard!F82</f>
        <v>1</v>
      </c>
      <c r="G422">
        <f>ScoreCard!G82</f>
        <v>1</v>
      </c>
    </row>
    <row r="423" spans="3:7">
      <c r="C423">
        <f>ScoreCard!C83</f>
        <v>0</v>
      </c>
      <c r="D423">
        <f>ScoreCard!D83</f>
        <v>0</v>
      </c>
      <c r="E423">
        <f>ScoreCard!E83</f>
        <v>0</v>
      </c>
      <c r="F423">
        <f>ScoreCard!F83</f>
        <v>0</v>
      </c>
      <c r="G423">
        <f>ScoreCard!G83</f>
        <v>0</v>
      </c>
    </row>
    <row r="424" spans="3:7">
      <c r="C424" t="str">
        <f>ScoreCard!C84</f>
        <v>D</v>
      </c>
      <c r="D424" t="str">
        <f>ScoreCard!D84</f>
        <v>Inclusive service delivery and development</v>
      </c>
      <c r="E424">
        <f>ScoreCard!E84</f>
        <v>0</v>
      </c>
      <c r="F424">
        <f>ScoreCard!F84</f>
        <v>20</v>
      </c>
      <c r="G424">
        <f>ScoreCard!G84</f>
        <v>20</v>
      </c>
    </row>
    <row r="425" spans="3:7">
      <c r="C425">
        <f>ScoreCard!C85</f>
        <v>0</v>
      </c>
      <c r="D425">
        <f>ScoreCard!D85</f>
        <v>0</v>
      </c>
      <c r="E425">
        <f>ScoreCard!E85</f>
        <v>0</v>
      </c>
      <c r="F425">
        <f>ScoreCard!F85</f>
        <v>0</v>
      </c>
      <c r="G425">
        <f>ScoreCard!G85</f>
        <v>0</v>
      </c>
    </row>
    <row r="426" spans="3:7">
      <c r="C426" t="str">
        <f>ScoreCard!C86</f>
        <v>D.1</v>
      </c>
      <c r="D426" t="str">
        <f>ScoreCard!D86</f>
        <v>Inclusive and responsive local service delivery governance</v>
      </c>
      <c r="E426">
        <f>ScoreCard!E86</f>
        <v>0</v>
      </c>
      <c r="F426">
        <f>ScoreCard!F86</f>
        <v>5</v>
      </c>
      <c r="G426">
        <f>ScoreCard!G86</f>
        <v>5</v>
      </c>
    </row>
    <row r="427" spans="3:7">
      <c r="C427" t="str">
        <f>ScoreCard!C87</f>
        <v>D.1(i)</v>
      </c>
      <c r="D427" t="str">
        <f>ScoreCard!D87</f>
        <v>RLGIs have primary responsibility and authority over key public services</v>
      </c>
      <c r="E427">
        <f>ScoreCard!E87</f>
        <v>0</v>
      </c>
      <c r="F427">
        <f>ScoreCard!F87</f>
        <v>1</v>
      </c>
      <c r="G427">
        <f>ScoreCard!G87</f>
        <v>1</v>
      </c>
    </row>
    <row r="428" spans="3:7">
      <c r="C428" t="str">
        <f>ScoreCard!C88</f>
        <v>D.1(ii)</v>
      </c>
      <c r="D428" t="str">
        <f>ScoreCard!D88</f>
        <v>Elected subnational officials systematically monitor service delivery performance</v>
      </c>
      <c r="E428">
        <f>ScoreCard!E88</f>
        <v>0</v>
      </c>
      <c r="F428">
        <f>ScoreCard!F88</f>
        <v>1</v>
      </c>
      <c r="G428">
        <f>ScoreCard!G88</f>
        <v>1</v>
      </c>
    </row>
    <row r="429" spans="3:7">
      <c r="C429" t="str">
        <f>ScoreCard!C89</f>
        <v>D.1(iii)</v>
      </c>
      <c r="D429" t="str">
        <f>ScoreCard!D89</f>
        <v>RLGI's departments/units prepare their own service delivery / operation &amp; maintenance plans</v>
      </c>
      <c r="E429">
        <f>ScoreCard!E89</f>
        <v>0</v>
      </c>
      <c r="F429">
        <f>ScoreCard!F89</f>
        <v>1</v>
      </c>
      <c r="G429">
        <f>ScoreCard!G89</f>
        <v>1</v>
      </c>
    </row>
    <row r="430" spans="3:7">
      <c r="C430" t="str">
        <f>ScoreCard!C90</f>
        <v>D.1(iv)</v>
      </c>
      <c r="D430" t="str">
        <f>ScoreCard!D90</f>
        <v>RLGI budgets are prepared in a participatory, transparent, and performance-based manner</v>
      </c>
      <c r="E430">
        <f>ScoreCard!E90</f>
        <v>0</v>
      </c>
      <c r="F430">
        <f>ScoreCard!F90</f>
        <v>1</v>
      </c>
      <c r="G430">
        <f>ScoreCard!G90</f>
        <v>1</v>
      </c>
    </row>
    <row r="431" spans="3:7">
      <c r="C431" t="str">
        <f>ScoreCard!C91</f>
        <v>D.1(v)</v>
      </c>
      <c r="D431" t="str">
        <f>ScoreCard!D91</f>
        <v>Effective political and/or administrative mechanisms are in place to receive and resolve service complaints</v>
      </c>
      <c r="E431">
        <f>ScoreCard!E91</f>
        <v>0</v>
      </c>
      <c r="F431">
        <f>ScoreCard!F91</f>
        <v>1</v>
      </c>
      <c r="G431">
        <f>ScoreCard!G91</f>
        <v>1</v>
      </c>
    </row>
    <row r="432" spans="3:7">
      <c r="C432">
        <f>ScoreCard!C92</f>
        <v>0</v>
      </c>
      <c r="D432">
        <f>ScoreCard!D92</f>
        <v>0</v>
      </c>
      <c r="E432">
        <f>ScoreCard!E92</f>
        <v>0</v>
      </c>
      <c r="F432">
        <f>ScoreCard!F92</f>
        <v>0</v>
      </c>
      <c r="G432">
        <f>ScoreCard!G92</f>
        <v>0</v>
      </c>
    </row>
    <row r="433" spans="3:7">
      <c r="C433" t="str">
        <f>ScoreCard!C93</f>
        <v>D.2</v>
      </c>
      <c r="D433" t="str">
        <f>ScoreCard!D93</f>
        <v>Inclusive and responsive facilities /providers</v>
      </c>
      <c r="E433">
        <f>ScoreCard!E93</f>
        <v>0</v>
      </c>
      <c r="F433">
        <f>ScoreCard!F93</f>
        <v>5</v>
      </c>
      <c r="G433">
        <f>ScoreCard!G93</f>
        <v>5</v>
      </c>
    </row>
    <row r="434" spans="3:7">
      <c r="C434" t="str">
        <f>ScoreCard!C94</f>
        <v>D.2(i)</v>
      </c>
      <c r="D434" t="str">
        <f>ScoreCard!D94</f>
        <v>Frontline facilities/providers have an appropriate degree of institutional autonomy</v>
      </c>
      <c r="E434">
        <f>ScoreCard!E94</f>
        <v>0</v>
      </c>
      <c r="F434">
        <f>ScoreCard!F94</f>
        <v>1</v>
      </c>
      <c r="G434">
        <f>ScoreCard!G94</f>
        <v>1</v>
      </c>
    </row>
    <row r="435" spans="3:7">
      <c r="C435" t="str">
        <f>ScoreCard!C95</f>
        <v>D.2(ii)</v>
      </c>
      <c r="D435" t="str">
        <f>ScoreCard!D95</f>
        <v>Frontline facilities/providers have their own public oversight body / committee</v>
      </c>
      <c r="E435">
        <f>ScoreCard!E95</f>
        <v>0</v>
      </c>
      <c r="F435">
        <f>ScoreCard!F95</f>
        <v>1</v>
      </c>
      <c r="G435">
        <f>ScoreCard!G95</f>
        <v>1</v>
      </c>
    </row>
    <row r="436" spans="3:7">
      <c r="C436" t="str">
        <f>ScoreCard!C96</f>
        <v>D.2(iii)</v>
      </c>
      <c r="D436" t="str">
        <f>ScoreCard!D96</f>
        <v>Frontline facilities/providers have a degree of administrative or managerial discretion</v>
      </c>
      <c r="E436">
        <f>ScoreCard!E96</f>
        <v>0</v>
      </c>
      <c r="F436">
        <f>ScoreCard!F96</f>
        <v>1</v>
      </c>
      <c r="G436">
        <f>ScoreCard!G96</f>
        <v>1</v>
      </c>
    </row>
    <row r="437" spans="3:7">
      <c r="C437" t="str">
        <f>ScoreCard!C97</f>
        <v>D.2(iv)</v>
      </c>
      <c r="D437" t="str">
        <f>ScoreCard!D97</f>
        <v>Frontline facilities/providers prepare their own service delivery / O&amp;M plans</v>
      </c>
      <c r="E437">
        <f>ScoreCard!E97</f>
        <v>0</v>
      </c>
      <c r="F437">
        <f>ScoreCard!F97</f>
        <v>1</v>
      </c>
      <c r="G437">
        <f>ScoreCard!G97</f>
        <v>1</v>
      </c>
    </row>
    <row r="438" spans="3:7">
      <c r="C438" t="str">
        <f>ScoreCard!C98</f>
        <v>D.2(v)</v>
      </c>
      <c r="D438" t="str">
        <f>ScoreCard!D98</f>
        <v>Frontline facilities/providers have their own budgets</v>
      </c>
      <c r="E438">
        <f>ScoreCard!E98</f>
        <v>0</v>
      </c>
      <c r="F438">
        <f>ScoreCard!F98</f>
        <v>1</v>
      </c>
      <c r="G438">
        <f>ScoreCard!G98</f>
        <v>1</v>
      </c>
    </row>
    <row r="439" spans="3:7">
      <c r="C439">
        <f>ScoreCard!C99</f>
        <v>0</v>
      </c>
      <c r="D439">
        <f>ScoreCard!D99</f>
        <v>0</v>
      </c>
      <c r="E439">
        <f>ScoreCard!E99</f>
        <v>0</v>
      </c>
      <c r="F439">
        <f>ScoreCard!F99</f>
        <v>0</v>
      </c>
      <c r="G439">
        <f>ScoreCard!G99</f>
        <v>0</v>
      </c>
    </row>
    <row r="440" spans="3:7">
      <c r="C440" t="str">
        <f>ScoreCard!C100</f>
        <v>D.3</v>
      </c>
      <c r="D440" t="str">
        <f>ScoreCard!D100</f>
        <v>Extent of subnational data availability</v>
      </c>
      <c r="E440">
        <f>ScoreCard!E100</f>
        <v>0</v>
      </c>
      <c r="F440">
        <f>ScoreCard!F100</f>
        <v>5</v>
      </c>
      <c r="G440">
        <f>ScoreCard!G100</f>
        <v>5</v>
      </c>
    </row>
    <row r="441" spans="3:7">
      <c r="C441" t="str">
        <f>ScoreCard!C101</f>
        <v>D.3(i)</v>
      </c>
      <c r="D441" t="str">
        <f>ScoreCard!D101</f>
        <v>Information about the number of service delivery facilities per local jurisdiction is publicly available</v>
      </c>
      <c r="E441">
        <f>ScoreCard!E101</f>
        <v>0</v>
      </c>
      <c r="F441">
        <f>ScoreCard!F101</f>
        <v>1</v>
      </c>
      <c r="G441">
        <f>ScoreCard!G101</f>
        <v>1</v>
      </c>
    </row>
    <row r="442" spans="3:7">
      <c r="C442" t="str">
        <f>ScoreCard!C102</f>
        <v>D.3(ii)</v>
      </c>
      <c r="D442" t="str">
        <f>ScoreCard!D102</f>
        <v>Information about the number of service delivery staff per local jurisdiction is publicly available</v>
      </c>
      <c r="E442">
        <f>ScoreCard!E102</f>
        <v>0</v>
      </c>
      <c r="F442">
        <f>ScoreCard!F102</f>
        <v>1</v>
      </c>
      <c r="G442">
        <f>ScoreCard!G102</f>
        <v>1</v>
      </c>
    </row>
    <row r="443" spans="3:7">
      <c r="C443" t="str">
        <f>ScoreCard!C103</f>
        <v>D.3(iii)</v>
      </c>
      <c r="D443" t="str">
        <f>ScoreCard!D103</f>
        <v>Information about number of clients served per local jurisdiction is publicly available</v>
      </c>
      <c r="E443">
        <f>ScoreCard!E103</f>
        <v>0</v>
      </c>
      <c r="F443">
        <f>ScoreCard!F103</f>
        <v>1</v>
      </c>
      <c r="G443">
        <f>ScoreCard!G103</f>
        <v>1</v>
      </c>
    </row>
    <row r="444" spans="3:7">
      <c r="C444" t="str">
        <f>ScoreCard!C104</f>
        <v>D.3(iv)</v>
      </c>
      <c r="D444" t="str">
        <f>ScoreCard!D104</f>
        <v>Information about service delivery performance per local jurisdiction is publicly available</v>
      </c>
      <c r="E444">
        <f>ScoreCard!E104</f>
        <v>0</v>
      </c>
      <c r="F444">
        <f>ScoreCard!F104</f>
        <v>1</v>
      </c>
      <c r="G444">
        <f>ScoreCard!G104</f>
        <v>1</v>
      </c>
    </row>
    <row r="445" spans="3:7">
      <c r="C445" t="str">
        <f>ScoreCard!C105</f>
        <v>D.3(v)</v>
      </c>
      <c r="D445" t="str">
        <f>ScoreCard!D105</f>
        <v>Information about service delivery expenditures per local jurisdiction is publicly available</v>
      </c>
      <c r="E445">
        <f>ScoreCard!E105</f>
        <v>0</v>
      </c>
      <c r="F445">
        <f>ScoreCard!F105</f>
        <v>1</v>
      </c>
      <c r="G445">
        <f>ScoreCard!G105</f>
        <v>1</v>
      </c>
    </row>
    <row r="446" spans="3:7">
      <c r="C446">
        <f>ScoreCard!C106</f>
        <v>0</v>
      </c>
      <c r="D446">
        <f>ScoreCard!D106</f>
        <v>0</v>
      </c>
      <c r="E446">
        <f>ScoreCard!E106</f>
        <v>0</v>
      </c>
      <c r="F446">
        <f>ScoreCard!F106</f>
        <v>0</v>
      </c>
      <c r="G446">
        <f>ScoreCard!G106</f>
        <v>0</v>
      </c>
    </row>
    <row r="447" spans="3:7">
      <c r="C447" t="str">
        <f>ScoreCard!C107</f>
        <v>D.4</v>
      </c>
      <c r="D447" t="str">
        <f>ScoreCard!D107</f>
        <v>Extent of facility-level / provider data availability</v>
      </c>
      <c r="E447">
        <f>ScoreCard!E107</f>
        <v>0</v>
      </c>
      <c r="F447">
        <f>ScoreCard!F107</f>
        <v>5</v>
      </c>
      <c r="G447">
        <f>ScoreCard!G107</f>
        <v>5</v>
      </c>
    </row>
    <row r="448" spans="3:7">
      <c r="C448" t="str">
        <f>ScoreCard!C108</f>
        <v>D.4(i)</v>
      </c>
      <c r="D448" t="str">
        <f>ScoreCard!D108</f>
        <v>The location and contact information of local service delivery facilities / provider is publicly available</v>
      </c>
      <c r="E448">
        <f>ScoreCard!E108</f>
        <v>0</v>
      </c>
      <c r="F448">
        <f>ScoreCard!F108</f>
        <v>1</v>
      </c>
      <c r="G448">
        <f>ScoreCard!G108</f>
        <v>1</v>
      </c>
    </row>
    <row r="449" spans="3:7">
      <c r="C449" t="str">
        <f>ScoreCard!C109</f>
        <v>D.4(ii)</v>
      </c>
      <c r="D449" t="str">
        <f>ScoreCard!D109</f>
        <v>Information about the number of service delivery staff per facility / provider is publicly available</v>
      </c>
      <c r="E449">
        <f>ScoreCard!E109</f>
        <v>0</v>
      </c>
      <c r="F449">
        <f>ScoreCard!F109</f>
        <v>1</v>
      </c>
      <c r="G449">
        <f>ScoreCard!G109</f>
        <v>1</v>
      </c>
    </row>
    <row r="450" spans="3:7">
      <c r="C450" t="str">
        <f>ScoreCard!C110</f>
        <v>D.4(iii)</v>
      </c>
      <c r="D450" t="str">
        <f>ScoreCard!D110</f>
        <v>Information about number of clients served per facility / provider is publicly available</v>
      </c>
      <c r="E450">
        <f>ScoreCard!E110</f>
        <v>0</v>
      </c>
      <c r="F450">
        <f>ScoreCard!F110</f>
        <v>1</v>
      </c>
      <c r="G450">
        <f>ScoreCard!G110</f>
        <v>1</v>
      </c>
    </row>
    <row r="451" spans="3:7">
      <c r="C451" t="str">
        <f>ScoreCard!C111</f>
        <v>D.4(iv)</v>
      </c>
      <c r="D451" t="str">
        <f>ScoreCard!D111</f>
        <v>Information about service delivery performance per facility / provider is publicly available</v>
      </c>
      <c r="E451">
        <f>ScoreCard!E111</f>
        <v>0</v>
      </c>
      <c r="F451">
        <f>ScoreCard!F111</f>
        <v>1</v>
      </c>
      <c r="G451">
        <f>ScoreCard!G111</f>
        <v>1</v>
      </c>
    </row>
    <row r="452" spans="3:7">
      <c r="C452" t="str">
        <f>ScoreCard!C112</f>
        <v>D.4(v)</v>
      </c>
      <c r="D452" t="str">
        <f>ScoreCard!D112</f>
        <v>Information about service delivery expenditures per facility / provider is publicly available</v>
      </c>
      <c r="E452">
        <f>ScoreCard!E112</f>
        <v>0</v>
      </c>
      <c r="F452">
        <f>ScoreCard!F112</f>
        <v>1</v>
      </c>
      <c r="G452">
        <f>ScoreCard!G112</f>
        <v>1</v>
      </c>
    </row>
    <row r="453" spans="3:7" s="3" customFormat="1"/>
    <row r="455" spans="3:7">
      <c r="C455" t="str">
        <f>ScoreCard2!C7</f>
        <v>R</v>
      </c>
      <c r="D455" t="str">
        <f>ScoreCard2!D7</f>
        <v>Assignment of responsibilities / functions to the subnational level</v>
      </c>
      <c r="E455">
        <f>ScoreCard2!E7</f>
        <v>0</v>
      </c>
      <c r="F455">
        <f>ScoreCard2!F7</f>
        <v>20</v>
      </c>
      <c r="G455">
        <f>ScoreCard2!G7</f>
        <v>20</v>
      </c>
    </row>
    <row r="456" spans="3:7">
      <c r="C456">
        <f>ScoreCard2!C8</f>
        <v>0</v>
      </c>
      <c r="D456">
        <f>ScoreCard2!D8</f>
        <v>0</v>
      </c>
      <c r="E456">
        <f>ScoreCard2!E8</f>
        <v>0</v>
      </c>
      <c r="F456">
        <f>ScoreCard2!F8</f>
        <v>0</v>
      </c>
      <c r="G456">
        <f>ScoreCard2!G8</f>
        <v>0</v>
      </c>
    </row>
    <row r="457" spans="3:7">
      <c r="C457">
        <f>ScoreCard2!C9</f>
        <v>0</v>
      </c>
      <c r="D457" t="str">
        <f>ScoreCard2!D9</f>
        <v>Extent of functions assigned to subnational governance institutions</v>
      </c>
      <c r="E457">
        <f>ScoreCard2!E9</f>
        <v>0</v>
      </c>
      <c r="F457">
        <f>ScoreCard2!F9</f>
        <v>0</v>
      </c>
      <c r="G457">
        <f>ScoreCard2!G9</f>
        <v>0</v>
      </c>
    </row>
    <row r="458" spans="3:7">
      <c r="C458" t="str">
        <f>ScoreCard2!C10</f>
        <v>R.1</v>
      </c>
      <c r="D458" t="str">
        <f>ScoreCard2!D10</f>
        <v>Extent of recurrent functions assigned to subnational governance institutions</v>
      </c>
      <c r="E458">
        <f>ScoreCard2!E10</f>
        <v>0</v>
      </c>
      <c r="F458">
        <f>ScoreCard2!F10</f>
        <v>5</v>
      </c>
      <c r="G458">
        <f>ScoreCard2!G10</f>
        <v>5</v>
      </c>
    </row>
    <row r="459" spans="3:7">
      <c r="C459" t="str">
        <f>ScoreCard2!C11</f>
        <v>R.2</v>
      </c>
      <c r="D459" t="str">
        <f>ScoreCard2!D11</f>
        <v>Extent of capital functions assigned to subnational governance institutions</v>
      </c>
      <c r="E459">
        <f>ScoreCard2!E11</f>
        <v>0</v>
      </c>
      <c r="F459">
        <f>ScoreCard2!F11</f>
        <v>5</v>
      </c>
      <c r="G459">
        <f>ScoreCard2!G11</f>
        <v>5</v>
      </c>
    </row>
    <row r="460" spans="3:7">
      <c r="C460" t="str">
        <f>ScoreCard2!C12</f>
        <v>R.3</v>
      </c>
      <c r="D460" t="str">
        <f>ScoreCard2!D12</f>
        <v>Extent of regulatory functions assigned to subnational governance institutions</v>
      </c>
      <c r="E460">
        <f>ScoreCard2!E12</f>
        <v>0</v>
      </c>
      <c r="F460">
        <f>ScoreCard2!F12</f>
        <v>5</v>
      </c>
      <c r="G460">
        <f>ScoreCard2!G12</f>
        <v>5</v>
      </c>
    </row>
    <row r="461" spans="3:7">
      <c r="C461">
        <f>ScoreCard2!C13</f>
        <v>0</v>
      </c>
      <c r="D461">
        <f>ScoreCard2!D13</f>
        <v>0</v>
      </c>
      <c r="E461">
        <f>ScoreCard2!E13</f>
        <v>0</v>
      </c>
      <c r="F461">
        <f>ScoreCard2!F13</f>
        <v>0</v>
      </c>
      <c r="G461">
        <f>ScoreCard2!G13</f>
        <v>0</v>
      </c>
    </row>
    <row r="462" spans="3:7">
      <c r="C462" t="str">
        <f>ScoreCard2!C14</f>
        <v>R.4</v>
      </c>
      <c r="D462" t="str">
        <f>ScoreCard2!D14</f>
        <v>Degree to which functional assignment adheres to principles and good practices</v>
      </c>
      <c r="E462">
        <f>ScoreCard2!E14</f>
        <v>0</v>
      </c>
      <c r="F462">
        <f>ScoreCard2!F14</f>
        <v>5</v>
      </c>
      <c r="G462">
        <f>ScoreCard2!G14</f>
        <v>5</v>
      </c>
    </row>
    <row r="463" spans="3:7">
      <c r="C463" t="str">
        <f>ScoreCard2!C15</f>
        <v>R.4(i)</v>
      </c>
      <c r="D463" t="str">
        <f>ScoreCard2!D15</f>
        <v>RLGIs have legal and actual authoritative decision-making power over their budgets</v>
      </c>
      <c r="E463">
        <f>ScoreCard2!E15</f>
        <v>0</v>
      </c>
      <c r="F463">
        <f>ScoreCard2!F15</f>
        <v>1</v>
      </c>
      <c r="G463">
        <f>ScoreCard2!G15</f>
        <v>1</v>
      </c>
    </row>
    <row r="464" spans="3:7">
      <c r="C464" t="str">
        <f>ScoreCard2!C16</f>
        <v>R.4(ii)</v>
      </c>
      <c r="D464" t="str">
        <f>ScoreCard2!D16</f>
        <v>RLGIs have the power to set their own organizational structure and staffing levels, without requiring higher-level approval</v>
      </c>
      <c r="E464">
        <f>ScoreCard2!E16</f>
        <v>0</v>
      </c>
      <c r="F464">
        <f>ScoreCard2!F16</f>
        <v>1</v>
      </c>
      <c r="G464">
        <f>ScoreCard2!G16</f>
        <v>1</v>
      </c>
    </row>
    <row r="465" spans="3:7">
      <c r="C465" t="str">
        <f>ScoreCard2!C17</f>
        <v>R.4(iii)</v>
      </c>
      <c r="D465" t="str">
        <f>ScoreCard2!D17</f>
        <v>RLGIs wage bills are not funded from earmarked/specific wage grants</v>
      </c>
      <c r="E465">
        <f>ScoreCard2!E17</f>
        <v>0</v>
      </c>
      <c r="F465">
        <f>ScoreCard2!F17</f>
        <v>1</v>
      </c>
      <c r="G465">
        <f>ScoreCard2!G17</f>
        <v>1</v>
      </c>
    </row>
    <row r="466" spans="3:7">
      <c r="C466" t="str">
        <f>ScoreCard2!C18</f>
        <v>R.4(iv)</v>
      </c>
      <c r="D466" t="str">
        <f>ScoreCard2!D18</f>
        <v>RLGIs determine their own development budget, without requiring higher-level approval</v>
      </c>
      <c r="E466">
        <f>ScoreCard2!E18</f>
        <v>0</v>
      </c>
      <c r="F466">
        <f>ScoreCard2!F18</f>
        <v>1</v>
      </c>
      <c r="G466">
        <f>ScoreCard2!G18</f>
        <v>1</v>
      </c>
    </row>
    <row r="467" spans="3:7">
      <c r="C467" t="str">
        <f>ScoreCard2!C19</f>
        <v>R.4(v)</v>
      </c>
      <c r="D467" t="str">
        <f>ScoreCard2!D19</f>
        <v>RLGIs development schemes are not funded from earmarked/specific capital grants</v>
      </c>
      <c r="E467">
        <f>ScoreCard2!E19</f>
        <v>0</v>
      </c>
      <c r="F467">
        <f>ScoreCard2!F19</f>
        <v>1</v>
      </c>
      <c r="G467">
        <f>ScoreCard2!G19</f>
        <v>1</v>
      </c>
    </row>
    <row r="468" spans="3:7">
      <c r="C468">
        <f>ScoreCard2!C20</f>
        <v>0</v>
      </c>
      <c r="D468">
        <f>ScoreCard2!D20</f>
        <v>0</v>
      </c>
      <c r="E468">
        <f>ScoreCard2!E20</f>
        <v>0</v>
      </c>
      <c r="F468">
        <f>ScoreCard2!F20</f>
        <v>0</v>
      </c>
      <c r="G468">
        <f>ScoreCard2!G20</f>
        <v>0</v>
      </c>
    </row>
    <row r="469" spans="3:7">
      <c r="C469" t="str">
        <f>ScoreCard2!C21</f>
        <v>P</v>
      </c>
      <c r="D469" t="str">
        <f>ScoreCard2!D21</f>
        <v>Political aspects of subnational governance</v>
      </c>
      <c r="E469">
        <f>ScoreCard2!E21</f>
        <v>20</v>
      </c>
      <c r="F469">
        <f>ScoreCard2!F21</f>
        <v>20</v>
      </c>
      <c r="G469">
        <f>ScoreCard2!G21</f>
        <v>20</v>
      </c>
    </row>
    <row r="470" spans="3:7">
      <c r="C470">
        <f>ScoreCard2!C22</f>
        <v>0</v>
      </c>
      <c r="D470">
        <f>ScoreCard2!D22</f>
        <v>0</v>
      </c>
      <c r="E470">
        <f>ScoreCard2!E22</f>
        <v>0</v>
      </c>
      <c r="F470">
        <f>ScoreCard2!F22</f>
        <v>0</v>
      </c>
      <c r="G470">
        <f>ScoreCard2!G22</f>
        <v>0</v>
      </c>
    </row>
    <row r="471" spans="3:7">
      <c r="C471" t="str">
        <f>ScoreCard2!C23</f>
        <v>P.1</v>
      </c>
      <c r="D471" t="str">
        <f>ScoreCard2!D23</f>
        <v>Subnational institutions have their own elected leadership</v>
      </c>
      <c r="E471">
        <f>ScoreCard2!E23</f>
        <v>5</v>
      </c>
      <c r="F471">
        <f>ScoreCard2!F23</f>
        <v>5</v>
      </c>
      <c r="G471">
        <f>ScoreCard2!G23</f>
        <v>5</v>
      </c>
    </row>
    <row r="472" spans="3:7">
      <c r="C472" t="str">
        <f>ScoreCard2!C24</f>
        <v>P.1</v>
      </c>
      <c r="D472" t="str">
        <f>ScoreCard2!D24</f>
        <v>Subnational institutions have own (elected) leadership</v>
      </c>
      <c r="E472">
        <f>ScoreCard2!E24</f>
        <v>5</v>
      </c>
      <c r="F472">
        <f>ScoreCard2!F24</f>
        <v>5</v>
      </c>
      <c r="G472">
        <f>ScoreCard2!G24</f>
        <v>5</v>
      </c>
    </row>
    <row r="473" spans="3:7">
      <c r="C473">
        <f>ScoreCard2!C25</f>
        <v>0</v>
      </c>
      <c r="D473">
        <f>ScoreCard2!D25</f>
        <v>0</v>
      </c>
      <c r="E473">
        <f>ScoreCard2!E25</f>
        <v>0</v>
      </c>
      <c r="F473">
        <f>ScoreCard2!F25</f>
        <v>0</v>
      </c>
      <c r="G473">
        <f>ScoreCard2!G25</f>
        <v>0</v>
      </c>
    </row>
    <row r="474" spans="3:7">
      <c r="C474" t="str">
        <f>ScoreCard2!C26</f>
        <v>P.2</v>
      </c>
      <c r="D474" t="str">
        <f>ScoreCard2!D26</f>
        <v xml:space="preserve">Subnational leadership elections are competitive, free and fair </v>
      </c>
      <c r="E474">
        <f>ScoreCard2!E26</f>
        <v>5</v>
      </c>
      <c r="F474">
        <f>ScoreCard2!F26</f>
        <v>5</v>
      </c>
      <c r="G474">
        <f>ScoreCard2!G26</f>
        <v>5</v>
      </c>
    </row>
    <row r="475" spans="3:7">
      <c r="C475" t="str">
        <f>ScoreCard2!C27</f>
        <v>P.2(i)</v>
      </c>
      <c r="D475" t="str">
        <f>ScoreCard2!D27</f>
        <v>Subnational elections are meaningfully competitive, with constituents regularly having more than two political choices</v>
      </c>
      <c r="E475">
        <f>ScoreCard2!E27</f>
        <v>1</v>
      </c>
      <c r="F475">
        <f>ScoreCard2!F27</f>
        <v>1</v>
      </c>
      <c r="G475">
        <f>ScoreCard2!G27</f>
        <v>1</v>
      </c>
    </row>
    <row r="476" spans="3:7">
      <c r="C476" t="str">
        <f>ScoreCard2!C28</f>
        <v>P.2(ii)</v>
      </c>
      <c r="D476" t="str">
        <f>ScoreCard2!D28</f>
        <v>There is no central party dominance over the selection of subnational political candidates</v>
      </c>
      <c r="E476">
        <f>ScoreCard2!E28</f>
        <v>1</v>
      </c>
      <c r="F476">
        <f>ScoreCard2!F28</f>
        <v>1</v>
      </c>
      <c r="G476">
        <f>ScoreCard2!G28</f>
        <v>1</v>
      </c>
    </row>
    <row r="477" spans="3:7">
      <c r="C477" t="str">
        <f>ScoreCard2!C29</f>
        <v>P.2(iii)</v>
      </c>
      <c r="D477" t="str">
        <f>ScoreCard2!D29</f>
        <v>There is no ruling party dominance across RLGs</v>
      </c>
      <c r="E477">
        <f>ScoreCard2!E29</f>
        <v>1</v>
      </c>
      <c r="F477">
        <f>ScoreCard2!F29</f>
        <v>1</v>
      </c>
      <c r="G477">
        <f>ScoreCard2!G29</f>
        <v>1</v>
      </c>
    </row>
    <row r="478" spans="3:7">
      <c r="C478" t="str">
        <f>ScoreCard2!C30</f>
        <v>P.2(iv)</v>
      </c>
      <c r="D478" t="str">
        <f>ScoreCard2!D30</f>
        <v>At least 60% of the total registered voting population participated in the last subnational elections</v>
      </c>
      <c r="E478">
        <f>ScoreCard2!E30</f>
        <v>1</v>
      </c>
      <c r="F478">
        <f>ScoreCard2!F30</f>
        <v>1</v>
      </c>
      <c r="G478">
        <f>ScoreCard2!G30</f>
        <v>1</v>
      </c>
    </row>
    <row r="479" spans="3:7">
      <c r="C479" t="str">
        <f>ScoreCard2!C31</f>
        <v>P.2(v)</v>
      </c>
      <c r="D479" t="str">
        <f>ScoreCard2!D31</f>
        <v>Subnational elections been regularly held over the past 20 years</v>
      </c>
      <c r="E479">
        <f>ScoreCard2!E31</f>
        <v>1</v>
      </c>
      <c r="F479">
        <f>ScoreCard2!F31</f>
        <v>1</v>
      </c>
      <c r="G479">
        <f>ScoreCard2!G31</f>
        <v>1</v>
      </c>
    </row>
    <row r="480" spans="3:7">
      <c r="C480">
        <f>ScoreCard2!C32</f>
        <v>0</v>
      </c>
      <c r="D480">
        <f>ScoreCard2!D32</f>
        <v>0</v>
      </c>
      <c r="E480">
        <f>ScoreCard2!E32</f>
        <v>0</v>
      </c>
      <c r="F480">
        <f>ScoreCard2!F32</f>
        <v>0</v>
      </c>
      <c r="G480">
        <f>ScoreCard2!G32</f>
        <v>0</v>
      </c>
    </row>
    <row r="481" spans="3:7">
      <c r="C481" t="str">
        <f>ScoreCard2!C33</f>
        <v>P.3</v>
      </c>
      <c r="D481" t="str">
        <f>ScoreCard2!D33</f>
        <v>Extent of subnational authoritative (political) decision-making power</v>
      </c>
      <c r="E481">
        <f>ScoreCard2!E33</f>
        <v>5</v>
      </c>
      <c r="F481">
        <f>ScoreCard2!F33</f>
        <v>5</v>
      </c>
      <c r="G481">
        <f>ScoreCard2!G33</f>
        <v>5</v>
      </c>
    </row>
    <row r="482" spans="3:7">
      <c r="C482" t="str">
        <f>ScoreCard2!C34</f>
        <v>P.3(i)</v>
      </c>
      <c r="D482" t="str">
        <f>ScoreCard2!D34</f>
        <v>Subnational governance institutions have their own elected leadership and meet the key definitional characteristics</v>
      </c>
      <c r="E482">
        <f>ScoreCard2!E34</f>
        <v>1</v>
      </c>
      <c r="F482">
        <f>ScoreCard2!F34</f>
        <v>1</v>
      </c>
      <c r="G482">
        <f>ScoreCard2!G34</f>
        <v>1</v>
      </c>
    </row>
    <row r="483" spans="3:7">
      <c r="C483" t="str">
        <f>ScoreCard2!C35</f>
        <v>P.3(ii)</v>
      </c>
      <c r="D483" t="str">
        <f>ScoreCard2!D35</f>
        <v>Subnational governments have extensive functional responsibilities</v>
      </c>
      <c r="E483">
        <f>ScoreCard2!E35</f>
        <v>1</v>
      </c>
      <c r="F483">
        <f>ScoreCard2!F35</f>
        <v>1</v>
      </c>
      <c r="G483">
        <f>ScoreCard2!G35</f>
        <v>1</v>
      </c>
    </row>
    <row r="484" spans="3:7">
      <c r="C484" t="str">
        <f>ScoreCard2!C36</f>
        <v>P.3(iii)</v>
      </c>
      <c r="D484" t="str">
        <f>ScoreCard2!D36</f>
        <v>Subnational governments have extensive administrative control over their functions</v>
      </c>
      <c r="E484">
        <f>ScoreCard2!E36</f>
        <v>1</v>
      </c>
      <c r="F484">
        <f>ScoreCard2!F36</f>
        <v>1</v>
      </c>
      <c r="G484">
        <f>ScoreCard2!G36</f>
        <v>1</v>
      </c>
    </row>
    <row r="485" spans="3:7">
      <c r="C485" t="str">
        <f>ScoreCard2!C37</f>
        <v>P.3(iv)</v>
      </c>
      <c r="D485" t="str">
        <f>ScoreCard2!D37</f>
        <v>Subnational governments have extensive fiscal powers</v>
      </c>
      <c r="E485">
        <f>ScoreCard2!E37</f>
        <v>1</v>
      </c>
      <c r="F485">
        <f>ScoreCard2!F37</f>
        <v>1</v>
      </c>
      <c r="G485">
        <f>ScoreCard2!G37</f>
        <v>1</v>
      </c>
    </row>
    <row r="486" spans="3:7">
      <c r="C486" t="str">
        <f>ScoreCard2!C38</f>
        <v>P.3(v)</v>
      </c>
      <c r="D486" t="str">
        <f>ScoreCard2!D38</f>
        <v>Subnational governments have an extensive fiscal role in the public sector</v>
      </c>
      <c r="E486">
        <f>ScoreCard2!E38</f>
        <v>1</v>
      </c>
      <c r="F486">
        <f>ScoreCard2!F38</f>
        <v>1</v>
      </c>
      <c r="G486">
        <f>ScoreCard2!G38</f>
        <v>1</v>
      </c>
    </row>
    <row r="487" spans="3:7">
      <c r="C487">
        <f>ScoreCard2!C39</f>
        <v>0</v>
      </c>
      <c r="D487">
        <f>ScoreCard2!D39</f>
        <v>0</v>
      </c>
      <c r="E487">
        <f>ScoreCard2!E39</f>
        <v>0</v>
      </c>
      <c r="F487">
        <f>ScoreCard2!F39</f>
        <v>0</v>
      </c>
      <c r="G487">
        <f>ScoreCard2!G39</f>
        <v>0</v>
      </c>
    </row>
    <row r="488" spans="3:7">
      <c r="C488" t="str">
        <f>ScoreCard2!C40</f>
        <v>P.4</v>
      </c>
      <c r="D488" t="str">
        <f>ScoreCard2!D40</f>
        <v>Political structures results in inclusive, responsive, and accountable governance</v>
      </c>
      <c r="E488">
        <f>ScoreCard2!E40</f>
        <v>5</v>
      </c>
      <c r="F488">
        <f>ScoreCard2!F40</f>
        <v>5</v>
      </c>
      <c r="G488">
        <f>ScoreCard2!G40</f>
        <v>5</v>
      </c>
    </row>
    <row r="489" spans="3:7">
      <c r="C489" t="str">
        <f>ScoreCard2!C41</f>
        <v>P.4(i)</v>
      </c>
      <c r="D489" t="str">
        <f>ScoreCard2!D41</f>
        <v>All subnational council and committee meetings are required to be—and are—open to the public</v>
      </c>
      <c r="E489">
        <f>ScoreCard2!E41</f>
        <v>1</v>
      </c>
      <c r="F489">
        <f>ScoreCard2!F41</f>
        <v>1</v>
      </c>
      <c r="G489">
        <f>ScoreCard2!G41</f>
        <v>1</v>
      </c>
    </row>
    <row r="490" spans="3:7">
      <c r="C490" t="str">
        <f>ScoreCard2!C42</f>
        <v>P.4(ii)</v>
      </c>
      <c r="D490" t="str">
        <f>ScoreCard2!D42</f>
        <v>All subnational records and documents are required to be—and are—available to the public</v>
      </c>
      <c r="E490">
        <f>ScoreCard2!E42</f>
        <v>1</v>
      </c>
      <c r="F490">
        <f>ScoreCard2!F42</f>
        <v>1</v>
      </c>
      <c r="G490">
        <f>ScoreCard2!G42</f>
        <v>1</v>
      </c>
    </row>
    <row r="491" spans="3:7">
      <c r="C491" t="str">
        <f>ScoreCard2!C43</f>
        <v>P.4(iii)</v>
      </c>
      <c r="D491" t="str">
        <f>ScoreCard2!D43</f>
        <v>All subnational jurisdictions are required to engage in—and engaging in—a participatory planning process</v>
      </c>
      <c r="E491">
        <f>ScoreCard2!E43</f>
        <v>1</v>
      </c>
      <c r="F491">
        <f>ScoreCard2!F43</f>
        <v>1</v>
      </c>
      <c r="G491">
        <f>ScoreCard2!G43</f>
        <v>1</v>
      </c>
    </row>
    <row r="492" spans="3:7">
      <c r="C492" t="str">
        <f>ScoreCard2!C44</f>
        <v>P.4(iv)</v>
      </c>
      <c r="D492" t="str">
        <f>ScoreCard2!D44</f>
        <v>Alternative participatory mechanisms (such as referendums) are available and used</v>
      </c>
      <c r="E492">
        <f>ScoreCard2!E44</f>
        <v>1</v>
      </c>
      <c r="F492">
        <f>ScoreCard2!F44</f>
        <v>1</v>
      </c>
      <c r="G492">
        <f>ScoreCard2!G44</f>
        <v>1</v>
      </c>
    </row>
    <row r="493" spans="3:7">
      <c r="C493" t="str">
        <f>ScoreCard2!C45</f>
        <v>P.4(v)</v>
      </c>
      <c r="D493" t="str">
        <f>ScoreCard2!D45</f>
        <v>Recall provisions exist for subnational elected officials</v>
      </c>
      <c r="E493">
        <f>ScoreCard2!E45</f>
        <v>1</v>
      </c>
      <c r="F493">
        <f>ScoreCard2!F45</f>
        <v>1</v>
      </c>
      <c r="G493">
        <f>ScoreCard2!G45</f>
        <v>1</v>
      </c>
    </row>
    <row r="494" spans="3:7">
      <c r="C494">
        <f>ScoreCard2!C46</f>
        <v>0</v>
      </c>
      <c r="D494">
        <f>ScoreCard2!D46</f>
        <v>0</v>
      </c>
      <c r="E494">
        <f>ScoreCard2!E46</f>
        <v>0</v>
      </c>
      <c r="F494">
        <f>ScoreCard2!F46</f>
        <v>0</v>
      </c>
      <c r="G494">
        <f>ScoreCard2!G46</f>
        <v>0</v>
      </c>
    </row>
    <row r="495" spans="3:7">
      <c r="C495" t="str">
        <f>ScoreCard2!C47</f>
        <v>A</v>
      </c>
      <c r="D495" t="str">
        <f>ScoreCard2!D47</f>
        <v>Administrative aspects of subnational governance</v>
      </c>
      <c r="E495">
        <f>ScoreCard2!E47</f>
        <v>20</v>
      </c>
      <c r="F495">
        <f>ScoreCard2!F47</f>
        <v>20</v>
      </c>
      <c r="G495">
        <f>ScoreCard2!G47</f>
        <v>20</v>
      </c>
    </row>
    <row r="496" spans="3:7">
      <c r="C496">
        <f>ScoreCard2!C48</f>
        <v>0</v>
      </c>
      <c r="D496">
        <f>ScoreCard2!D48</f>
        <v>0</v>
      </c>
      <c r="E496">
        <f>ScoreCard2!E48</f>
        <v>0</v>
      </c>
      <c r="F496">
        <f>ScoreCard2!F48</f>
        <v>0</v>
      </c>
      <c r="G496">
        <f>ScoreCard2!G48</f>
        <v>0</v>
      </c>
    </row>
    <row r="497" spans="3:7">
      <c r="C497">
        <f>ScoreCard2!C49</f>
        <v>0</v>
      </c>
      <c r="D497" t="str">
        <f>ScoreCard2!D49</f>
        <v>Extent of subnational administrative power over subnational administration</v>
      </c>
      <c r="E497">
        <f>ScoreCard2!E49</f>
        <v>20</v>
      </c>
      <c r="F497">
        <f>ScoreCard2!F49</f>
        <v>20</v>
      </c>
      <c r="G497">
        <f>ScoreCard2!G49</f>
        <v>20</v>
      </c>
    </row>
    <row r="498" spans="3:7">
      <c r="C498" t="str">
        <f>ScoreCard2!C50</f>
        <v>A.1</v>
      </c>
      <c r="D498" t="str">
        <f>ScoreCard2!D50</f>
        <v>Subnational administrations are integrated institutions and prepare own plans</v>
      </c>
      <c r="E498">
        <f>ScoreCard2!E50</f>
        <v>5</v>
      </c>
      <c r="F498">
        <f>ScoreCard2!F50</f>
        <v>5</v>
      </c>
      <c r="G498">
        <f>ScoreCard2!G50</f>
        <v>5</v>
      </c>
    </row>
    <row r="499" spans="3:7">
      <c r="C499" t="str">
        <f>ScoreCard2!C51</f>
        <v>A.2</v>
      </c>
      <c r="D499" t="str">
        <f>ScoreCard2!D51</f>
        <v>Subnational administrations are led by subnationally appointed officers</v>
      </c>
      <c r="E499">
        <f>ScoreCard2!E51</f>
        <v>5</v>
      </c>
      <c r="F499">
        <f>ScoreCard2!F51</f>
        <v>5</v>
      </c>
      <c r="G499">
        <f>ScoreCard2!G51</f>
        <v>5</v>
      </c>
    </row>
    <row r="500" spans="3:7">
      <c r="C500" t="str">
        <f>ScoreCard2!C52</f>
        <v>A.3</v>
      </c>
      <c r="D500" t="str">
        <f>ScoreCard2!D52</f>
        <v>Subnational administrations have control over HRM of frontline staff</v>
      </c>
      <c r="E500">
        <f>ScoreCard2!E52</f>
        <v>5</v>
      </c>
      <c r="F500">
        <f>ScoreCard2!F52</f>
        <v>5</v>
      </c>
      <c r="G500">
        <f>ScoreCard2!G52</f>
        <v>5</v>
      </c>
    </row>
    <row r="501" spans="3:7">
      <c r="C501" t="str">
        <f>ScoreCard2!C53</f>
        <v>A.4</v>
      </c>
      <c r="D501" t="str">
        <f>ScoreCard2!D53</f>
        <v>Subnational administrations have control over subnational procurement</v>
      </c>
      <c r="E501">
        <f>ScoreCard2!E53</f>
        <v>5</v>
      </c>
      <c r="F501">
        <f>ScoreCard2!F53</f>
        <v>5</v>
      </c>
      <c r="G501">
        <f>ScoreCard2!G53</f>
        <v>5</v>
      </c>
    </row>
    <row r="502" spans="3:7">
      <c r="C502">
        <f>ScoreCard2!C54</f>
        <v>0</v>
      </c>
      <c r="D502">
        <f>ScoreCard2!D54</f>
        <v>0</v>
      </c>
      <c r="E502">
        <f>ScoreCard2!E54</f>
        <v>0</v>
      </c>
      <c r="F502">
        <f>ScoreCard2!F54</f>
        <v>0</v>
      </c>
      <c r="G502">
        <f>ScoreCard2!G54</f>
        <v>0</v>
      </c>
    </row>
    <row r="503" spans="3:7">
      <c r="C503" t="str">
        <f>ScoreCard2!C55</f>
        <v>F</v>
      </c>
      <c r="D503" t="str">
        <f>ScoreCard2!D55</f>
        <v>Fiscal aspects of subnational governance</v>
      </c>
      <c r="E503">
        <f>ScoreCard2!E55</f>
        <v>20</v>
      </c>
      <c r="F503">
        <f>ScoreCard2!F55</f>
        <v>20</v>
      </c>
      <c r="G503">
        <f>ScoreCard2!G55</f>
        <v>20</v>
      </c>
    </row>
    <row r="504" spans="3:7">
      <c r="C504">
        <f>ScoreCard2!C56</f>
        <v>0</v>
      </c>
      <c r="D504">
        <f>ScoreCard2!D56</f>
        <v>0</v>
      </c>
      <c r="E504">
        <f>ScoreCard2!E56</f>
        <v>0</v>
      </c>
      <c r="F504">
        <f>ScoreCard2!F56</f>
        <v>0</v>
      </c>
      <c r="G504">
        <f>ScoreCard2!G56</f>
        <v>0</v>
      </c>
    </row>
    <row r="505" spans="3:7">
      <c r="C505" t="str">
        <f>ScoreCard2!C57</f>
        <v>F.1</v>
      </c>
      <c r="D505" t="str">
        <f>ScoreCard2!D57</f>
        <v>Extent of subnational autonomy over expenditure responsibilities</v>
      </c>
      <c r="E505">
        <f>ScoreCard2!E57</f>
        <v>5</v>
      </c>
      <c r="F505">
        <f>ScoreCard2!F57</f>
        <v>5</v>
      </c>
      <c r="G505">
        <f>ScoreCard2!G57</f>
        <v>5</v>
      </c>
    </row>
    <row r="506" spans="3:7">
      <c r="C506" t="str">
        <f>ScoreCard2!C58</f>
        <v>F.1(i)</v>
      </c>
      <c r="D506" t="str">
        <f>ScoreCard2!D58</f>
        <v>RLGIs have legal and actual authoritative decision-making power over their budgets</v>
      </c>
      <c r="E506">
        <f>ScoreCard2!E58</f>
        <v>1</v>
      </c>
      <c r="F506">
        <f>ScoreCard2!F58</f>
        <v>1</v>
      </c>
      <c r="G506">
        <f>ScoreCard2!G58</f>
        <v>1</v>
      </c>
    </row>
    <row r="507" spans="3:7">
      <c r="C507" t="str">
        <f>ScoreCard2!C59</f>
        <v>F.1(ii)</v>
      </c>
      <c r="D507" t="str">
        <f>ScoreCard2!D59</f>
        <v>RLGIs have the power to set their own organizational structure and staffing levels, without requiring higher-level approval</v>
      </c>
      <c r="E507">
        <f>ScoreCard2!E59</f>
        <v>1</v>
      </c>
      <c r="F507">
        <f>ScoreCard2!F59</f>
        <v>1</v>
      </c>
      <c r="G507">
        <f>ScoreCard2!G59</f>
        <v>1</v>
      </c>
    </row>
    <row r="508" spans="3:7">
      <c r="C508" t="str">
        <f>ScoreCard2!C60</f>
        <v>F.1(iii)</v>
      </c>
      <c r="D508" t="str">
        <f>ScoreCard2!D60</f>
        <v>RLGIs wage bills are not funded from earmarked/specific wage grants</v>
      </c>
      <c r="E508">
        <f>ScoreCard2!E60</f>
        <v>1</v>
      </c>
      <c r="F508">
        <f>ScoreCard2!F60</f>
        <v>1</v>
      </c>
      <c r="G508">
        <f>ScoreCard2!G60</f>
        <v>1</v>
      </c>
    </row>
    <row r="509" spans="3:7">
      <c r="C509" t="str">
        <f>ScoreCard2!C61</f>
        <v>F.1(iv)</v>
      </c>
      <c r="D509" t="str">
        <f>ScoreCard2!D61</f>
        <v>RLGIs determine their own development budget, without requiring higher-level approval</v>
      </c>
      <c r="E509">
        <f>ScoreCard2!E61</f>
        <v>1</v>
      </c>
      <c r="F509">
        <f>ScoreCard2!F61</f>
        <v>1</v>
      </c>
      <c r="G509">
        <f>ScoreCard2!G61</f>
        <v>1</v>
      </c>
    </row>
    <row r="510" spans="3:7">
      <c r="C510" t="str">
        <f>ScoreCard2!C62</f>
        <v>F.1(v)</v>
      </c>
      <c r="D510" t="str">
        <f>ScoreCard2!D62</f>
        <v>RLGIs development schemes are not funded from earmarked/specific capital grants</v>
      </c>
      <c r="E510">
        <f>ScoreCard2!E62</f>
        <v>1</v>
      </c>
      <c r="F510">
        <f>ScoreCard2!F62</f>
        <v>1</v>
      </c>
      <c r="G510">
        <f>ScoreCard2!G62</f>
        <v>1</v>
      </c>
    </row>
    <row r="511" spans="3:7">
      <c r="C511">
        <f>ScoreCard2!C63</f>
        <v>0</v>
      </c>
      <c r="D511">
        <f>ScoreCard2!D63</f>
        <v>0</v>
      </c>
      <c r="E511">
        <f>ScoreCard2!E63</f>
        <v>0</v>
      </c>
      <c r="F511">
        <f>ScoreCard2!F63</f>
        <v>0</v>
      </c>
      <c r="G511">
        <f>ScoreCard2!G63</f>
        <v>0</v>
      </c>
    </row>
    <row r="512" spans="3:7">
      <c r="C512" t="str">
        <f>ScoreCard2!C64</f>
        <v>F.2</v>
      </c>
      <c r="D512" t="str">
        <f>ScoreCard2!D64</f>
        <v>Extent of subnational autonomy over revenue raising</v>
      </c>
      <c r="E512">
        <f>ScoreCard2!E64</f>
        <v>5</v>
      </c>
      <c r="F512">
        <f>ScoreCard2!F64</f>
        <v>5</v>
      </c>
      <c r="G512">
        <f>ScoreCard2!G64</f>
        <v>5</v>
      </c>
    </row>
    <row r="513" spans="3:7">
      <c r="C513" t="str">
        <f>ScoreCard2!C65</f>
        <v>F.2(i)</v>
      </c>
      <c r="D513" t="str">
        <f>ScoreCard2!D65</f>
        <v>Subnational governance institutions are empowered to collect own general purpose revenues</v>
      </c>
      <c r="E513">
        <f>ScoreCard2!E65</f>
        <v>1</v>
      </c>
      <c r="F513">
        <f>ScoreCard2!F65</f>
        <v>1</v>
      </c>
      <c r="G513">
        <f>ScoreCard2!G65</f>
        <v>1</v>
      </c>
    </row>
    <row r="514" spans="3:7">
      <c r="C514" t="str">
        <f>ScoreCard2!C66</f>
        <v>F.2(ii)</v>
      </c>
      <c r="D514" t="str">
        <f>ScoreCard2!D66</f>
        <v>RLGIs have the authority to establish their own tax and non-tax instruments</v>
      </c>
      <c r="E514">
        <f>ScoreCard2!E66</f>
        <v>1</v>
      </c>
      <c r="F514">
        <f>ScoreCard2!F66</f>
        <v>1</v>
      </c>
      <c r="G514">
        <f>ScoreCard2!G66</f>
        <v>1</v>
      </c>
    </row>
    <row r="515" spans="3:7">
      <c r="C515" t="str">
        <f>ScoreCard2!C67</f>
        <v>F.2(iii)</v>
      </c>
      <c r="D515" t="str">
        <f>ScoreCard2!D67</f>
        <v>Subnational governance institutions have meaningful control over the tax rate and base of at least two major own general revenue sources</v>
      </c>
      <c r="E515">
        <f>ScoreCard2!E67</f>
        <v>2</v>
      </c>
      <c r="F515">
        <f>ScoreCard2!F67</f>
        <v>2</v>
      </c>
      <c r="G515">
        <f>ScoreCard2!G67</f>
        <v>2</v>
      </c>
    </row>
    <row r="516" spans="3:7">
      <c r="C516" t="str">
        <f>ScoreCard2!C68</f>
        <v>F.2(iv)</v>
      </c>
      <c r="D516" t="str">
        <f>ScoreCard2!D68</f>
        <v>On average, own source revenues account for 20 percent or more of total revenues</v>
      </c>
      <c r="E516">
        <f>ScoreCard2!E68</f>
        <v>1</v>
      </c>
      <c r="F516">
        <f>ScoreCard2!F68</f>
        <v>1</v>
      </c>
      <c r="G516">
        <f>ScoreCard2!G68</f>
        <v>1</v>
      </c>
    </row>
    <row r="517" spans="3:7">
      <c r="C517">
        <f>ScoreCard2!C69</f>
        <v>0</v>
      </c>
      <c r="D517">
        <f>ScoreCard2!D69</f>
        <v>0</v>
      </c>
      <c r="E517">
        <f>ScoreCard2!E69</f>
        <v>0</v>
      </c>
      <c r="F517">
        <f>ScoreCard2!F69</f>
        <v>0</v>
      </c>
      <c r="G517">
        <f>ScoreCard2!G69</f>
        <v>0</v>
      </c>
    </row>
    <row r="518" spans="3:7">
      <c r="C518" t="str">
        <f>ScoreCard2!C70</f>
        <v>F.3</v>
      </c>
      <c r="D518" t="str">
        <f>ScoreCard2!D70</f>
        <v>Effectiveness of IGFT system in funding inclusive services</v>
      </c>
      <c r="E518">
        <f>ScoreCard2!E70</f>
        <v>5</v>
      </c>
      <c r="F518">
        <f>ScoreCard2!F70</f>
        <v>5</v>
      </c>
      <c r="G518">
        <f>ScoreCard2!G70</f>
        <v>5</v>
      </c>
    </row>
    <row r="519" spans="3:7">
      <c r="C519" t="str">
        <f>ScoreCard2!C71</f>
        <v>F.3(i)</v>
      </c>
      <c r="D519" t="str">
        <f>ScoreCard2!D71</f>
        <v>The transfer system provides an appropriate mix of transfers</v>
      </c>
      <c r="E519">
        <f>ScoreCard2!E71</f>
        <v>1</v>
      </c>
      <c r="F519">
        <f>ScoreCard2!F71</f>
        <v>1</v>
      </c>
      <c r="G519">
        <f>ScoreCard2!G71</f>
        <v>1</v>
      </c>
    </row>
    <row r="520" spans="3:7">
      <c r="C520" t="str">
        <f>ScoreCard2!C72</f>
        <v>F.3(ii)</v>
      </c>
      <c r="D520" t="str">
        <f>ScoreCard2!D72</f>
        <v>The transfer system empowers RLGIs to plan with a clear hard budget constraint</v>
      </c>
      <c r="E520">
        <f>ScoreCard2!E72</f>
        <v>1</v>
      </c>
      <c r="F520">
        <f>ScoreCard2!F72</f>
        <v>1</v>
      </c>
      <c r="G520">
        <f>ScoreCard2!G72</f>
        <v>1</v>
      </c>
    </row>
    <row r="521" spans="3:7">
      <c r="C521" t="str">
        <f>ScoreCard2!C73</f>
        <v>F.3(iii)</v>
      </c>
      <c r="D521" t="str">
        <f>ScoreCard2!D73</f>
        <v>The IGFT system provides an adequate, stable vertical allocation of resources</v>
      </c>
      <c r="E521">
        <f>ScoreCard2!E73</f>
        <v>1</v>
      </c>
      <c r="F521">
        <f>ScoreCard2!F73</f>
        <v>1</v>
      </c>
      <c r="G521">
        <f>ScoreCard2!G73</f>
        <v>1</v>
      </c>
    </row>
    <row r="522" spans="3:7">
      <c r="C522" t="str">
        <f>ScoreCard2!C74</f>
        <v>F.3(iv)</v>
      </c>
      <c r="D522" t="str">
        <f>ScoreCard2!D74</f>
        <v>The IGFT system provides a formula-based horizontal allocation of resources</v>
      </c>
      <c r="E522">
        <f>ScoreCard2!E74</f>
        <v>1</v>
      </c>
      <c r="F522">
        <f>ScoreCard2!F74</f>
        <v>1</v>
      </c>
      <c r="G522">
        <f>ScoreCard2!G74</f>
        <v>1</v>
      </c>
    </row>
    <row r="523" spans="3:7">
      <c r="C523" t="str">
        <f>ScoreCard2!C75</f>
        <v>F.3(v)</v>
      </c>
      <c r="D523" t="str">
        <f>ScoreCard2!D75</f>
        <v>Transfers are provided in a complete, timely and consistent manner, without unnecessary administrative impediments</v>
      </c>
      <c r="E523">
        <f>ScoreCard2!E75</f>
        <v>1</v>
      </c>
      <c r="F523">
        <f>ScoreCard2!F75</f>
        <v>1</v>
      </c>
      <c r="G523">
        <f>ScoreCard2!G75</f>
        <v>1</v>
      </c>
    </row>
    <row r="524" spans="3:7">
      <c r="C524">
        <f>ScoreCard2!C76</f>
        <v>0</v>
      </c>
      <c r="D524">
        <f>ScoreCard2!D76</f>
        <v>0</v>
      </c>
      <c r="E524">
        <f>ScoreCard2!E76</f>
        <v>0</v>
      </c>
      <c r="F524">
        <f>ScoreCard2!F76</f>
        <v>0</v>
      </c>
      <c r="G524">
        <f>ScoreCard2!G76</f>
        <v>0</v>
      </c>
    </row>
    <row r="525" spans="3:7">
      <c r="C525" t="str">
        <f>ScoreCard2!C77</f>
        <v>F.4</v>
      </c>
      <c r="D525" t="str">
        <f>ScoreCard2!D77</f>
        <v>Effectiveness of subnational borrowing and capital finance framework</v>
      </c>
      <c r="E525">
        <f>ScoreCard2!E77</f>
        <v>5</v>
      </c>
      <c r="F525">
        <f>ScoreCard2!F77</f>
        <v>5</v>
      </c>
      <c r="G525">
        <f>ScoreCard2!G77</f>
        <v>5</v>
      </c>
    </row>
    <row r="526" spans="3:7">
      <c r="C526" t="str">
        <f>ScoreCard2!C78</f>
        <v>F.4(i)</v>
      </c>
      <c r="D526" t="str">
        <f>ScoreCard2!D78</f>
        <v>RLGIs have statutory and de facto authority to borrow from public (or private) financial institutions</v>
      </c>
      <c r="E526">
        <f>ScoreCard2!E78</f>
        <v>1</v>
      </c>
      <c r="F526">
        <f>ScoreCard2!F78</f>
        <v>1</v>
      </c>
      <c r="G526">
        <f>ScoreCard2!G78</f>
        <v>1</v>
      </c>
    </row>
    <row r="527" spans="3:7">
      <c r="C527" t="str">
        <f>ScoreCard2!C79</f>
        <v>F.4(ii)</v>
      </c>
      <c r="D527" t="str">
        <f>ScoreCard2!D79</f>
        <v>RLGIs have statutory and de facto authority to borrow from public (or private) financial institutions without specific higher-level approval</v>
      </c>
      <c r="E527">
        <f>ScoreCard2!E79</f>
        <v>1</v>
      </c>
      <c r="F527">
        <f>ScoreCard2!F79</f>
        <v>1</v>
      </c>
      <c r="G527">
        <f>ScoreCard2!G79</f>
        <v>1</v>
      </c>
    </row>
    <row r="528" spans="3:7">
      <c r="C528" t="str">
        <f>ScoreCard2!C80</f>
        <v>F.4(iii)</v>
      </c>
      <c r="D528" t="str">
        <f>ScoreCard2!D80</f>
        <v>Subnational borrowing takes place extensively (more than one-third of RLGs)</v>
      </c>
      <c r="E528">
        <f>ScoreCard2!E80</f>
        <v>1</v>
      </c>
      <c r="F528">
        <f>ScoreCard2!F80</f>
        <v>1</v>
      </c>
      <c r="G528">
        <f>ScoreCard2!G80</f>
        <v>1</v>
      </c>
    </row>
    <row r="529" spans="3:7">
      <c r="C529" t="str">
        <f>ScoreCard2!C81</f>
        <v>F.4(iv)</v>
      </c>
      <c r="D529" t="str">
        <f>ScoreCard2!D81</f>
        <v>Subnational government bond issuance allowed/practiced?</v>
      </c>
      <c r="E529">
        <f>ScoreCard2!E81</f>
        <v>1</v>
      </c>
      <c r="F529">
        <f>ScoreCard2!F81</f>
        <v>1</v>
      </c>
      <c r="G529">
        <f>ScoreCard2!G81</f>
        <v>1</v>
      </c>
    </row>
    <row r="530" spans="3:7">
      <c r="C530" t="str">
        <f>ScoreCard2!C82</f>
        <v>F.4(v)</v>
      </c>
      <c r="D530" t="str">
        <f>ScoreCard2!D82</f>
        <v>Appropriate fiscal rules exists and vertical coordination on borrowing takes place</v>
      </c>
      <c r="E530">
        <f>ScoreCard2!E82</f>
        <v>1</v>
      </c>
      <c r="F530">
        <f>ScoreCard2!F82</f>
        <v>1</v>
      </c>
      <c r="G530">
        <f>ScoreCard2!G82</f>
        <v>1</v>
      </c>
    </row>
    <row r="531" spans="3:7">
      <c r="C531">
        <f>ScoreCard2!C83</f>
        <v>0</v>
      </c>
      <c r="D531">
        <f>ScoreCard2!D83</f>
        <v>0</v>
      </c>
      <c r="E531">
        <f>ScoreCard2!E83</f>
        <v>0</v>
      </c>
      <c r="F531">
        <f>ScoreCard2!F83</f>
        <v>0</v>
      </c>
      <c r="G531">
        <f>ScoreCard2!G83</f>
        <v>0</v>
      </c>
    </row>
    <row r="532" spans="3:7">
      <c r="C532" t="str">
        <f>ScoreCard2!C84</f>
        <v>D</v>
      </c>
      <c r="D532" t="str">
        <f>ScoreCard2!D84</f>
        <v>Inclusive service delivery and development</v>
      </c>
      <c r="E532">
        <f>ScoreCard2!E84</f>
        <v>0</v>
      </c>
      <c r="F532">
        <f>ScoreCard2!F84</f>
        <v>20</v>
      </c>
      <c r="G532">
        <f>ScoreCard2!G84</f>
        <v>20</v>
      </c>
    </row>
    <row r="533" spans="3:7">
      <c r="C533">
        <f>ScoreCard2!C85</f>
        <v>0</v>
      </c>
      <c r="D533">
        <f>ScoreCard2!D85</f>
        <v>0</v>
      </c>
      <c r="E533">
        <f>ScoreCard2!E85</f>
        <v>0</v>
      </c>
      <c r="F533">
        <f>ScoreCard2!F85</f>
        <v>0</v>
      </c>
      <c r="G533">
        <f>ScoreCard2!G85</f>
        <v>0</v>
      </c>
    </row>
    <row r="534" spans="3:7">
      <c r="C534" t="str">
        <f>ScoreCard2!C86</f>
        <v>D.1</v>
      </c>
      <c r="D534" t="str">
        <f>ScoreCard2!D86</f>
        <v>Inclusive and responsive local service delivery governance</v>
      </c>
      <c r="E534">
        <f>ScoreCard2!E86</f>
        <v>0</v>
      </c>
      <c r="F534">
        <f>ScoreCard2!F86</f>
        <v>5</v>
      </c>
      <c r="G534">
        <f>ScoreCard2!G86</f>
        <v>5</v>
      </c>
    </row>
    <row r="535" spans="3:7">
      <c r="C535" t="str">
        <f>ScoreCard2!C87</f>
        <v>D.1(i)</v>
      </c>
      <c r="D535" t="str">
        <f>ScoreCard2!D87</f>
        <v>RLGIs have primary responsibility and authority over key public services</v>
      </c>
      <c r="E535">
        <f>ScoreCard2!E87</f>
        <v>0</v>
      </c>
      <c r="F535">
        <f>ScoreCard2!F87</f>
        <v>1</v>
      </c>
      <c r="G535">
        <f>ScoreCard2!G87</f>
        <v>1</v>
      </c>
    </row>
    <row r="536" spans="3:7">
      <c r="C536" t="str">
        <f>ScoreCard2!C88</f>
        <v>D.1(ii)</v>
      </c>
      <c r="D536" t="str">
        <f>ScoreCard2!D88</f>
        <v>Elected subnational officials systematically monitor service delivery performance</v>
      </c>
      <c r="E536">
        <f>ScoreCard2!E88</f>
        <v>0</v>
      </c>
      <c r="F536">
        <f>ScoreCard2!F88</f>
        <v>1</v>
      </c>
      <c r="G536">
        <f>ScoreCard2!G88</f>
        <v>1</v>
      </c>
    </row>
    <row r="537" spans="3:7">
      <c r="C537" t="str">
        <f>ScoreCard2!C89</f>
        <v>D.1(iii)</v>
      </c>
      <c r="D537" t="str">
        <f>ScoreCard2!D89</f>
        <v>RLGI's departments/units prepare their own service delivery / operation &amp; maintenance plans</v>
      </c>
      <c r="E537">
        <f>ScoreCard2!E89</f>
        <v>0</v>
      </c>
      <c r="F537">
        <f>ScoreCard2!F89</f>
        <v>1</v>
      </c>
      <c r="G537">
        <f>ScoreCard2!G89</f>
        <v>1</v>
      </c>
    </row>
    <row r="538" spans="3:7">
      <c r="C538" t="str">
        <f>ScoreCard2!C90</f>
        <v>D.1(iv)</v>
      </c>
      <c r="D538" t="str">
        <f>ScoreCard2!D90</f>
        <v>RLGI budgets are prepared in a participatory, transparent, and performance-based manner</v>
      </c>
      <c r="E538">
        <f>ScoreCard2!E90</f>
        <v>0</v>
      </c>
      <c r="F538">
        <f>ScoreCard2!F90</f>
        <v>1</v>
      </c>
      <c r="G538">
        <f>ScoreCard2!G90</f>
        <v>1</v>
      </c>
    </row>
    <row r="539" spans="3:7">
      <c r="C539" t="str">
        <f>ScoreCard2!C91</f>
        <v>D.1(v)</v>
      </c>
      <c r="D539" t="str">
        <f>ScoreCard2!D91</f>
        <v>Effective political and/or administrative mechanisms are in place to receive and resolve service complaints</v>
      </c>
      <c r="E539">
        <f>ScoreCard2!E91</f>
        <v>0</v>
      </c>
      <c r="F539">
        <f>ScoreCard2!F91</f>
        <v>1</v>
      </c>
      <c r="G539">
        <f>ScoreCard2!G91</f>
        <v>1</v>
      </c>
    </row>
    <row r="540" spans="3:7">
      <c r="C540">
        <f>ScoreCard2!C92</f>
        <v>0</v>
      </c>
      <c r="D540">
        <f>ScoreCard2!D92</f>
        <v>0</v>
      </c>
      <c r="E540">
        <f>ScoreCard2!E92</f>
        <v>0</v>
      </c>
      <c r="F540">
        <f>ScoreCard2!F92</f>
        <v>0</v>
      </c>
      <c r="G540">
        <f>ScoreCard2!G92</f>
        <v>0</v>
      </c>
    </row>
    <row r="541" spans="3:7">
      <c r="C541" t="str">
        <f>ScoreCard2!C93</f>
        <v>D.2</v>
      </c>
      <c r="D541" t="str">
        <f>ScoreCard2!D93</f>
        <v>Inclusive and responsive facilities /providers</v>
      </c>
      <c r="E541">
        <f>ScoreCard2!E93</f>
        <v>0</v>
      </c>
      <c r="F541">
        <f>ScoreCard2!F93</f>
        <v>5</v>
      </c>
      <c r="G541">
        <f>ScoreCard2!G93</f>
        <v>5</v>
      </c>
    </row>
    <row r="542" spans="3:7">
      <c r="C542" t="str">
        <f>ScoreCard2!C94</f>
        <v>D.2(i)</v>
      </c>
      <c r="D542" t="str">
        <f>ScoreCard2!D94</f>
        <v>Frontline facilities/providers have an appropriate degree of institutional autonomy</v>
      </c>
      <c r="E542">
        <f>ScoreCard2!E94</f>
        <v>0</v>
      </c>
      <c r="F542">
        <f>ScoreCard2!F94</f>
        <v>1</v>
      </c>
      <c r="G542">
        <f>ScoreCard2!G94</f>
        <v>1</v>
      </c>
    </row>
    <row r="543" spans="3:7">
      <c r="C543" t="str">
        <f>ScoreCard2!C95</f>
        <v>D.2(ii)</v>
      </c>
      <c r="D543" t="str">
        <f>ScoreCard2!D95</f>
        <v>Frontline facilities/providers have their own public oversight body / committee</v>
      </c>
      <c r="E543">
        <f>ScoreCard2!E95</f>
        <v>0</v>
      </c>
      <c r="F543">
        <f>ScoreCard2!F95</f>
        <v>1</v>
      </c>
      <c r="G543">
        <f>ScoreCard2!G95</f>
        <v>1</v>
      </c>
    </row>
    <row r="544" spans="3:7">
      <c r="C544" t="str">
        <f>ScoreCard2!C96</f>
        <v>D.2(iii)</v>
      </c>
      <c r="D544" t="str">
        <f>ScoreCard2!D96</f>
        <v>Frontline facilities/providers have a degree of administrative or managerial discretion</v>
      </c>
      <c r="E544">
        <f>ScoreCard2!E96</f>
        <v>0</v>
      </c>
      <c r="F544">
        <f>ScoreCard2!F96</f>
        <v>1</v>
      </c>
      <c r="G544">
        <f>ScoreCard2!G96</f>
        <v>1</v>
      </c>
    </row>
    <row r="545" spans="3:7">
      <c r="C545" t="str">
        <f>ScoreCard2!C97</f>
        <v>D.2(iv)</v>
      </c>
      <c r="D545" t="str">
        <f>ScoreCard2!D97</f>
        <v>Frontline facilities/providers prepare their own service delivery / O&amp;M plans</v>
      </c>
      <c r="E545">
        <f>ScoreCard2!E97</f>
        <v>0</v>
      </c>
      <c r="F545">
        <f>ScoreCard2!F97</f>
        <v>1</v>
      </c>
      <c r="G545">
        <f>ScoreCard2!G97</f>
        <v>1</v>
      </c>
    </row>
    <row r="546" spans="3:7">
      <c r="C546" t="str">
        <f>ScoreCard2!C98</f>
        <v>D.2(v)</v>
      </c>
      <c r="D546" t="str">
        <f>ScoreCard2!D98</f>
        <v>Frontline facilities/providers have their own budgets</v>
      </c>
      <c r="E546">
        <f>ScoreCard2!E98</f>
        <v>0</v>
      </c>
      <c r="F546">
        <f>ScoreCard2!F98</f>
        <v>1</v>
      </c>
      <c r="G546">
        <f>ScoreCard2!G98</f>
        <v>1</v>
      </c>
    </row>
    <row r="547" spans="3:7">
      <c r="C547">
        <f>ScoreCard2!C99</f>
        <v>0</v>
      </c>
      <c r="D547">
        <f>ScoreCard2!D99</f>
        <v>0</v>
      </c>
      <c r="E547">
        <f>ScoreCard2!E99</f>
        <v>0</v>
      </c>
      <c r="F547">
        <f>ScoreCard2!F99</f>
        <v>0</v>
      </c>
      <c r="G547">
        <f>ScoreCard2!G99</f>
        <v>0</v>
      </c>
    </row>
    <row r="548" spans="3:7">
      <c r="C548" t="str">
        <f>ScoreCard2!C100</f>
        <v>D.3</v>
      </c>
      <c r="D548" t="str">
        <f>ScoreCard2!D100</f>
        <v>Extent of subnational data availability</v>
      </c>
      <c r="E548">
        <f>ScoreCard2!E100</f>
        <v>0</v>
      </c>
      <c r="F548">
        <f>ScoreCard2!F100</f>
        <v>5</v>
      </c>
      <c r="G548">
        <f>ScoreCard2!G100</f>
        <v>5</v>
      </c>
    </row>
    <row r="549" spans="3:7">
      <c r="C549" t="str">
        <f>ScoreCard2!C101</f>
        <v>D.3(i)</v>
      </c>
      <c r="D549" t="str">
        <f>ScoreCard2!D101</f>
        <v>Information about the number of service delivery facilities per local jurisdiction is publicly available</v>
      </c>
      <c r="E549">
        <f>ScoreCard2!E101</f>
        <v>0</v>
      </c>
      <c r="F549">
        <f>ScoreCard2!F101</f>
        <v>1</v>
      </c>
      <c r="G549">
        <f>ScoreCard2!G101</f>
        <v>1</v>
      </c>
    </row>
    <row r="550" spans="3:7">
      <c r="C550" t="str">
        <f>ScoreCard2!C102</f>
        <v>D.3(ii)</v>
      </c>
      <c r="D550" t="str">
        <f>ScoreCard2!D102</f>
        <v>Information about the number of service delivery staff per local jurisdiction is publicly available</v>
      </c>
      <c r="E550">
        <f>ScoreCard2!E102</f>
        <v>0</v>
      </c>
      <c r="F550">
        <f>ScoreCard2!F102</f>
        <v>1</v>
      </c>
      <c r="G550">
        <f>ScoreCard2!G102</f>
        <v>1</v>
      </c>
    </row>
    <row r="551" spans="3:7">
      <c r="C551" t="str">
        <f>ScoreCard2!C103</f>
        <v>D.3(iii)</v>
      </c>
      <c r="D551" t="str">
        <f>ScoreCard2!D103</f>
        <v>Information about number of clients served per local jurisdiction is publicly available</v>
      </c>
      <c r="E551">
        <f>ScoreCard2!E103</f>
        <v>0</v>
      </c>
      <c r="F551">
        <f>ScoreCard2!F103</f>
        <v>1</v>
      </c>
      <c r="G551">
        <f>ScoreCard2!G103</f>
        <v>1</v>
      </c>
    </row>
    <row r="552" spans="3:7">
      <c r="C552" t="str">
        <f>ScoreCard2!C104</f>
        <v>D.3(iv)</v>
      </c>
      <c r="D552" t="str">
        <f>ScoreCard2!D104</f>
        <v>Information about service delivery performance per local jurisdiction is publicly available</v>
      </c>
      <c r="E552">
        <f>ScoreCard2!E104</f>
        <v>0</v>
      </c>
      <c r="F552">
        <f>ScoreCard2!F104</f>
        <v>1</v>
      </c>
      <c r="G552">
        <f>ScoreCard2!G104</f>
        <v>1</v>
      </c>
    </row>
    <row r="553" spans="3:7">
      <c r="C553" t="str">
        <f>ScoreCard2!C105</f>
        <v>D.3(v)</v>
      </c>
      <c r="D553" t="str">
        <f>ScoreCard2!D105</f>
        <v>Information about service delivery expenditures per local jurisdiction is publicly available</v>
      </c>
      <c r="E553">
        <f>ScoreCard2!E105</f>
        <v>0</v>
      </c>
      <c r="F553">
        <f>ScoreCard2!F105</f>
        <v>1</v>
      </c>
      <c r="G553">
        <f>ScoreCard2!G105</f>
        <v>1</v>
      </c>
    </row>
    <row r="554" spans="3:7">
      <c r="C554">
        <f>ScoreCard2!C106</f>
        <v>0</v>
      </c>
      <c r="D554">
        <f>ScoreCard2!D106</f>
        <v>0</v>
      </c>
      <c r="E554">
        <f>ScoreCard2!E106</f>
        <v>0</v>
      </c>
      <c r="F554">
        <f>ScoreCard2!F106</f>
        <v>0</v>
      </c>
      <c r="G554">
        <f>ScoreCard2!G106</f>
        <v>0</v>
      </c>
    </row>
    <row r="555" spans="3:7">
      <c r="C555" t="str">
        <f>ScoreCard2!C107</f>
        <v>D.4</v>
      </c>
      <c r="D555" t="str">
        <f>ScoreCard2!D107</f>
        <v>Extent of facility-level / provider data availability</v>
      </c>
      <c r="E555">
        <f>ScoreCard2!E107</f>
        <v>0</v>
      </c>
      <c r="F555">
        <f>ScoreCard2!F107</f>
        <v>5</v>
      </c>
      <c r="G555">
        <f>ScoreCard2!G107</f>
        <v>5</v>
      </c>
    </row>
    <row r="556" spans="3:7">
      <c r="C556" t="str">
        <f>ScoreCard2!C108</f>
        <v>D.4(i)</v>
      </c>
      <c r="D556" t="str">
        <f>ScoreCard2!D108</f>
        <v>The location and contact information of local service delivery facilities / provider is publicly available</v>
      </c>
      <c r="E556">
        <f>ScoreCard2!E108</f>
        <v>0</v>
      </c>
      <c r="F556">
        <f>ScoreCard2!F108</f>
        <v>1</v>
      </c>
      <c r="G556">
        <f>ScoreCard2!G108</f>
        <v>1</v>
      </c>
    </row>
    <row r="557" spans="3:7">
      <c r="C557" t="str">
        <f>ScoreCard2!C109</f>
        <v>D.4(ii)</v>
      </c>
      <c r="D557" t="str">
        <f>ScoreCard2!D109</f>
        <v>Information about the number of service delivery staff per facility / provider is publicly available</v>
      </c>
      <c r="E557">
        <f>ScoreCard2!E109</f>
        <v>0</v>
      </c>
      <c r="F557">
        <f>ScoreCard2!F109</f>
        <v>1</v>
      </c>
      <c r="G557">
        <f>ScoreCard2!G109</f>
        <v>1</v>
      </c>
    </row>
    <row r="558" spans="3:7">
      <c r="C558" t="str">
        <f>ScoreCard2!C110</f>
        <v>D.4(iii)</v>
      </c>
      <c r="D558" t="str">
        <f>ScoreCard2!D110</f>
        <v>Information about number of clients served per facility / provider is publicly available</v>
      </c>
      <c r="E558">
        <f>ScoreCard2!E110</f>
        <v>0</v>
      </c>
      <c r="F558">
        <f>ScoreCard2!F110</f>
        <v>1</v>
      </c>
      <c r="G558">
        <f>ScoreCard2!G110</f>
        <v>1</v>
      </c>
    </row>
    <row r="559" spans="3:7">
      <c r="C559" t="str">
        <f>ScoreCard2!C111</f>
        <v>D.4(iv)</v>
      </c>
      <c r="D559" t="str">
        <f>ScoreCard2!D111</f>
        <v>Information about service delivery performance per facility / provider is publicly available</v>
      </c>
      <c r="E559">
        <f>ScoreCard2!E111</f>
        <v>0</v>
      </c>
      <c r="F559">
        <f>ScoreCard2!F111</f>
        <v>1</v>
      </c>
      <c r="G559">
        <f>ScoreCard2!G111</f>
        <v>1</v>
      </c>
    </row>
    <row r="560" spans="3:7">
      <c r="C560" t="str">
        <f>ScoreCard2!C112</f>
        <v>D.4(v)</v>
      </c>
      <c r="D560" t="str">
        <f>ScoreCard2!D112</f>
        <v>Information about service delivery expenditures per facility / provider is publicly available</v>
      </c>
      <c r="E560">
        <f>ScoreCard2!E112</f>
        <v>0</v>
      </c>
      <c r="F560">
        <f>ScoreCard2!F112</f>
        <v>1</v>
      </c>
      <c r="G560">
        <f>ScoreCard2!G112</f>
        <v>1</v>
      </c>
    </row>
    <row r="561" spans="3:5" s="3" customFormat="1"/>
    <row r="563" spans="3:5">
      <c r="C563" t="str">
        <f>Info!C5</f>
        <v>Z1</v>
      </c>
      <c r="D563" t="str">
        <f>Info!D5</f>
        <v>Completion of LoGICA Assessment and Profile</v>
      </c>
      <c r="E563">
        <f>Info!E5</f>
        <v>0</v>
      </c>
    </row>
    <row r="564" spans="3:5">
      <c r="C564" t="str">
        <f>Info!C6</f>
        <v>Z1.1</v>
      </c>
      <c r="D564" t="str">
        <f>Info!D6</f>
        <v>Name(s) of researcher(s) / research team completing Country Assessment</v>
      </c>
      <c r="E564">
        <f>Info!E6</f>
        <v>0</v>
      </c>
    </row>
    <row r="565" spans="3:5">
      <c r="C565" t="str">
        <f>Info!C7</f>
        <v>Z1.1a</v>
      </c>
      <c r="D565">
        <f>Info!D7</f>
        <v>0</v>
      </c>
      <c r="E565" t="str">
        <f>Info!E7</f>
        <v>Tinashe Chigwata</v>
      </c>
    </row>
    <row r="566" spans="3:5">
      <c r="C566" t="str">
        <f>Info!C8</f>
        <v>Z1.1b</v>
      </c>
      <c r="D566">
        <f>Info!D8</f>
        <v>0</v>
      </c>
      <c r="E566">
        <f>Info!E8</f>
        <v>0</v>
      </c>
    </row>
    <row r="567" spans="3:5">
      <c r="C567" t="str">
        <f>Info!C9</f>
        <v>Z1.1c</v>
      </c>
      <c r="D567">
        <f>Info!D9</f>
        <v>0</v>
      </c>
      <c r="E567">
        <f>Info!E9</f>
        <v>0</v>
      </c>
    </row>
    <row r="568" spans="3:5">
      <c r="C568" t="str">
        <f>Info!C10</f>
        <v>Z1.1d</v>
      </c>
      <c r="D568">
        <f>Info!D10</f>
        <v>0</v>
      </c>
      <c r="E568">
        <f>Info!E10</f>
        <v>0</v>
      </c>
    </row>
    <row r="569" spans="3:5">
      <c r="C569" t="str">
        <f>Info!C11</f>
        <v>Z1.2</v>
      </c>
      <c r="D569" t="str">
        <f>Info!D11</f>
        <v>Name of peer reviewer(s) / country expert(s)</v>
      </c>
      <c r="E569">
        <f>Info!E11</f>
        <v>0</v>
      </c>
    </row>
    <row r="570" spans="3:5">
      <c r="C570" t="str">
        <f>Info!C12</f>
        <v>Z1.2a</v>
      </c>
      <c r="D570">
        <f>Info!D12</f>
        <v>0</v>
      </c>
      <c r="E570" t="str">
        <f>Info!E12</f>
        <v>Jaap de Visser</v>
      </c>
    </row>
    <row r="571" spans="3:5">
      <c r="C571" t="str">
        <f>Info!C13</f>
        <v>Z1.2b</v>
      </c>
      <c r="D571">
        <f>Info!D13</f>
        <v>0</v>
      </c>
      <c r="E571">
        <f>Info!E13</f>
        <v>0</v>
      </c>
    </row>
    <row r="572" spans="3:5">
      <c r="C572" t="str">
        <f>Info!C14</f>
        <v>Z1.2c</v>
      </c>
      <c r="D572">
        <f>Info!D14</f>
        <v>0</v>
      </c>
      <c r="E572">
        <f>Info!E14</f>
        <v>0</v>
      </c>
    </row>
    <row r="573" spans="3:5">
      <c r="C573" t="str">
        <f>Info!C15</f>
        <v>Z1.2d</v>
      </c>
      <c r="D573">
        <f>Info!D15</f>
        <v>0</v>
      </c>
      <c r="E573">
        <f>Info!E15</f>
        <v>0</v>
      </c>
    </row>
    <row r="574" spans="3:5">
      <c r="C574" t="str">
        <f>Info!C16</f>
        <v>Z1.3</v>
      </c>
      <c r="D574" t="str">
        <f>Info!D16</f>
        <v>LoGICA Assessment submitted to LPSA Secretariat for review?</v>
      </c>
      <c r="E574">
        <f>Info!E16</f>
        <v>0</v>
      </c>
    </row>
    <row r="575" spans="3:5">
      <c r="C575" t="str">
        <f>Info!C17</f>
        <v>Z1.3a</v>
      </c>
      <c r="D575" t="str">
        <f>Info!D17</f>
        <v>Yes / No</v>
      </c>
      <c r="E575" t="str">
        <f>Info!E17</f>
        <v>Yes</v>
      </c>
    </row>
    <row r="576" spans="3:5">
      <c r="C576" t="str">
        <f>Info!C18</f>
        <v>Z1.3b</v>
      </c>
      <c r="D576" t="str">
        <f>Info!D18</f>
        <v>Name of LPSA Reviewer</v>
      </c>
      <c r="E576" t="str">
        <f>Info!E18</f>
        <v xml:space="preserve">Jamie Boex </v>
      </c>
    </row>
    <row r="577" spans="3:5">
      <c r="C577" t="str">
        <f>Info!C19</f>
        <v>Z1.4</v>
      </c>
      <c r="D577" t="str">
        <f>Info!D19</f>
        <v>Date LoGICA Assessment completed</v>
      </c>
      <c r="E577" t="str">
        <f>Info!E19</f>
        <v>Feb 25, 2023</v>
      </c>
    </row>
    <row r="578" spans="3:5">
      <c r="C578">
        <f>Info!C20</f>
        <v>0</v>
      </c>
      <c r="D578">
        <f>Info!D20</f>
        <v>0</v>
      </c>
      <c r="E578">
        <f>Info!E20</f>
        <v>0</v>
      </c>
    </row>
    <row r="579" spans="3:5">
      <c r="C579" t="str">
        <f>Info!C21</f>
        <v>Z2</v>
      </c>
      <c r="D579" t="str">
        <f>Info!D21</f>
        <v>LoGICA Assessment complete?</v>
      </c>
      <c r="E579">
        <f>Info!E21</f>
        <v>0</v>
      </c>
    </row>
    <row r="580" spans="3:5">
      <c r="C580" t="str">
        <f>Info!C22</f>
        <v>Z2.1</v>
      </c>
      <c r="D580" t="str">
        <f>Info!D22</f>
        <v>General Country Information Segment complete?</v>
      </c>
      <c r="E580" t="str">
        <f>Info!E22</f>
        <v>Yes</v>
      </c>
    </row>
    <row r="581" spans="3:5">
      <c r="C581" t="str">
        <f>Info!C23</f>
        <v>Z2.2</v>
      </c>
      <c r="D581" t="str">
        <f>Info!D23</f>
        <v>Organizational Structure Segment complete?</v>
      </c>
      <c r="E581" t="str">
        <f>Info!E23</f>
        <v>Yes</v>
      </c>
    </row>
    <row r="582" spans="3:5">
      <c r="C582" t="str">
        <f>Info!C24</f>
        <v>Z2.3</v>
      </c>
      <c r="D582" t="str">
        <f>Info!D24</f>
        <v>Subnational Governance Segment complete?</v>
      </c>
      <c r="E582" t="str">
        <f>Info!E24</f>
        <v>Yes</v>
      </c>
    </row>
    <row r="583" spans="3:5">
      <c r="C583" t="str">
        <f>Info!C25</f>
        <v>Z2.4</v>
      </c>
      <c r="D583" t="str">
        <f>Info!D25</f>
        <v>Functional Segment complete?</v>
      </c>
      <c r="E583" t="str">
        <f>Info!E25</f>
        <v>Yes</v>
      </c>
    </row>
    <row r="584" spans="3:5">
      <c r="C584" t="str">
        <f>Info!C26</f>
        <v>Z2.5</v>
      </c>
      <c r="D584" t="str">
        <f>Info!D26</f>
        <v>Political Segment complete?</v>
      </c>
      <c r="E584" t="str">
        <f>Info!E26</f>
        <v>…</v>
      </c>
    </row>
    <row r="585" spans="3:5">
      <c r="C585" t="str">
        <f>Info!C27</f>
        <v>Z2.6</v>
      </c>
      <c r="D585" t="str">
        <f>Info!D27</f>
        <v>Administrative Segment complete?</v>
      </c>
      <c r="E585" t="str">
        <f>Info!E27</f>
        <v>…</v>
      </c>
    </row>
    <row r="586" spans="3:5">
      <c r="C586" t="str">
        <f>Info!C28</f>
        <v>Z2.7</v>
      </c>
      <c r="D586" t="str">
        <f>Info!D28</f>
        <v>Fiscal Segment complete?</v>
      </c>
      <c r="E586" t="str">
        <f>Info!E28</f>
        <v>…</v>
      </c>
    </row>
    <row r="587" spans="3:5">
      <c r="C587" t="str">
        <f>Info!C29</f>
        <v>Z2.8</v>
      </c>
      <c r="D587" t="str">
        <f>Info!D29</f>
        <v>Inclusive Services and Development Segment complete?</v>
      </c>
      <c r="E587" t="str">
        <f>Info!E29</f>
        <v>…</v>
      </c>
    </row>
    <row r="588" spans="3:5">
      <c r="C588" t="str">
        <f>Info!C30</f>
        <v>Z2.9</v>
      </c>
      <c r="D588" t="str">
        <f>Info!D30</f>
        <v>LoGICA Score Card complete?</v>
      </c>
      <c r="E588" t="str">
        <f>Info!E30</f>
        <v>…</v>
      </c>
    </row>
    <row r="589" spans="3:5">
      <c r="C589">
        <f>Info!C31</f>
        <v>0</v>
      </c>
      <c r="D589">
        <f>Info!D31</f>
        <v>0</v>
      </c>
      <c r="E589">
        <f>Info!E31</f>
        <v>0</v>
      </c>
    </row>
    <row r="590" spans="3:5">
      <c r="C590" t="str">
        <f>Info!C32</f>
        <v>Z3</v>
      </c>
      <c r="D590" t="str">
        <f>Info!D32</f>
        <v>LoGICA Country Brief / Country Profile prepared?</v>
      </c>
      <c r="E590">
        <f>Info!E32</f>
        <v>0</v>
      </c>
    </row>
    <row r="591" spans="3:5">
      <c r="C591" t="str">
        <f>Info!C33</f>
        <v>Z3.1</v>
      </c>
      <c r="D591" t="str">
        <f>Info!D33</f>
        <v>LoGICA Country Brief prepared?</v>
      </c>
      <c r="E591" t="str">
        <f>Info!E33</f>
        <v>Yes</v>
      </c>
    </row>
    <row r="592" spans="3:5">
      <c r="C592" t="str">
        <f>Info!C34</f>
        <v>Z3.2</v>
      </c>
      <c r="D592" t="str">
        <f>Info!D34</f>
        <v>LoGICA Country Profile prepared?</v>
      </c>
      <c r="E592" t="str">
        <f>Info!E34</f>
        <v>No</v>
      </c>
    </row>
    <row r="593" spans="3:5">
      <c r="C593">
        <f>Info!C35</f>
        <v>0</v>
      </c>
      <c r="D593">
        <f>Info!D35</f>
        <v>0</v>
      </c>
      <c r="E593">
        <f>Info!E35</f>
        <v>0</v>
      </c>
    </row>
    <row r="594" spans="3:5">
      <c r="C594" t="str">
        <f>Info!C36</f>
        <v>Z4</v>
      </c>
      <c r="D594" t="str">
        <f>Info!D36</f>
        <v>LoGICA Assessment Abstract</v>
      </c>
      <c r="E594">
        <f>Info!E36</f>
        <v>0</v>
      </c>
    </row>
    <row r="595" spans="3:5">
      <c r="C595">
        <f>Info!C37</f>
        <v>0</v>
      </c>
      <c r="D595">
        <f>Info!D37</f>
        <v>0</v>
      </c>
      <c r="E595">
        <f>Info!E37</f>
        <v>0</v>
      </c>
    </row>
    <row r="596" spans="3:5">
      <c r="C596" t="str">
        <f>Info!C38</f>
        <v>Z4.1</v>
      </c>
      <c r="D596" t="str">
        <f>Info!D38</f>
        <v>General Country Information (and General Intergovernment Context) - One paragraph</v>
      </c>
      <c r="E596">
        <f>Info!E38</f>
        <v>0</v>
      </c>
    </row>
    <row r="597" spans="3:5">
      <c r="C597">
        <f>Info!C39</f>
        <v>0</v>
      </c>
      <c r="D597" t="str">
        <f>Info!D39</f>
        <v>South Africa is a country at the southernmost tip of the African continent. It has a multilevel system of government organized at the national, provincial, or regional and local levels. The country's current system of cooperative multilevel governance is anchored by the progressive Constitution adopted in 1996. The provincial layer of government is constituted by nine provincial governments, which provide major social services such as health, education and social welfare.  The local layer of government consists of 257 municipalities of different sizes. Municipalities, which are charged with the delivery of basic municipal services (local roads, solid waste management, water, electricity, sanitation, etc.), are the sphere or tier of government closest to the people. As a result, they tend to have most contact with citizens relative to the central and provincial governments. Provincial and municipal governments in South Africa are both autonomous, highly devolved subnational government entities, with local governments having a somewhat greater degree of autonomy compared to the provincial governments.</v>
      </c>
      <c r="E597">
        <f>Info!E39</f>
        <v>0</v>
      </c>
    </row>
    <row r="598" spans="3:5">
      <c r="C598">
        <f>Info!C40</f>
        <v>0</v>
      </c>
      <c r="D598">
        <f>Info!D40</f>
        <v>0</v>
      </c>
      <c r="E598">
        <f>Info!E40</f>
        <v>0</v>
      </c>
    </row>
    <row r="599" spans="3:5">
      <c r="C599" t="str">
        <f>Info!C41</f>
        <v>Z4.2</v>
      </c>
      <c r="D599" t="str">
        <f>Info!D41</f>
        <v>Territorial-administrative structure - One paragraph</v>
      </c>
      <c r="E599">
        <f>Info!E41</f>
        <v>0</v>
      </c>
    </row>
    <row r="600" spans="3:5">
      <c r="C600">
        <f>Info!C42</f>
        <v>0</v>
      </c>
      <c r="D600" t="str">
        <f>Info!D42</f>
        <v>South Africa is a quasi-federal country as its multilevel system of government has both federal and unitary elements. The 1996 Constitution of South Africa provides the overarching framework for central-provincial-local relations. Provinces are the primary or first territorial-administrative subdivision of South Africa. Local government, comprised of municipalities, is the secondary territorial-administrative subdivision.  Municipalities are classified into metropolitan, local and district municipalities.</v>
      </c>
      <c r="E600">
        <f>Info!E42</f>
        <v>0</v>
      </c>
    </row>
    <row r="601" spans="3:5">
      <c r="C601">
        <f>Info!C43</f>
        <v>0</v>
      </c>
      <c r="D601">
        <f>Info!D43</f>
        <v>0</v>
      </c>
      <c r="E601">
        <f>Info!E43</f>
        <v>0</v>
      </c>
    </row>
    <row r="602" spans="3:5">
      <c r="C602" t="str">
        <f>Info!C44</f>
        <v>Z4.3</v>
      </c>
      <c r="D602" t="str">
        <f>Info!D44</f>
        <v>Nature of subnational governance institutions - One paragraph</v>
      </c>
      <c r="E602">
        <f>Info!E44</f>
        <v>0</v>
      </c>
    </row>
    <row r="603" spans="3:5">
      <c r="C603">
        <f>Info!C45</f>
        <v>0</v>
      </c>
      <c r="D603" t="str">
        <f>Info!D45</f>
        <v>Provinces and municipalities in South African meet the criteria of devolved subnational governments with extensive powers and functional responsibilities. Their existence is constitutionally defined and not dependent on the goodwill of higher tiers of government, nor do provincial or local governments require the approval of higher-level governments before implementing laws and policies. However, higher tiers of government are equipped with supervisory powers over lower tiers of government. In addition, in both law and practice, provinces are less autonomous compared to municipalities.</v>
      </c>
      <c r="E603">
        <f>Info!E45</f>
        <v>0</v>
      </c>
    </row>
    <row r="604" spans="3:5">
      <c r="C604">
        <f>Info!C46</f>
        <v>0</v>
      </c>
      <c r="D604">
        <f>Info!D46</f>
        <v>0</v>
      </c>
      <c r="E604">
        <f>Info!E46</f>
        <v>0</v>
      </c>
    </row>
    <row r="605" spans="3:5">
      <c r="C605" t="str">
        <f>Info!C47</f>
        <v>Z4.4</v>
      </c>
      <c r="D605" t="str">
        <f>Info!D47</f>
        <v>Assignment of functions and responsibilities - One paragraph</v>
      </c>
      <c r="E605">
        <f>Info!E47</f>
        <v>0</v>
      </c>
    </row>
    <row r="606" spans="3:5">
      <c r="C606">
        <f>Info!C48</f>
        <v>0</v>
      </c>
      <c r="D606" t="str">
        <f>Info!D48</f>
        <v>The assignment of functions and responsibilities in South Africa is based on the principle of cooperative governance. The 1996 Constitution of South Africa provides that the central, provincial and local spheres of government are distinctive, interdependent and interrelated. This means that while the spheres of government are independent governments in their own right they rely on each other and must work together to ensure effective delivery of public services to the citizens. The assignment of functional responsibilities to these spheres follows a collaborative rather than individual approach. For instance, the central and provincial governments have concurrent competence over a number of public service functions. Both the central and provincial governments can regulate the exercise of local government functions.  Thus, in practice more than one tier of government is often involved in the delivery of a functional responsibility either as a policy setter, funder or actual provider of the public service. However, there are exceptions in areas such as defense, customs, and security- which are reserve for the central government.</v>
      </c>
      <c r="E606">
        <f>Info!E48</f>
        <v>0</v>
      </c>
    </row>
    <row r="607" spans="3:5">
      <c r="C607">
        <f>Info!C49</f>
        <v>0</v>
      </c>
      <c r="D607">
        <f>Info!D49</f>
        <v>0</v>
      </c>
      <c r="E607">
        <f>Info!E49</f>
        <v>0</v>
      </c>
    </row>
    <row r="608" spans="3:5">
      <c r="C608" t="str">
        <f>Info!C50</f>
        <v>Z4.5</v>
      </c>
      <c r="D608" t="str">
        <f>Info!D50</f>
        <v>Political Aspects of the Subnational Public Sector - One paragraph</v>
      </c>
      <c r="E608">
        <f>Info!E50</f>
        <v>0</v>
      </c>
    </row>
    <row r="609" spans="3:5">
      <c r="C609">
        <f>Info!C51</f>
        <v>0</v>
      </c>
      <c r="D609">
        <f>Info!D51</f>
        <v>0</v>
      </c>
      <c r="E609">
        <f>Info!E51</f>
        <v>0</v>
      </c>
    </row>
    <row r="610" spans="3:5">
      <c r="C610">
        <f>Info!C52</f>
        <v>0</v>
      </c>
      <c r="D610">
        <f>Info!D52</f>
        <v>0</v>
      </c>
      <c r="E610">
        <f>Info!E52</f>
        <v>0</v>
      </c>
    </row>
    <row r="611" spans="3:5">
      <c r="C611" t="str">
        <f>Info!C53</f>
        <v>Z4.6</v>
      </c>
      <c r="D611" t="str">
        <f>Info!D53</f>
        <v>Administrative Aspects of the Subnational Public Sector - One paragraph</v>
      </c>
      <c r="E611">
        <f>Info!E53</f>
        <v>0</v>
      </c>
    </row>
    <row r="612" spans="3:5">
      <c r="C612">
        <f>Info!C54</f>
        <v>0</v>
      </c>
      <c r="D612">
        <f>Info!D54</f>
        <v>0</v>
      </c>
      <c r="E612">
        <f>Info!E54</f>
        <v>0</v>
      </c>
    </row>
    <row r="613" spans="3:5">
      <c r="C613">
        <f>Info!C55</f>
        <v>0</v>
      </c>
      <c r="D613">
        <f>Info!D55</f>
        <v>0</v>
      </c>
      <c r="E613">
        <f>Info!E55</f>
        <v>0</v>
      </c>
    </row>
    <row r="614" spans="3:5">
      <c r="C614" t="str">
        <f>Info!C56</f>
        <v>Z4.7</v>
      </c>
      <c r="D614" t="str">
        <f>Info!D56</f>
        <v>Fiscal Aspects of the Subnational Public Sector - One paragraph</v>
      </c>
      <c r="E614">
        <f>Info!E56</f>
        <v>0</v>
      </c>
    </row>
    <row r="615" spans="3:5">
      <c r="C615">
        <f>Info!C57</f>
        <v>0</v>
      </c>
      <c r="D615">
        <f>Info!D57</f>
        <v>0</v>
      </c>
      <c r="E615">
        <f>Info!E57</f>
        <v>0</v>
      </c>
    </row>
    <row r="616" spans="3:5">
      <c r="C616">
        <f>Info!C58</f>
        <v>0</v>
      </c>
      <c r="D616">
        <f>Info!D58</f>
        <v>0</v>
      </c>
      <c r="E616">
        <f>Info!E58</f>
        <v>0</v>
      </c>
    </row>
    <row r="617" spans="3:5">
      <c r="C617" t="str">
        <f>Info!C59</f>
        <v>Z4.8</v>
      </c>
      <c r="D617" t="str">
        <f>Info!D59</f>
        <v>Inclusive Frontline Service Delivery and Development - One paragraph</v>
      </c>
      <c r="E617">
        <f>Info!E59</f>
        <v>0</v>
      </c>
    </row>
    <row r="618" spans="3:5">
      <c r="C618">
        <f>Info!C60</f>
        <v>0</v>
      </c>
      <c r="D618">
        <f>Info!D60</f>
        <v>0</v>
      </c>
      <c r="E618">
        <f>Info!E60</f>
        <v>0</v>
      </c>
    </row>
    <row r="619" spans="3:5">
      <c r="C619">
        <f>Info!C61</f>
        <v>0</v>
      </c>
      <c r="D619">
        <f>Info!D61</f>
        <v>0</v>
      </c>
      <c r="E619">
        <f>Info!E61</f>
        <v>0</v>
      </c>
    </row>
    <row r="620" spans="3:5">
      <c r="C620" t="str">
        <f>Info!C62</f>
        <v>Z4.9</v>
      </c>
      <c r="D620" t="str">
        <f>Info!D62</f>
        <v>LoGICA Score Card / Assessment of the Multilevel Governance System - One paragraph</v>
      </c>
      <c r="E620">
        <f>Info!E62</f>
        <v>0</v>
      </c>
    </row>
    <row r="621" spans="3:5">
      <c r="C621">
        <f>Info!C63</f>
        <v>0</v>
      </c>
      <c r="D621">
        <f>Info!D63</f>
        <v>0</v>
      </c>
      <c r="E621">
        <f>Info!E63</f>
        <v>0</v>
      </c>
    </row>
    <row r="622" spans="3:5" s="3" customFormat="1"/>
    <row r="623" spans="3:5" s="275" customFormat="1"/>
  </sheetData>
  <sheetProtection sheet="1" objects="1" scenarios="1"/>
  <pageMargins left="0.7" right="0.7" top="0.75" bottom="0.75" header="0.3" footer="0.3"/>
  <pageSetup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F2A20-F284-48A7-9CC8-2B21E7F42105}">
  <dimension ref="C1:Y36"/>
  <sheetViews>
    <sheetView zoomScale="75" zoomScaleNormal="75" workbookViewId="0">
      <pane ySplit="3" topLeftCell="A4" activePane="bottomLeft" state="frozen"/>
      <selection activeCell="D28" sqref="A1:XFD1048576"/>
      <selection pane="bottomLeft" activeCell="E7" sqref="E7"/>
    </sheetView>
  </sheetViews>
  <sheetFormatPr defaultRowHeight="14.4"/>
  <cols>
    <col min="1" max="2" width="2.578125" customWidth="1"/>
    <col min="3" max="3" width="7.578125" customWidth="1"/>
    <col min="4" max="4" width="22.41796875" style="4" customWidth="1"/>
    <col min="5" max="5" width="33.47265625" customWidth="1"/>
    <col min="6" max="9" width="9.1015625" style="4" customWidth="1"/>
    <col min="10" max="10" width="27.1015625" style="4" customWidth="1"/>
    <col min="11" max="11" width="2" customWidth="1"/>
    <col min="12" max="12" width="57.1015625" customWidth="1"/>
    <col min="13" max="13" width="3.1015625" customWidth="1"/>
    <col min="14" max="15" width="0" hidden="1" customWidth="1"/>
    <col min="16" max="16" width="17" customWidth="1"/>
    <col min="17" max="17" width="5.47265625" hidden="1" customWidth="1"/>
    <col min="18" max="19" width="4.26171875" hidden="1" customWidth="1"/>
    <col min="20" max="20" width="4.41796875" style="4" hidden="1" customWidth="1"/>
    <col min="21" max="21" width="8.7890625" hidden="1" customWidth="1"/>
    <col min="22" max="22" width="8.7890625" style="4" hidden="1" customWidth="1"/>
    <col min="23" max="23" width="29.89453125" hidden="1" customWidth="1"/>
    <col min="24" max="24" width="8.7890625" hidden="1" customWidth="1"/>
    <col min="25" max="25" width="28.7890625" hidden="1" customWidth="1"/>
  </cols>
  <sheetData>
    <row r="1" spans="3:25" s="2" customFormat="1">
      <c r="T1" s="66"/>
      <c r="V1" s="66"/>
    </row>
    <row r="2" spans="3:25" s="2" customFormat="1" ht="18.3">
      <c r="D2" s="46" t="s">
        <v>778</v>
      </c>
      <c r="T2" s="66"/>
      <c r="V2" s="66"/>
    </row>
    <row r="3" spans="3:25" s="47" customFormat="1" ht="15" customHeight="1" thickBot="1">
      <c r="T3" s="182"/>
      <c r="V3" s="182"/>
    </row>
    <row r="4" spans="3:25" ht="14.7" thickBot="1">
      <c r="D4" s="5"/>
      <c r="E4" s="1"/>
      <c r="F4" s="5"/>
      <c r="G4" s="5"/>
      <c r="H4" s="5"/>
      <c r="I4" s="5"/>
      <c r="J4" s="5"/>
    </row>
    <row r="5" spans="3:25" ht="107.2" customHeight="1" thickBot="1">
      <c r="C5" s="9"/>
      <c r="D5" s="9" t="s">
        <v>140</v>
      </c>
      <c r="E5" s="9" t="s">
        <v>325</v>
      </c>
      <c r="F5" s="10" t="s">
        <v>49</v>
      </c>
      <c r="G5" s="10" t="s">
        <v>96</v>
      </c>
      <c r="H5" s="10" t="s">
        <v>147</v>
      </c>
      <c r="I5" s="10" t="s">
        <v>150</v>
      </c>
      <c r="J5" s="230" t="s">
        <v>151</v>
      </c>
      <c r="L5" s="43" t="s">
        <v>53</v>
      </c>
      <c r="N5" s="183" t="s">
        <v>860</v>
      </c>
      <c r="O5" s="183" t="s">
        <v>840</v>
      </c>
      <c r="P5" s="183" t="s">
        <v>916</v>
      </c>
    </row>
    <row r="6" spans="3:25" ht="13.9" customHeight="1" thickBot="1">
      <c r="D6"/>
      <c r="F6"/>
      <c r="G6"/>
      <c r="H6"/>
      <c r="I6"/>
      <c r="J6"/>
    </row>
    <row r="7" spans="3:25" ht="14.7" thickBot="1">
      <c r="C7" s="232" t="s">
        <v>786</v>
      </c>
      <c r="D7" s="233" t="s">
        <v>95</v>
      </c>
      <c r="E7" s="234" t="s">
        <v>971</v>
      </c>
      <c r="F7" s="235">
        <v>1</v>
      </c>
      <c r="G7" s="236"/>
      <c r="H7" s="236"/>
      <c r="I7" s="236"/>
      <c r="J7" s="237"/>
      <c r="L7" s="238"/>
      <c r="Q7" s="17" t="s">
        <v>841</v>
      </c>
      <c r="R7" s="192"/>
      <c r="S7" s="186"/>
      <c r="T7" s="195" t="s">
        <v>842</v>
      </c>
      <c r="U7" s="192"/>
      <c r="V7" s="191"/>
      <c r="W7" s="186"/>
    </row>
    <row r="8" spans="3:25" ht="14.7" thickBot="1">
      <c r="C8" s="4"/>
      <c r="Q8" s="18">
        <v>0</v>
      </c>
      <c r="R8" s="2"/>
      <c r="S8" s="184"/>
      <c r="T8" s="196"/>
      <c r="U8" s="2"/>
      <c r="V8" s="66"/>
      <c r="W8" s="184"/>
    </row>
    <row r="9" spans="3:25" ht="14.7" customHeight="1">
      <c r="C9" s="239" t="s">
        <v>178</v>
      </c>
      <c r="D9" s="240" t="s">
        <v>141</v>
      </c>
      <c r="E9" s="241" t="s">
        <v>972</v>
      </c>
      <c r="F9" s="242">
        <v>9</v>
      </c>
      <c r="G9" s="243" t="s">
        <v>9</v>
      </c>
      <c r="H9" s="243" t="s">
        <v>9</v>
      </c>
      <c r="I9" s="243" t="s">
        <v>941</v>
      </c>
      <c r="J9" s="244" t="str">
        <f>'3 Governance'!$E$35</f>
        <v>6 - Extensive devolution</v>
      </c>
      <c r="K9" s="245"/>
      <c r="L9" s="41"/>
      <c r="N9" s="280" t="s">
        <v>9</v>
      </c>
      <c r="O9" s="277" t="s">
        <v>9</v>
      </c>
      <c r="P9" s="280" t="s">
        <v>943</v>
      </c>
      <c r="Q9" s="18">
        <f>IF(O9="Yes",Q8+1,Q8)</f>
        <v>1</v>
      </c>
      <c r="R9" s="2">
        <f>IF(Q9-Q8=0,0,Q9)</f>
        <v>1</v>
      </c>
      <c r="S9" s="184" t="str">
        <f>C9</f>
        <v>S1</v>
      </c>
      <c r="T9" s="196">
        <f>IF(N9="Yes",1,0)</f>
        <v>1</v>
      </c>
      <c r="U9" s="2" t="str">
        <f>E9</f>
        <v>Provincial government</v>
      </c>
      <c r="V9" s="66">
        <v>1</v>
      </c>
      <c r="W9" s="184" t="str">
        <f>_xlfn.IFNA(VLOOKUP(V9,$T$9:$U$16,2,FALSE),"-")</f>
        <v>Provincial government</v>
      </c>
      <c r="Y9" s="226" t="str">
        <f>IF('2 Alt Structure'!$AA$6="No",'2 Structure'!E9,'2 Alt Structure'!E9)</f>
        <v>Provincial government</v>
      </c>
    </row>
    <row r="10" spans="3:25" ht="14.7" customHeight="1">
      <c r="C10" s="44" t="s">
        <v>179</v>
      </c>
      <c r="D10" s="248" t="s">
        <v>142</v>
      </c>
      <c r="E10" s="249" t="s">
        <v>973</v>
      </c>
      <c r="F10" s="250">
        <v>257</v>
      </c>
      <c r="G10" s="251" t="s">
        <v>9</v>
      </c>
      <c r="H10" s="251" t="s">
        <v>8</v>
      </c>
      <c r="I10" s="251" t="s">
        <v>942</v>
      </c>
      <c r="J10" s="252" t="str">
        <f>'3 Governance'!$F$35</f>
        <v>6 - Extensive devolution</v>
      </c>
      <c r="K10" s="245"/>
      <c r="L10" s="34"/>
      <c r="N10" s="127" t="s">
        <v>9</v>
      </c>
      <c r="O10" s="278" t="s">
        <v>8</v>
      </c>
      <c r="P10" s="127" t="s">
        <v>944</v>
      </c>
      <c r="Q10" s="18">
        <f t="shared" ref="Q10:Q14" si="0">IF(O10="Yes",Q9+1,Q9)</f>
        <v>1</v>
      </c>
      <c r="R10" s="2">
        <f t="shared" ref="R10:R14" si="1">IF(Q10-Q9=0,0,Q10)</f>
        <v>0</v>
      </c>
      <c r="S10" s="184" t="str">
        <f t="shared" ref="S10:S14" si="2">C10</f>
        <v>S2</v>
      </c>
      <c r="T10" s="196">
        <f>IF(N10="Yes",MAX($T$9:$T$9)+1,0)</f>
        <v>2</v>
      </c>
      <c r="U10" s="2" t="str">
        <f t="shared" ref="U10:U14" si="3">E10</f>
        <v>Municipal (local) government</v>
      </c>
      <c r="V10" s="66">
        <v>2</v>
      </c>
      <c r="W10" s="184" t="str">
        <f t="shared" ref="W10:W16" si="4">_xlfn.IFNA(VLOOKUP(V10,$T$9:$U$16,2,FALSE),"-")</f>
        <v>Municipal (local) government</v>
      </c>
      <c r="Y10" s="227" t="str">
        <f>IF('2 Alt Structure'!$AA$6="No",'2 Structure'!E10,'2 Alt Structure'!E10)</f>
        <v>Municipal (local) government</v>
      </c>
    </row>
    <row r="11" spans="3:25" ht="14.7" customHeight="1">
      <c r="C11" s="44" t="s">
        <v>180</v>
      </c>
      <c r="D11" s="248" t="s">
        <v>143</v>
      </c>
      <c r="E11" s="291" t="s">
        <v>974</v>
      </c>
      <c r="F11" s="250"/>
      <c r="G11" s="251" t="s">
        <v>149</v>
      </c>
      <c r="H11" s="251" t="s">
        <v>149</v>
      </c>
      <c r="I11" s="251" t="s">
        <v>149</v>
      </c>
      <c r="J11" s="252" t="str">
        <f>'3 Governance'!$G$35</f>
        <v>…</v>
      </c>
      <c r="K11" s="245"/>
      <c r="L11" s="34"/>
      <c r="N11" s="127" t="s">
        <v>9</v>
      </c>
      <c r="O11" s="278" t="s">
        <v>8</v>
      </c>
      <c r="P11" s="127" t="s">
        <v>10</v>
      </c>
      <c r="Q11" s="18">
        <f t="shared" si="0"/>
        <v>1</v>
      </c>
      <c r="R11" s="2">
        <f t="shared" si="1"/>
        <v>0</v>
      </c>
      <c r="S11" s="184" t="str">
        <f t="shared" si="2"/>
        <v>S3</v>
      </c>
      <c r="T11" s="196">
        <f>IF(N11="Yes",MAX($T$9:$T$10)+1,0)</f>
        <v>3</v>
      </c>
      <c r="U11" s="2" t="str">
        <f t="shared" si="3"/>
        <v>--</v>
      </c>
      <c r="V11" s="66">
        <v>3</v>
      </c>
      <c r="W11" s="184" t="str">
        <f t="shared" si="4"/>
        <v>--</v>
      </c>
      <c r="Y11" s="227" t="str">
        <f>IF('2 Alt Structure'!$AA$6="No",'2 Structure'!E11,'2 Alt Structure'!E11)</f>
        <v>--</v>
      </c>
    </row>
    <row r="12" spans="3:25" ht="14.7" customHeight="1">
      <c r="C12" s="44" t="s">
        <v>181</v>
      </c>
      <c r="D12" s="248" t="s">
        <v>144</v>
      </c>
      <c r="E12" s="291" t="s">
        <v>974</v>
      </c>
      <c r="F12" s="250"/>
      <c r="G12" s="251" t="s">
        <v>149</v>
      </c>
      <c r="H12" s="251" t="s">
        <v>149</v>
      </c>
      <c r="I12" s="251" t="s">
        <v>149</v>
      </c>
      <c r="J12" s="252" t="str">
        <f>'3 Governance'!$H$35</f>
        <v>…</v>
      </c>
      <c r="K12" s="245"/>
      <c r="L12" s="34"/>
      <c r="N12" s="127" t="s">
        <v>9</v>
      </c>
      <c r="O12" s="278" t="s">
        <v>8</v>
      </c>
      <c r="P12" s="127" t="s">
        <v>10</v>
      </c>
      <c r="Q12" s="18">
        <f t="shared" si="0"/>
        <v>1</v>
      </c>
      <c r="R12" s="2">
        <f t="shared" si="1"/>
        <v>0</v>
      </c>
      <c r="S12" s="184" t="str">
        <f t="shared" si="2"/>
        <v>S4</v>
      </c>
      <c r="T12" s="196">
        <f>IF(N12="Yes",MAX($T$9:$T$11)+1,0)</f>
        <v>4</v>
      </c>
      <c r="U12" s="2" t="str">
        <f t="shared" si="3"/>
        <v>--</v>
      </c>
      <c r="V12" s="66">
        <v>4</v>
      </c>
      <c r="W12" s="184" t="str">
        <f t="shared" si="4"/>
        <v>--</v>
      </c>
      <c r="Y12" s="227" t="str">
        <f>IF('2 Alt Structure'!$AA$6="No",'2 Structure'!E12,'2 Alt Structure'!E12)</f>
        <v>--</v>
      </c>
    </row>
    <row r="13" spans="3:25" ht="14.7" customHeight="1">
      <c r="C13" s="44" t="s">
        <v>182</v>
      </c>
      <c r="D13" s="248" t="s">
        <v>145</v>
      </c>
      <c r="E13" s="291" t="s">
        <v>974</v>
      </c>
      <c r="F13" s="250"/>
      <c r="G13" s="251" t="s">
        <v>149</v>
      </c>
      <c r="H13" s="251" t="s">
        <v>149</v>
      </c>
      <c r="I13" s="251" t="s">
        <v>149</v>
      </c>
      <c r="J13" s="252" t="str">
        <f>'3 Governance'!$I$35</f>
        <v>…</v>
      </c>
      <c r="K13" s="245"/>
      <c r="L13" s="34"/>
      <c r="N13" s="127" t="s">
        <v>9</v>
      </c>
      <c r="O13" s="278" t="s">
        <v>8</v>
      </c>
      <c r="P13" s="127" t="s">
        <v>10</v>
      </c>
      <c r="Q13" s="18">
        <f t="shared" si="0"/>
        <v>1</v>
      </c>
      <c r="R13" s="2">
        <f t="shared" si="1"/>
        <v>0</v>
      </c>
      <c r="S13" s="184" t="str">
        <f t="shared" si="2"/>
        <v>S5</v>
      </c>
      <c r="T13" s="196">
        <f>IF(N13="Yes",MAX($T$9:$T$12)+1,0)</f>
        <v>5</v>
      </c>
      <c r="U13" s="2" t="str">
        <f t="shared" si="3"/>
        <v>--</v>
      </c>
      <c r="V13" s="66">
        <v>5</v>
      </c>
      <c r="W13" s="184" t="str">
        <f t="shared" si="4"/>
        <v>--</v>
      </c>
      <c r="Y13" s="228" t="str">
        <f>IF('2 Alt Structure'!$AA$6="No",'2 Structure'!E13,'2 Alt Structure'!I9)</f>
        <v>--</v>
      </c>
    </row>
    <row r="14" spans="3:25" ht="14.7" customHeight="1">
      <c r="C14" s="44" t="s">
        <v>183</v>
      </c>
      <c r="D14" s="248" t="s">
        <v>146</v>
      </c>
      <c r="E14" s="291" t="s">
        <v>974</v>
      </c>
      <c r="F14" s="250"/>
      <c r="G14" s="251" t="s">
        <v>149</v>
      </c>
      <c r="H14" s="251" t="s">
        <v>149</v>
      </c>
      <c r="I14" s="251" t="s">
        <v>149</v>
      </c>
      <c r="J14" s="252" t="str">
        <f>'3 Governance'!$J$35</f>
        <v>…</v>
      </c>
      <c r="K14" s="245"/>
      <c r="L14" s="34"/>
      <c r="N14" s="127" t="s">
        <v>9</v>
      </c>
      <c r="O14" s="278" t="s">
        <v>8</v>
      </c>
      <c r="P14" s="127" t="s">
        <v>10</v>
      </c>
      <c r="Q14" s="18">
        <f t="shared" si="0"/>
        <v>1</v>
      </c>
      <c r="R14" s="2">
        <f t="shared" si="1"/>
        <v>0</v>
      </c>
      <c r="S14" s="184" t="str">
        <f t="shared" si="2"/>
        <v>S6</v>
      </c>
      <c r="T14" s="196">
        <f>IF(N14="Yes",MAX($T$9:$T$13)+1,0)</f>
        <v>6</v>
      </c>
      <c r="U14" s="2" t="str">
        <f t="shared" si="3"/>
        <v>--</v>
      </c>
      <c r="V14" s="66">
        <v>6</v>
      </c>
      <c r="W14" s="184" t="str">
        <f t="shared" si="4"/>
        <v>--</v>
      </c>
      <c r="Y14" s="228" t="str">
        <f>IF('2 Alt Structure'!$AA$6="No",'2 Structure'!E14,'2 Alt Structure'!I10)</f>
        <v>--</v>
      </c>
    </row>
    <row r="15" spans="3:25" ht="14.7" customHeight="1">
      <c r="C15" s="44" t="s">
        <v>861</v>
      </c>
      <c r="D15" s="248" t="s">
        <v>864</v>
      </c>
      <c r="E15" s="291" t="s">
        <v>974</v>
      </c>
      <c r="F15" s="250"/>
      <c r="G15" s="251" t="s">
        <v>149</v>
      </c>
      <c r="H15" s="251" t="s">
        <v>149</v>
      </c>
      <c r="I15" s="251" t="s">
        <v>149</v>
      </c>
      <c r="J15" s="252" t="str">
        <f>'3 Governance'!$K$35</f>
        <v>…</v>
      </c>
      <c r="K15" s="245"/>
      <c r="L15" s="34"/>
      <c r="N15" s="127" t="s">
        <v>8</v>
      </c>
      <c r="O15" s="278" t="s">
        <v>8</v>
      </c>
      <c r="P15" s="127" t="s">
        <v>10</v>
      </c>
      <c r="Q15" s="18">
        <f t="shared" ref="Q15:Q16" si="5">IF(O15="Yes",Q14+1,Q14)</f>
        <v>1</v>
      </c>
      <c r="R15" s="2">
        <f t="shared" ref="R15:R16" si="6">IF(Q15-Q14=0,0,Q15)</f>
        <v>0</v>
      </c>
      <c r="S15" s="184" t="str">
        <f t="shared" ref="S15:S16" si="7">C15</f>
        <v>S7</v>
      </c>
      <c r="T15" s="196">
        <f>IF(N15="Yes",MAX($T$9:$T$14)+1,0)</f>
        <v>0</v>
      </c>
      <c r="U15" s="2" t="str">
        <f t="shared" ref="U15:U16" si="8">E15</f>
        <v>--</v>
      </c>
      <c r="V15" s="66">
        <v>7</v>
      </c>
      <c r="W15" s="184" t="str">
        <f t="shared" si="4"/>
        <v>-</v>
      </c>
      <c r="Y15" s="228" t="str">
        <f>IF('2 Alt Structure'!$AA$6="No",'2 Structure'!E15,'2 Alt Structure'!I11)</f>
        <v>--</v>
      </c>
    </row>
    <row r="16" spans="3:25" ht="14.7" customHeight="1" thickBot="1">
      <c r="C16" s="45" t="s">
        <v>862</v>
      </c>
      <c r="D16" s="254" t="s">
        <v>863</v>
      </c>
      <c r="E16" s="292" t="s">
        <v>974</v>
      </c>
      <c r="F16" s="256"/>
      <c r="G16" s="257" t="s">
        <v>149</v>
      </c>
      <c r="H16" s="257" t="s">
        <v>149</v>
      </c>
      <c r="I16" s="257" t="s">
        <v>149</v>
      </c>
      <c r="J16" s="258" t="str">
        <f>'3 Governance'!$L$35</f>
        <v>…</v>
      </c>
      <c r="K16" s="245"/>
      <c r="L16" s="35"/>
      <c r="N16" s="128" t="s">
        <v>8</v>
      </c>
      <c r="O16" s="279" t="s">
        <v>8</v>
      </c>
      <c r="P16" s="128" t="s">
        <v>10</v>
      </c>
      <c r="Q16" s="19">
        <f t="shared" si="5"/>
        <v>1</v>
      </c>
      <c r="R16" s="48">
        <f t="shared" si="6"/>
        <v>0</v>
      </c>
      <c r="S16" s="185" t="str">
        <f t="shared" si="7"/>
        <v>S8</v>
      </c>
      <c r="T16" s="197">
        <f>IF(N16="Yes",MAX($T$9:$T$15)+1,0)</f>
        <v>0</v>
      </c>
      <c r="U16" s="48" t="str">
        <f t="shared" si="8"/>
        <v>--</v>
      </c>
      <c r="V16" s="74">
        <v>8</v>
      </c>
      <c r="W16" s="185" t="str">
        <f t="shared" si="4"/>
        <v>-</v>
      </c>
      <c r="Y16" s="229" t="str">
        <f>IF('2 Alt Structure'!$AA$6="No",'2 Structure'!E16,'2 Alt Structure'!I12)</f>
        <v>--</v>
      </c>
    </row>
    <row r="18" spans="4:23" s="8" customFormat="1" ht="14.7" thickBot="1">
      <c r="D18" s="13"/>
      <c r="F18" s="13"/>
      <c r="G18" s="13"/>
      <c r="H18" s="13"/>
      <c r="I18" s="13"/>
      <c r="J18" s="13"/>
      <c r="T18" s="13"/>
      <c r="V18" s="13"/>
    </row>
    <row r="26" spans="4:23" ht="14.7" thickBot="1">
      <c r="D26"/>
      <c r="F26"/>
      <c r="G26"/>
      <c r="H26"/>
      <c r="I26"/>
      <c r="J26"/>
    </row>
    <row r="27" spans="4:23">
      <c r="D27"/>
      <c r="F27"/>
      <c r="G27"/>
      <c r="H27"/>
      <c r="I27"/>
      <c r="J27"/>
      <c r="Q27" s="198" t="str">
        <f>Q7</f>
        <v>LoGICA</v>
      </c>
      <c r="R27" s="199"/>
      <c r="S27" s="200"/>
      <c r="T27" s="201" t="str">
        <f t="shared" ref="T27" si="9">T7</f>
        <v>Country Profile</v>
      </c>
      <c r="U27" s="199"/>
      <c r="V27" s="202"/>
      <c r="W27" s="203"/>
    </row>
    <row r="28" spans="4:23">
      <c r="D28"/>
      <c r="F28"/>
      <c r="G28"/>
      <c r="H28"/>
      <c r="I28"/>
      <c r="J28"/>
      <c r="Q28" s="204"/>
      <c r="R28" s="2"/>
      <c r="S28" s="184"/>
      <c r="T28" s="196"/>
      <c r="U28" s="2"/>
      <c r="V28" s="66"/>
      <c r="W28" s="205"/>
    </row>
    <row r="29" spans="4:23">
      <c r="D29"/>
      <c r="F29"/>
      <c r="G29"/>
      <c r="H29"/>
      <c r="I29"/>
      <c r="J29"/>
      <c r="Q29" s="204">
        <f>IF('2 Alt Structure'!$AA$6="No",'2 Structure'!Q9,'2 Alt Structure'!AA9)</f>
        <v>1</v>
      </c>
      <c r="R29" s="2">
        <f>IF('2 Alt Structure'!$AA$6="No",'2 Structure'!R9,'2 Alt Structure'!AB9)</f>
        <v>1</v>
      </c>
      <c r="S29" s="184" t="str">
        <f>IF('2 Alt Structure'!$AA$6="No",'2 Structure'!S9,'2 Alt Structure'!AC9)</f>
        <v>S1</v>
      </c>
      <c r="T29" s="196">
        <f>IF('2 Alt Structure'!$AA$6="No",'2 Structure'!T9,'2 Alt Structure'!AD9)</f>
        <v>1</v>
      </c>
      <c r="U29" s="2" t="str">
        <f>IF('2 Alt Structure'!$AA$6="No",'2 Structure'!U9,'2 Alt Structure'!AE9)</f>
        <v>Provincial government</v>
      </c>
      <c r="V29" s="66">
        <f>IF('2 Alt Structure'!$AA$6="No",'2 Structure'!V9,'2 Alt Structure'!AF9)</f>
        <v>1</v>
      </c>
      <c r="W29" s="205" t="str">
        <f>IF('2 Alt Structure'!$AA$6="No",'2 Structure'!W9,'2 Alt Structure'!AG9)</f>
        <v>Provincial government</v>
      </c>
    </row>
    <row r="30" spans="4:23">
      <c r="Q30" s="204">
        <f>IF('2 Alt Structure'!$AA$6="No",'2 Structure'!Q10,'2 Alt Structure'!AA10)</f>
        <v>1</v>
      </c>
      <c r="R30" s="2">
        <f>IF('2 Alt Structure'!$AA$6="No",'2 Structure'!R10,'2 Alt Structure'!AB10)</f>
        <v>0</v>
      </c>
      <c r="S30" s="184" t="str">
        <f>IF('2 Alt Structure'!$AA$6="No",'2 Structure'!S10,'2 Alt Structure'!AC10)</f>
        <v>S2</v>
      </c>
      <c r="T30" s="196">
        <f>IF('2 Alt Structure'!$AA$6="No",'2 Structure'!T10,'2 Alt Structure'!AD10)</f>
        <v>2</v>
      </c>
      <c r="U30" s="2" t="str">
        <f>IF('2 Alt Structure'!$AA$6="No",'2 Structure'!U10,'2 Alt Structure'!AE10)</f>
        <v>Municipal (local) government</v>
      </c>
      <c r="V30" s="66">
        <f>IF('2 Alt Structure'!$AA$6="No",'2 Structure'!V10,'2 Alt Structure'!AF10)</f>
        <v>2</v>
      </c>
      <c r="W30" s="205" t="str">
        <f>IF('2 Alt Structure'!$AA$6="No",'2 Structure'!W10,'2 Alt Structure'!AG10)</f>
        <v>Municipal (local) government</v>
      </c>
    </row>
    <row r="31" spans="4:23">
      <c r="Q31" s="204">
        <f>IF('2 Alt Structure'!$AA$6="No",'2 Structure'!Q11,'2 Alt Structure'!AA11)</f>
        <v>1</v>
      </c>
      <c r="R31" s="2">
        <f>IF('2 Alt Structure'!$AA$6="No",'2 Structure'!R11,'2 Alt Structure'!AB11)</f>
        <v>0</v>
      </c>
      <c r="S31" s="184" t="str">
        <f>IF('2 Alt Structure'!$AA$6="No",'2 Structure'!S11,'2 Alt Structure'!AC11)</f>
        <v>S3</v>
      </c>
      <c r="T31" s="196">
        <f>IF('2 Alt Structure'!$AA$6="No",'2 Structure'!T11,'2 Alt Structure'!AD11)</f>
        <v>3</v>
      </c>
      <c r="U31" s="2" t="str">
        <f>IF('2 Alt Structure'!$AA$6="No",'2 Structure'!U11,'2 Alt Structure'!AE11)</f>
        <v>--</v>
      </c>
      <c r="V31" s="66">
        <f>IF('2 Alt Structure'!$AA$6="No",'2 Structure'!V11,'2 Alt Structure'!AF11)</f>
        <v>3</v>
      </c>
      <c r="W31" s="205" t="str">
        <f>IF('2 Alt Structure'!$AA$6="No",'2 Structure'!W11,'2 Alt Structure'!AG11)</f>
        <v>--</v>
      </c>
    </row>
    <row r="32" spans="4:23">
      <c r="Q32" s="204">
        <f>IF('2 Alt Structure'!$AA$6="No",'2 Structure'!Q12,'2 Alt Structure'!AA12)</f>
        <v>1</v>
      </c>
      <c r="R32" s="2">
        <f>IF('2 Alt Structure'!$AA$6="No",'2 Structure'!R12,'2 Alt Structure'!AB12)</f>
        <v>0</v>
      </c>
      <c r="S32" s="184" t="str">
        <f>IF('2 Alt Structure'!$AA$6="No",'2 Structure'!S12,'2 Alt Structure'!AC12)</f>
        <v>S4</v>
      </c>
      <c r="T32" s="196">
        <f>IF('2 Alt Structure'!$AA$6="No",'2 Structure'!T12,'2 Alt Structure'!AD12)</f>
        <v>4</v>
      </c>
      <c r="U32" s="2" t="str">
        <f>IF('2 Alt Structure'!$AA$6="No",'2 Structure'!U12,'2 Alt Structure'!AE12)</f>
        <v>--</v>
      </c>
      <c r="V32" s="66">
        <f>IF('2 Alt Structure'!$AA$6="No",'2 Structure'!V12,'2 Alt Structure'!AF12)</f>
        <v>4</v>
      </c>
      <c r="W32" s="205" t="str">
        <f>IF('2 Alt Structure'!$AA$6="No",'2 Structure'!W12,'2 Alt Structure'!AG12)</f>
        <v>--</v>
      </c>
    </row>
    <row r="33" spans="17:23">
      <c r="Q33" s="204">
        <f>IF('2 Alt Structure'!$AA$6="No",'2 Structure'!Q13,'2 Alt Structure'!AA13)</f>
        <v>1</v>
      </c>
      <c r="R33" s="2">
        <f>IF('2 Alt Structure'!$AA$6="No",'2 Structure'!R13,'2 Alt Structure'!AB13)</f>
        <v>0</v>
      </c>
      <c r="S33" s="184" t="str">
        <f>IF('2 Alt Structure'!$AA$6="No",'2 Structure'!S13,'2 Alt Structure'!AC13)</f>
        <v>S5</v>
      </c>
      <c r="T33" s="196">
        <f>IF('2 Alt Structure'!$AA$6="No",'2 Structure'!T13,'2 Alt Structure'!AD13)</f>
        <v>5</v>
      </c>
      <c r="U33" s="2" t="str">
        <f>IF('2 Alt Structure'!$AA$6="No",'2 Structure'!U13,'2 Alt Structure'!AE13)</f>
        <v>--</v>
      </c>
      <c r="V33" s="66">
        <f>IF('2 Alt Structure'!$AA$6="No",'2 Structure'!V13,'2 Alt Structure'!AF13)</f>
        <v>5</v>
      </c>
      <c r="W33" s="205" t="str">
        <f>IF('2 Alt Structure'!$AA$6="No",'2 Structure'!W13,'2 Alt Structure'!AG13)</f>
        <v>--</v>
      </c>
    </row>
    <row r="34" spans="17:23">
      <c r="Q34" s="204">
        <f>IF('2 Alt Structure'!$AA$6="No",'2 Structure'!Q14,'2 Alt Structure'!AA14)</f>
        <v>1</v>
      </c>
      <c r="R34" s="2">
        <f>IF('2 Alt Structure'!$AA$6="No",'2 Structure'!R14,'2 Alt Structure'!AB14)</f>
        <v>0</v>
      </c>
      <c r="S34" s="184" t="str">
        <f>IF('2 Alt Structure'!$AA$6="No",'2 Structure'!S14,'2 Alt Structure'!AC14)</f>
        <v>S6</v>
      </c>
      <c r="T34" s="196">
        <f>IF('2 Alt Structure'!$AA$6="No",'2 Structure'!T14,'2 Alt Structure'!AD14)</f>
        <v>6</v>
      </c>
      <c r="U34" s="2" t="str">
        <f>IF('2 Alt Structure'!$AA$6="No",'2 Structure'!U14,'2 Alt Structure'!AE14)</f>
        <v>--</v>
      </c>
      <c r="V34" s="66">
        <f>IF('2 Alt Structure'!$AA$6="No",'2 Structure'!V14,'2 Alt Structure'!AF14)</f>
        <v>6</v>
      </c>
      <c r="W34" s="205" t="str">
        <f>IF('2 Alt Structure'!$AA$6="No",'2 Structure'!W14,'2 Alt Structure'!AG14)</f>
        <v>--</v>
      </c>
    </row>
    <row r="35" spans="17:23">
      <c r="Q35" s="204">
        <f>IF('2 Alt Structure'!$AA$6="No",'2 Structure'!Q15,'2 Alt Structure'!AA15)</f>
        <v>1</v>
      </c>
      <c r="R35" s="2">
        <f>IF('2 Alt Structure'!$AA$6="No",'2 Structure'!R15,'2 Alt Structure'!AB15)</f>
        <v>0</v>
      </c>
      <c r="S35" s="184" t="str">
        <f>IF('2 Alt Structure'!$AA$6="No",'2 Structure'!S15,'2 Alt Structure'!AC15)</f>
        <v>S7</v>
      </c>
      <c r="T35" s="196">
        <f>IF('2 Alt Structure'!$AA$6="No",'2 Structure'!T15,'2 Alt Structure'!AD15)</f>
        <v>0</v>
      </c>
      <c r="U35" s="2" t="str">
        <f>IF('2 Alt Structure'!$AA$6="No",'2 Structure'!U15,'2 Alt Structure'!AE15)</f>
        <v>--</v>
      </c>
      <c r="V35" s="66">
        <f>IF('2 Alt Structure'!$AA$6="No",'2 Structure'!V15,'2 Alt Structure'!AF15)</f>
        <v>7</v>
      </c>
      <c r="W35" s="205" t="str">
        <f>IF('2 Alt Structure'!$AA$6="No",'2 Structure'!W15,'2 Alt Structure'!AG15)</f>
        <v>-</v>
      </c>
    </row>
    <row r="36" spans="17:23" ht="14.7" thickBot="1">
      <c r="Q36" s="206">
        <f>IF('2 Alt Structure'!$AA$6="No",'2 Structure'!Q16,'2 Alt Structure'!AA16)</f>
        <v>1</v>
      </c>
      <c r="R36" s="47">
        <f>IF('2 Alt Structure'!$AA$6="No",'2 Structure'!R16,'2 Alt Structure'!AB16)</f>
        <v>0</v>
      </c>
      <c r="S36" s="207" t="str">
        <f>IF('2 Alt Structure'!$AA$6="No",'2 Structure'!S16,'2 Alt Structure'!AC16)</f>
        <v>S8</v>
      </c>
      <c r="T36" s="208">
        <f>IF('2 Alt Structure'!$AA$6="No",'2 Structure'!T16,'2 Alt Structure'!AD16)</f>
        <v>0</v>
      </c>
      <c r="U36" s="47" t="str">
        <f>IF('2 Alt Structure'!$AA$6="No",'2 Structure'!U16,'2 Alt Structure'!AE16)</f>
        <v>--</v>
      </c>
      <c r="V36" s="182">
        <f>IF('2 Alt Structure'!$AA$6="No",'2 Structure'!V16,'2 Alt Structure'!AF16)</f>
        <v>8</v>
      </c>
      <c r="W36" s="209" t="str">
        <f>IF('2 Alt Structure'!$AA$6="No",'2 Structure'!W16,'2 Alt Structure'!AG16)</f>
        <v>-</v>
      </c>
    </row>
  </sheetData>
  <sheetProtection sheet="1" formatCells="0"/>
  <dataValidations count="4">
    <dataValidation type="list" allowBlank="1" showInputMessage="1" showErrorMessage="1" sqref="G9:H16" xr:uid="{32B1201C-B123-4E15-831C-87EAA6595B17}">
      <formula1>"...,Yes,No,Partially/Mixed/Other"</formula1>
    </dataValidation>
    <dataValidation type="list" allowBlank="1" showInputMessage="1" showErrorMessage="1" sqref="I9:I16" xr:uid="{ADDB6C9A-E575-4AA5-9F74-0A1698DADA17}">
      <formula1>"...,Central,Regional,Local,Other"</formula1>
    </dataValidation>
    <dataValidation type="list" allowBlank="1" showInputMessage="1" showErrorMessage="1" sqref="N9:O16" xr:uid="{BAC22086-35BD-47F4-A829-094164C51E55}">
      <formula1>"Yes,No"</formula1>
    </dataValidation>
    <dataValidation type="list" allowBlank="1" showInputMessage="1" showErrorMessage="1" sqref="P9:P16" xr:uid="{3472D613-01C6-4874-B144-E0B7EBB21B70}">
      <formula1>"…,1-Main Regional,2-Main Local,3-Lower Local/Other"</formula1>
    </dataValidation>
  </dataValidation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7E17F-4A4F-4870-A8E3-32AD0D6F6B42}">
  <dimension ref="C1:AG19"/>
  <sheetViews>
    <sheetView zoomScale="75" zoomScaleNormal="75" workbookViewId="0">
      <selection activeCell="E7" sqref="E7"/>
    </sheetView>
  </sheetViews>
  <sheetFormatPr defaultRowHeight="14.4"/>
  <cols>
    <col min="1" max="2" width="2.578125" customWidth="1"/>
    <col min="3" max="3" width="7.578125" customWidth="1"/>
    <col min="4" max="4" width="22.41796875" style="4" customWidth="1"/>
    <col min="5" max="5" width="28" customWidth="1"/>
    <col min="6" max="7" width="6.05078125" style="4" customWidth="1"/>
    <col min="8" max="8" width="2.26171875" style="4" customWidth="1"/>
    <col min="9" max="9" width="31.7890625" customWidth="1"/>
    <col min="10" max="11" width="6.05078125" style="4" customWidth="1"/>
    <col min="12" max="12" width="2.1015625" customWidth="1"/>
    <col min="13" max="15" width="6.05078125" style="4" customWidth="1"/>
    <col min="16" max="16" width="2" customWidth="1"/>
    <col min="17" max="17" width="57.1015625" customWidth="1"/>
    <col min="18" max="18" width="3.1015625" customWidth="1"/>
    <col min="19" max="20" width="0" hidden="1" customWidth="1"/>
    <col min="21" max="21" width="0.7890625" hidden="1" customWidth="1"/>
    <col min="22" max="23" width="0" hidden="1" customWidth="1"/>
    <col min="24" max="24" width="0.7890625" hidden="1" customWidth="1"/>
    <col min="25" max="26" width="12.734375" customWidth="1"/>
    <col min="27" max="27" width="5.47265625" hidden="1" customWidth="1"/>
    <col min="28" max="28" width="4.26171875" hidden="1" customWidth="1"/>
    <col min="29" max="29" width="7.62890625" hidden="1" customWidth="1"/>
    <col min="30" max="30" width="4.41796875" style="4" hidden="1" customWidth="1"/>
    <col min="31" max="31" width="8.7890625" hidden="1" customWidth="1"/>
    <col min="32" max="32" width="8.7890625" style="4" hidden="1" customWidth="1"/>
    <col min="33" max="33" width="29.89453125" hidden="1" customWidth="1"/>
  </cols>
  <sheetData>
    <row r="1" spans="3:33" s="2" customFormat="1">
      <c r="AD1" s="66"/>
      <c r="AF1" s="66"/>
    </row>
    <row r="2" spans="3:33" s="2" customFormat="1" ht="18.3">
      <c r="D2" s="46" t="s">
        <v>875</v>
      </c>
      <c r="AD2" s="66"/>
      <c r="AF2" s="66"/>
    </row>
    <row r="3" spans="3:33" s="47" customFormat="1" ht="15" customHeight="1" thickBot="1">
      <c r="AD3" s="182"/>
      <c r="AF3" s="182"/>
    </row>
    <row r="4" spans="3:33" ht="14.7" thickBot="1">
      <c r="D4" s="5"/>
      <c r="E4" s="1"/>
      <c r="F4" s="5"/>
      <c r="G4" s="5"/>
      <c r="H4" s="5"/>
      <c r="I4" s="1"/>
      <c r="J4" s="5"/>
      <c r="K4" s="5"/>
      <c r="M4" s="5"/>
      <c r="N4" s="5"/>
      <c r="O4" s="5"/>
    </row>
    <row r="5" spans="3:33" ht="107.2" customHeight="1" thickBot="1">
      <c r="C5" s="9"/>
      <c r="D5" s="9" t="s">
        <v>140</v>
      </c>
      <c r="E5" s="9" t="s">
        <v>873</v>
      </c>
      <c r="F5" s="10" t="s">
        <v>49</v>
      </c>
      <c r="G5" s="10" t="s">
        <v>151</v>
      </c>
      <c r="H5"/>
      <c r="I5" s="9" t="s">
        <v>874</v>
      </c>
      <c r="J5" s="10" t="s">
        <v>49</v>
      </c>
      <c r="K5" s="10" t="s">
        <v>151</v>
      </c>
      <c r="M5" s="10" t="s">
        <v>96</v>
      </c>
      <c r="N5" s="10" t="s">
        <v>147</v>
      </c>
      <c r="O5" s="10" t="s">
        <v>150</v>
      </c>
      <c r="Q5" s="43" t="s">
        <v>53</v>
      </c>
      <c r="S5" s="294" t="s">
        <v>876</v>
      </c>
      <c r="T5" s="295"/>
      <c r="U5" s="113"/>
      <c r="V5" s="294" t="s">
        <v>840</v>
      </c>
      <c r="W5" s="295"/>
      <c r="X5" s="113"/>
      <c r="Y5" s="294" t="s">
        <v>916</v>
      </c>
      <c r="Z5" s="296"/>
    </row>
    <row r="6" spans="3:33" ht="13.9" customHeight="1" thickBot="1">
      <c r="D6"/>
      <c r="F6"/>
      <c r="G6"/>
      <c r="H6"/>
      <c r="J6"/>
      <c r="K6"/>
      <c r="M6"/>
      <c r="N6"/>
      <c r="O6"/>
      <c r="AA6" s="222" t="str">
        <f>IF(E9="[First main level / tier / type]","No","Yes")</f>
        <v>No</v>
      </c>
      <c r="AB6" s="223"/>
      <c r="AC6" s="223"/>
      <c r="AD6" s="224"/>
      <c r="AE6" s="223"/>
      <c r="AF6" s="224"/>
      <c r="AG6" s="225"/>
    </row>
    <row r="7" spans="3:33" ht="14.7" thickBot="1">
      <c r="C7" s="232" t="s">
        <v>786</v>
      </c>
      <c r="D7" s="233" t="s">
        <v>95</v>
      </c>
      <c r="E7" s="234" t="s">
        <v>148</v>
      </c>
      <c r="F7" s="235">
        <v>1</v>
      </c>
      <c r="G7" s="237"/>
      <c r="H7" s="231"/>
      <c r="I7" s="231"/>
      <c r="J7" s="231"/>
      <c r="K7" s="231"/>
      <c r="M7" s="231"/>
      <c r="N7" s="231"/>
      <c r="O7" s="231"/>
      <c r="Q7" s="238"/>
      <c r="AA7" s="187" t="s">
        <v>841</v>
      </c>
      <c r="AB7" s="189"/>
      <c r="AC7" s="188"/>
      <c r="AD7" s="193" t="s">
        <v>842</v>
      </c>
      <c r="AE7" s="189"/>
      <c r="AF7" s="190"/>
      <c r="AG7" s="188"/>
    </row>
    <row r="8" spans="3:33" ht="14.7" thickBot="1">
      <c r="C8" s="4"/>
      <c r="AA8" s="18">
        <v>0</v>
      </c>
      <c r="AB8" s="2"/>
      <c r="AC8" s="184"/>
      <c r="AD8" s="191"/>
      <c r="AE8" s="192"/>
      <c r="AF8" s="191"/>
      <c r="AG8" s="186"/>
    </row>
    <row r="9" spans="3:33">
      <c r="C9" s="239" t="s">
        <v>856</v>
      </c>
      <c r="D9" s="53" t="s">
        <v>141</v>
      </c>
      <c r="E9" s="241" t="s">
        <v>865</v>
      </c>
      <c r="F9" s="242"/>
      <c r="G9" s="260" t="str">
        <f>LEFT('3 Governance'!$E$35,1)</f>
        <v>6</v>
      </c>
      <c r="H9" s="261"/>
      <c r="I9" s="262" t="s">
        <v>869</v>
      </c>
      <c r="J9" s="242"/>
      <c r="K9" s="260" t="str">
        <f>LEFT('3 Governance'!$I$35,1)</f>
        <v>…</v>
      </c>
      <c r="M9" s="263" t="s">
        <v>149</v>
      </c>
      <c r="N9" s="243" t="s">
        <v>149</v>
      </c>
      <c r="O9" s="264" t="s">
        <v>149</v>
      </c>
      <c r="P9" s="245"/>
      <c r="Q9" s="41"/>
      <c r="S9" s="246" t="s">
        <v>9</v>
      </c>
      <c r="T9" s="247" t="s">
        <v>9</v>
      </c>
      <c r="U9" s="265"/>
      <c r="V9" s="246" t="s">
        <v>9</v>
      </c>
      <c r="W9" s="247" t="s">
        <v>8</v>
      </c>
      <c r="X9" s="265"/>
      <c r="Y9" s="280" t="s">
        <v>10</v>
      </c>
      <c r="Z9" s="280" t="s">
        <v>10</v>
      </c>
      <c r="AA9" s="18">
        <f>IF(V9="Yes",AA8+1,AA8)</f>
        <v>1</v>
      </c>
      <c r="AB9" s="2">
        <f>IF(AA9-AA8=0,0,AA9)</f>
        <v>1</v>
      </c>
      <c r="AC9" s="21" t="str">
        <f>'2 Structure'!S9</f>
        <v>S1</v>
      </c>
      <c r="AD9" s="66">
        <f>IF(S9="Yes",1,0)</f>
        <v>1</v>
      </c>
      <c r="AE9" s="2" t="str">
        <f>E9</f>
        <v>[First main level / tier / type]</v>
      </c>
      <c r="AF9" s="66">
        <v>1</v>
      </c>
      <c r="AG9" s="184" t="str">
        <f>_xlfn.IFNA(VLOOKUP(AF9,$AD$9:$AE$16,2,FALSE),"-")</f>
        <v>[First main level / tier / type]</v>
      </c>
    </row>
    <row r="10" spans="3:33">
      <c r="C10" s="44" t="s">
        <v>857</v>
      </c>
      <c r="D10" s="6" t="s">
        <v>142</v>
      </c>
      <c r="E10" s="249" t="s">
        <v>866</v>
      </c>
      <c r="F10" s="250"/>
      <c r="G10" s="266" t="str">
        <f>LEFT('3 Governance'!$F$35,1)</f>
        <v>6</v>
      </c>
      <c r="H10" s="261"/>
      <c r="I10" s="267" t="s">
        <v>870</v>
      </c>
      <c r="J10" s="250"/>
      <c r="K10" s="266" t="str">
        <f>LEFT('3 Governance'!$J$35,1)</f>
        <v>…</v>
      </c>
      <c r="M10" s="268" t="s">
        <v>149</v>
      </c>
      <c r="N10" s="251" t="s">
        <v>149</v>
      </c>
      <c r="O10" s="269" t="s">
        <v>149</v>
      </c>
      <c r="P10" s="245"/>
      <c r="Q10" s="34"/>
      <c r="S10" s="253" t="s">
        <v>9</v>
      </c>
      <c r="T10" s="131" t="s">
        <v>9</v>
      </c>
      <c r="U10" s="265"/>
      <c r="V10" s="253" t="s">
        <v>8</v>
      </c>
      <c r="W10" s="131" t="s">
        <v>8</v>
      </c>
      <c r="X10" s="265"/>
      <c r="Y10" s="127" t="s">
        <v>10</v>
      </c>
      <c r="Z10" s="127" t="s">
        <v>10</v>
      </c>
      <c r="AA10" s="18">
        <f>IF(V10="Yes",AA9+1,AA9)</f>
        <v>1</v>
      </c>
      <c r="AB10" s="2">
        <f t="shared" ref="AB10:AB16" si="0">IF(AA10-AA9=0,0,AA10)</f>
        <v>0</v>
      </c>
      <c r="AC10" s="21" t="str">
        <f>'2 Structure'!S10</f>
        <v>S2</v>
      </c>
      <c r="AD10" s="66">
        <f>IF(S10="Yes",MAX($AD$9:$AD$9)+1,0)</f>
        <v>2</v>
      </c>
      <c r="AE10" s="2" t="str">
        <f>E10</f>
        <v>[Second main level / tier  / type]</v>
      </c>
      <c r="AF10" s="66">
        <v>2</v>
      </c>
      <c r="AG10" s="184" t="str">
        <f t="shared" ref="AG10:AG16" si="1">_xlfn.IFNA(VLOOKUP(AF10,$AD$9:$AE$16,2,FALSE),"-")</f>
        <v>[Second main level / tier  / type]</v>
      </c>
    </row>
    <row r="11" spans="3:33">
      <c r="C11" s="44" t="s">
        <v>858</v>
      </c>
      <c r="D11" s="6" t="s">
        <v>143</v>
      </c>
      <c r="E11" s="249" t="s">
        <v>867</v>
      </c>
      <c r="F11" s="250"/>
      <c r="G11" s="266" t="str">
        <f>LEFT('3 Governance'!$G$35,1)</f>
        <v>…</v>
      </c>
      <c r="H11" s="261"/>
      <c r="I11" s="267" t="s">
        <v>871</v>
      </c>
      <c r="J11" s="250"/>
      <c r="K11" s="266" t="str">
        <f>LEFT('3 Governance'!$K$35,1)</f>
        <v>…</v>
      </c>
      <c r="M11" s="268" t="s">
        <v>149</v>
      </c>
      <c r="N11" s="251" t="s">
        <v>149</v>
      </c>
      <c r="O11" s="269" t="s">
        <v>149</v>
      </c>
      <c r="P11" s="245"/>
      <c r="Q11" s="34"/>
      <c r="S11" s="253" t="s">
        <v>9</v>
      </c>
      <c r="T11" s="131" t="s">
        <v>9</v>
      </c>
      <c r="U11" s="265"/>
      <c r="V11" s="253" t="s">
        <v>8</v>
      </c>
      <c r="W11" s="131" t="s">
        <v>8</v>
      </c>
      <c r="X11" s="265"/>
      <c r="Y11" s="127" t="s">
        <v>10</v>
      </c>
      <c r="Z11" s="127" t="s">
        <v>10</v>
      </c>
      <c r="AA11" s="18">
        <f>IF(V11="Yes",AA10+1,AA10)</f>
        <v>1</v>
      </c>
      <c r="AB11" s="2">
        <f t="shared" si="0"/>
        <v>0</v>
      </c>
      <c r="AC11" s="21" t="str">
        <f>'2 Structure'!S11</f>
        <v>S3</v>
      </c>
      <c r="AD11" s="66">
        <f>IF(S11="Yes",MAX($AD$9:$AD$10)+1,0)</f>
        <v>3</v>
      </c>
      <c r="AE11" s="2" t="str">
        <f>E11</f>
        <v>[Third main level / tier / type]</v>
      </c>
      <c r="AF11" s="66">
        <v>3</v>
      </c>
      <c r="AG11" s="184" t="str">
        <f t="shared" si="1"/>
        <v>[Third main level / tier / type]</v>
      </c>
    </row>
    <row r="12" spans="3:33" ht="14.7" thickBot="1">
      <c r="C12" s="45" t="s">
        <v>859</v>
      </c>
      <c r="D12" s="54" t="s">
        <v>144</v>
      </c>
      <c r="E12" s="255" t="s">
        <v>868</v>
      </c>
      <c r="F12" s="256"/>
      <c r="G12" s="270" t="str">
        <f>LEFT('3 Governance'!$H$35,1)</f>
        <v>…</v>
      </c>
      <c r="H12" s="261"/>
      <c r="I12" s="271" t="s">
        <v>872</v>
      </c>
      <c r="J12" s="256"/>
      <c r="K12" s="270" t="str">
        <f>LEFT('3 Governance'!$L$35,1)</f>
        <v>…</v>
      </c>
      <c r="M12" s="272" t="s">
        <v>149</v>
      </c>
      <c r="N12" s="257" t="s">
        <v>149</v>
      </c>
      <c r="O12" s="273" t="s">
        <v>149</v>
      </c>
      <c r="P12" s="245"/>
      <c r="Q12" s="35"/>
      <c r="S12" s="259" t="s">
        <v>8</v>
      </c>
      <c r="T12" s="134" t="s">
        <v>8</v>
      </c>
      <c r="U12" s="265"/>
      <c r="V12" s="259" t="s">
        <v>8</v>
      </c>
      <c r="W12" s="134" t="s">
        <v>8</v>
      </c>
      <c r="X12" s="265"/>
      <c r="Y12" s="127" t="s">
        <v>10</v>
      </c>
      <c r="Z12" s="127" t="s">
        <v>10</v>
      </c>
      <c r="AA12" s="18">
        <f>IF(V12="Yes",AA11+1,AA11)</f>
        <v>1</v>
      </c>
      <c r="AB12" s="2">
        <f t="shared" si="0"/>
        <v>0</v>
      </c>
      <c r="AC12" s="21" t="str">
        <f>'2 Structure'!S12</f>
        <v>S4</v>
      </c>
      <c r="AD12" s="66">
        <f>IF(S12="Yes",MAX($AD$9:$AD$11)+1,0)</f>
        <v>0</v>
      </c>
      <c r="AE12" s="2" t="str">
        <f>E12</f>
        <v>[Fourth main level / tier /type]</v>
      </c>
      <c r="AF12" s="66">
        <v>4</v>
      </c>
      <c r="AG12" s="184" t="str">
        <f t="shared" si="1"/>
        <v>[First alt. level / tier / type]</v>
      </c>
    </row>
    <row r="13" spans="3:33">
      <c r="AA13" s="210">
        <f>IF(W9="Yes",AA12+1,AA12)</f>
        <v>1</v>
      </c>
      <c r="AB13" s="211">
        <f t="shared" si="0"/>
        <v>0</v>
      </c>
      <c r="AC13" s="212" t="str">
        <f>'2 Structure'!S13</f>
        <v>S5</v>
      </c>
      <c r="AD13" s="213">
        <f>IF(T9="Yes",MAX($AD$9:$AD$12)+1,0)</f>
        <v>4</v>
      </c>
      <c r="AE13" s="211" t="str">
        <f>I9</f>
        <v>[First alt. level / tier / type]</v>
      </c>
      <c r="AF13" s="214">
        <v>5</v>
      </c>
      <c r="AG13" s="215" t="str">
        <f t="shared" si="1"/>
        <v>[Second alt. level / tier  / type]</v>
      </c>
    </row>
    <row r="14" spans="3:33" s="8" customFormat="1" ht="14.7" thickBot="1">
      <c r="D14" s="13"/>
      <c r="F14" s="13"/>
      <c r="G14" s="13"/>
      <c r="H14" s="13"/>
      <c r="J14" s="13"/>
      <c r="K14" s="13"/>
      <c r="M14" s="13"/>
      <c r="N14" s="13"/>
      <c r="O14" s="13"/>
      <c r="AA14" s="210">
        <f>IF(W10="Yes",AA13+1,AA13)</f>
        <v>1</v>
      </c>
      <c r="AB14" s="211">
        <f t="shared" si="0"/>
        <v>0</v>
      </c>
      <c r="AC14" s="212" t="str">
        <f>'2 Structure'!S14</f>
        <v>S6</v>
      </c>
      <c r="AD14" s="213">
        <f>IF(T10="Yes",MAX($AD$9:$AD$13)+1,0)</f>
        <v>5</v>
      </c>
      <c r="AE14" s="211" t="str">
        <f t="shared" ref="AE14:AE16" si="2">I10</f>
        <v>[Second alt. level / tier  / type]</v>
      </c>
      <c r="AF14" s="214">
        <v>6</v>
      </c>
      <c r="AG14" s="215" t="str">
        <f t="shared" si="1"/>
        <v>[Third alt. level / tier / type]</v>
      </c>
    </row>
    <row r="15" spans="3:33">
      <c r="AA15" s="210">
        <f>IF(W11="Yes",AA14+1,AA14)</f>
        <v>1</v>
      </c>
      <c r="AB15" s="211">
        <f t="shared" si="0"/>
        <v>0</v>
      </c>
      <c r="AC15" s="212" t="str">
        <f>'2 Structure'!S15</f>
        <v>S7</v>
      </c>
      <c r="AD15" s="213">
        <f>IF(T11="Yes",MAX($AD$9:$AD$14)+1,0)</f>
        <v>6</v>
      </c>
      <c r="AE15" s="211" t="str">
        <f t="shared" si="2"/>
        <v>[Third alt. level / tier / type]</v>
      </c>
      <c r="AF15" s="214">
        <v>7</v>
      </c>
      <c r="AG15" s="215" t="str">
        <f t="shared" si="1"/>
        <v>-</v>
      </c>
    </row>
    <row r="16" spans="3:33">
      <c r="D16"/>
      <c r="F16"/>
      <c r="G16"/>
      <c r="H16"/>
      <c r="J16"/>
      <c r="K16"/>
      <c r="M16"/>
      <c r="N16"/>
      <c r="O16"/>
      <c r="AA16" s="216">
        <f>IF(W12="Yes",AA15+1,AA15)</f>
        <v>1</v>
      </c>
      <c r="AB16" s="217">
        <f t="shared" si="0"/>
        <v>0</v>
      </c>
      <c r="AC16" s="218" t="str">
        <f>'2 Structure'!S16</f>
        <v>S8</v>
      </c>
      <c r="AD16" s="219">
        <f>IF(T12="Yes",MAX($AD$9:$AD$15)+1,0)</f>
        <v>0</v>
      </c>
      <c r="AE16" s="217" t="str">
        <f t="shared" si="2"/>
        <v>[Fourth alt. level / tier /type]</v>
      </c>
      <c r="AF16" s="220">
        <v>8</v>
      </c>
      <c r="AG16" s="221" t="str">
        <f t="shared" si="1"/>
        <v>-</v>
      </c>
    </row>
    <row r="17" spans="4:15">
      <c r="D17"/>
      <c r="F17"/>
      <c r="G17"/>
      <c r="H17"/>
      <c r="J17"/>
      <c r="K17"/>
      <c r="M17"/>
      <c r="N17"/>
      <c r="O17"/>
    </row>
    <row r="18" spans="4:15">
      <c r="D18"/>
      <c r="F18"/>
      <c r="G18"/>
      <c r="H18"/>
      <c r="J18"/>
      <c r="K18"/>
      <c r="M18"/>
      <c r="N18"/>
      <c r="O18"/>
    </row>
    <row r="19" spans="4:15">
      <c r="D19"/>
      <c r="F19"/>
      <c r="G19"/>
      <c r="H19"/>
      <c r="J19"/>
      <c r="K19"/>
      <c r="M19"/>
      <c r="N19"/>
      <c r="O19"/>
    </row>
  </sheetData>
  <sheetProtection sheet="1" scenarios="1" formatCells="0"/>
  <mergeCells count="3">
    <mergeCell ref="S5:T5"/>
    <mergeCell ref="V5:W5"/>
    <mergeCell ref="Y5:Z5"/>
  </mergeCells>
  <dataValidations count="5">
    <dataValidation type="list" allowBlank="1" showInputMessage="1" showErrorMessage="1" sqref="S9:X12" xr:uid="{0C0EC42A-4719-401A-8F1A-B0FED9A70368}">
      <formula1>"Yes,No"</formula1>
    </dataValidation>
    <dataValidation type="list" allowBlank="1" showInputMessage="1" showErrorMessage="1" sqref="O9:O12" xr:uid="{2AB0A906-B9F9-4544-8116-00B06F880A93}">
      <formula1>"...,Central,Regional,Local,Other"</formula1>
    </dataValidation>
    <dataValidation type="list" allowBlank="1" showInputMessage="1" showErrorMessage="1" sqref="H9:H12" xr:uid="{50A1DC48-3C36-42BA-8704-3EFCC5052ED1}">
      <formula1>"...,GP,SP,DECON,Other"</formula1>
    </dataValidation>
    <dataValidation type="list" allowBlank="1" showInputMessage="1" showErrorMessage="1" sqref="M9:N12" xr:uid="{BC1E928D-6217-4AE3-9694-A5E838E5DD53}">
      <formula1>"...,Yes,No,Partially/Mixed/Other"</formula1>
    </dataValidation>
    <dataValidation type="list" allowBlank="1" showInputMessage="1" showErrorMessage="1" sqref="Y9:Z12" xr:uid="{1601C072-3E9B-4933-A388-DDF2E54E3FDA}">
      <formula1>"…,1-Main Regional,2-Main Local,3-Lower Local/Other"</formula1>
    </dataValidation>
  </dataValidations>
  <pageMargins left="0.7" right="0.7" top="0.75" bottom="0.75" header="0.3" footer="0.3"/>
  <pageSetup orientation="portrait" horizontalDpi="200" verticalDpi="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74F39-C3C8-435D-8B4C-0EE8045F200E}">
  <dimension ref="C1:X36"/>
  <sheetViews>
    <sheetView zoomScale="75" zoomScaleNormal="75" workbookViewId="0">
      <pane ySplit="3" topLeftCell="A4" activePane="bottomLeft" state="frozen"/>
      <selection activeCell="D28" sqref="A1:XFD1048576"/>
      <selection pane="bottomLeft" activeCell="E8" sqref="E8"/>
    </sheetView>
  </sheetViews>
  <sheetFormatPr defaultRowHeight="14.4"/>
  <cols>
    <col min="1" max="2" width="2.578125" customWidth="1"/>
    <col min="3" max="3" width="7.47265625" style="4" customWidth="1"/>
    <col min="4" max="4" width="74.26171875" customWidth="1"/>
    <col min="5" max="12" width="8.47265625" style="4" customWidth="1"/>
    <col min="13" max="13" width="2" customWidth="1"/>
    <col min="14" max="14" width="57.1015625" customWidth="1"/>
    <col min="15" max="15" width="4.1015625" customWidth="1"/>
    <col min="16" max="22" width="8.7890625" hidden="1" customWidth="1"/>
    <col min="23" max="23" width="12.41796875" hidden="1" customWidth="1"/>
    <col min="24" max="24" width="0" hidden="1" customWidth="1"/>
    <col min="25" max="25" width="8.7890625" customWidth="1"/>
  </cols>
  <sheetData>
    <row r="1" spans="3:23" s="2" customFormat="1"/>
    <row r="2" spans="3:23" s="2" customFormat="1" ht="18.3">
      <c r="C2" s="46"/>
      <c r="D2" s="46" t="s">
        <v>779</v>
      </c>
    </row>
    <row r="3" spans="3:23" s="47" customFormat="1" ht="15" customHeight="1" thickBot="1"/>
    <row r="4" spans="3:23" ht="14.7" thickBot="1">
      <c r="C4" s="5"/>
      <c r="D4" s="1"/>
      <c r="E4" s="5"/>
      <c r="F4" s="5"/>
      <c r="G4" s="5"/>
      <c r="H4" s="5"/>
      <c r="I4" s="5"/>
      <c r="J4" s="5"/>
      <c r="K4" s="5"/>
      <c r="L4" s="5"/>
    </row>
    <row r="5" spans="3:23" ht="113.2" customHeight="1" thickBot="1">
      <c r="C5" s="9"/>
      <c r="D5" s="9" t="s">
        <v>155</v>
      </c>
      <c r="E5" s="10" t="str">
        <f>'2 Structure'!Y9</f>
        <v>Provincial government</v>
      </c>
      <c r="F5" s="10" t="str">
        <f>'2 Structure'!Y10</f>
        <v>Municipal (local) government</v>
      </c>
      <c r="G5" s="10" t="str">
        <f>'2 Structure'!Y11</f>
        <v>--</v>
      </c>
      <c r="H5" s="10" t="str">
        <f>'2 Structure'!Y12</f>
        <v>--</v>
      </c>
      <c r="I5" s="10" t="str">
        <f>'2 Structure'!Y13</f>
        <v>--</v>
      </c>
      <c r="J5" s="10" t="str">
        <f>'2 Structure'!Y14</f>
        <v>--</v>
      </c>
      <c r="K5" s="10" t="str">
        <f>'2 Structure'!Y15</f>
        <v>--</v>
      </c>
      <c r="L5" s="10" t="str">
        <f>'2 Structure'!Y16</f>
        <v>--</v>
      </c>
      <c r="N5" s="112" t="s">
        <v>53</v>
      </c>
      <c r="O5" s="113"/>
    </row>
    <row r="6" spans="3:23" ht="14.7" thickBot="1"/>
    <row r="7" spans="3:23">
      <c r="C7" s="106" t="s">
        <v>156</v>
      </c>
      <c r="D7" s="177" t="s">
        <v>170</v>
      </c>
      <c r="E7" s="115"/>
      <c r="F7" s="116"/>
      <c r="G7" s="116"/>
      <c r="H7" s="116"/>
      <c r="I7" s="116"/>
      <c r="J7" s="116"/>
      <c r="K7" s="116"/>
      <c r="L7" s="117"/>
      <c r="N7" s="41"/>
    </row>
    <row r="8" spans="3:23">
      <c r="C8" s="44" t="s">
        <v>326</v>
      </c>
      <c r="D8" s="179" t="s">
        <v>329</v>
      </c>
      <c r="E8" s="49" t="s">
        <v>9</v>
      </c>
      <c r="F8" s="49" t="s">
        <v>9</v>
      </c>
      <c r="G8" s="49" t="s">
        <v>10</v>
      </c>
      <c r="H8" s="49" t="s">
        <v>10</v>
      </c>
      <c r="I8" s="49" t="s">
        <v>10</v>
      </c>
      <c r="J8" s="49" t="s">
        <v>10</v>
      </c>
      <c r="K8" s="49" t="s">
        <v>10</v>
      </c>
      <c r="L8" s="50" t="s">
        <v>10</v>
      </c>
      <c r="N8" s="34"/>
      <c r="P8" s="2" t="s">
        <v>10</v>
      </c>
      <c r="Q8" s="2" t="s">
        <v>9</v>
      </c>
      <c r="R8" s="2" t="s">
        <v>8</v>
      </c>
      <c r="S8" s="2" t="s">
        <v>845</v>
      </c>
      <c r="T8" s="2"/>
      <c r="U8" s="2"/>
      <c r="V8" s="2"/>
      <c r="W8" s="2"/>
    </row>
    <row r="9" spans="3:23">
      <c r="C9" s="44" t="s">
        <v>157</v>
      </c>
      <c r="D9" s="179" t="s">
        <v>815</v>
      </c>
      <c r="E9" s="49" t="s">
        <v>9</v>
      </c>
      <c r="F9" s="49" t="s">
        <v>9</v>
      </c>
      <c r="G9" s="49" t="s">
        <v>10</v>
      </c>
      <c r="H9" s="49" t="s">
        <v>10</v>
      </c>
      <c r="I9" s="49" t="s">
        <v>10</v>
      </c>
      <c r="J9" s="49" t="s">
        <v>10</v>
      </c>
      <c r="K9" s="49" t="s">
        <v>10</v>
      </c>
      <c r="L9" s="50" t="s">
        <v>10</v>
      </c>
      <c r="N9" s="34"/>
      <c r="P9" s="2" t="s">
        <v>10</v>
      </c>
      <c r="Q9" s="2" t="s">
        <v>9</v>
      </c>
      <c r="R9" s="2" t="s">
        <v>8</v>
      </c>
      <c r="S9" s="2" t="s">
        <v>845</v>
      </c>
      <c r="T9" s="2"/>
      <c r="U9" s="2"/>
      <c r="V9" s="2"/>
      <c r="W9" s="2"/>
    </row>
    <row r="10" spans="3:23">
      <c r="C10" s="44" t="s">
        <v>158</v>
      </c>
      <c r="D10" s="179" t="s">
        <v>330</v>
      </c>
      <c r="E10" s="49" t="s">
        <v>9</v>
      </c>
      <c r="F10" s="49" t="s">
        <v>9</v>
      </c>
      <c r="G10" s="49" t="s">
        <v>10</v>
      </c>
      <c r="H10" s="49" t="s">
        <v>10</v>
      </c>
      <c r="I10" s="49" t="s">
        <v>10</v>
      </c>
      <c r="J10" s="49" t="s">
        <v>10</v>
      </c>
      <c r="K10" s="49" t="s">
        <v>10</v>
      </c>
      <c r="L10" s="50" t="s">
        <v>10</v>
      </c>
      <c r="N10" s="34"/>
      <c r="P10" s="2" t="s">
        <v>10</v>
      </c>
      <c r="Q10" s="2" t="s">
        <v>9</v>
      </c>
      <c r="R10" s="2" t="s">
        <v>8</v>
      </c>
      <c r="S10" s="2" t="s">
        <v>845</v>
      </c>
      <c r="T10" s="2"/>
      <c r="U10" s="2"/>
      <c r="V10" s="2"/>
      <c r="W10" s="2"/>
    </row>
    <row r="11" spans="3:23">
      <c r="C11" s="44" t="s">
        <v>159</v>
      </c>
      <c r="D11" s="179" t="s">
        <v>331</v>
      </c>
      <c r="E11" s="49" t="s">
        <v>9</v>
      </c>
      <c r="F11" s="49" t="s">
        <v>9</v>
      </c>
      <c r="G11" s="49" t="s">
        <v>10</v>
      </c>
      <c r="H11" s="49" t="s">
        <v>10</v>
      </c>
      <c r="I11" s="49" t="s">
        <v>10</v>
      </c>
      <c r="J11" s="49" t="s">
        <v>10</v>
      </c>
      <c r="K11" s="49" t="s">
        <v>10</v>
      </c>
      <c r="L11" s="50" t="s">
        <v>10</v>
      </c>
      <c r="N11" s="34"/>
      <c r="P11" s="2" t="s">
        <v>10</v>
      </c>
      <c r="Q11" s="2" t="s">
        <v>9</v>
      </c>
      <c r="R11" s="2" t="s">
        <v>8</v>
      </c>
      <c r="S11" s="2" t="s">
        <v>845</v>
      </c>
      <c r="T11" s="2"/>
      <c r="U11" s="2"/>
      <c r="V11" s="2"/>
      <c r="W11" s="2"/>
    </row>
    <row r="12" spans="3:23">
      <c r="C12" s="44" t="s">
        <v>160</v>
      </c>
      <c r="D12" s="179" t="s">
        <v>332</v>
      </c>
      <c r="E12" s="49" t="s">
        <v>9</v>
      </c>
      <c r="F12" s="49" t="s">
        <v>9</v>
      </c>
      <c r="G12" s="49" t="s">
        <v>10</v>
      </c>
      <c r="H12" s="49" t="s">
        <v>10</v>
      </c>
      <c r="I12" s="49" t="s">
        <v>10</v>
      </c>
      <c r="J12" s="49" t="s">
        <v>10</v>
      </c>
      <c r="K12" s="49" t="s">
        <v>10</v>
      </c>
      <c r="L12" s="50" t="s">
        <v>10</v>
      </c>
      <c r="N12" s="34"/>
      <c r="P12" s="2" t="s">
        <v>10</v>
      </c>
      <c r="Q12" s="2" t="s">
        <v>9</v>
      </c>
      <c r="R12" s="2" t="s">
        <v>8</v>
      </c>
      <c r="S12" s="2" t="s">
        <v>845</v>
      </c>
      <c r="T12" s="2"/>
      <c r="U12" s="2"/>
      <c r="V12" s="2"/>
      <c r="W12" s="2"/>
    </row>
    <row r="13" spans="3:23">
      <c r="C13" s="44" t="s">
        <v>161</v>
      </c>
      <c r="D13" s="179" t="s">
        <v>333</v>
      </c>
      <c r="E13" s="49" t="s">
        <v>9</v>
      </c>
      <c r="F13" s="49" t="s">
        <v>9</v>
      </c>
      <c r="G13" s="49" t="s">
        <v>10</v>
      </c>
      <c r="H13" s="49" t="s">
        <v>10</v>
      </c>
      <c r="I13" s="49" t="s">
        <v>10</v>
      </c>
      <c r="J13" s="49" t="s">
        <v>10</v>
      </c>
      <c r="K13" s="49" t="s">
        <v>10</v>
      </c>
      <c r="L13" s="50" t="s">
        <v>10</v>
      </c>
      <c r="N13" s="34"/>
      <c r="P13" s="2" t="s">
        <v>10</v>
      </c>
      <c r="Q13" s="2" t="s">
        <v>9</v>
      </c>
      <c r="R13" s="2" t="s">
        <v>8</v>
      </c>
      <c r="S13" s="2" t="s">
        <v>845</v>
      </c>
      <c r="T13" s="2"/>
      <c r="U13" s="2"/>
      <c r="V13" s="2"/>
      <c r="W13" s="2"/>
    </row>
    <row r="14" spans="3:23">
      <c r="C14" s="44" t="s">
        <v>162</v>
      </c>
      <c r="D14" s="179" t="s">
        <v>334</v>
      </c>
      <c r="E14" s="49" t="s">
        <v>9</v>
      </c>
      <c r="F14" s="49" t="s">
        <v>9</v>
      </c>
      <c r="G14" s="49" t="s">
        <v>10</v>
      </c>
      <c r="H14" s="49" t="s">
        <v>10</v>
      </c>
      <c r="I14" s="49" t="s">
        <v>10</v>
      </c>
      <c r="J14" s="49" t="s">
        <v>10</v>
      </c>
      <c r="K14" s="49" t="s">
        <v>10</v>
      </c>
      <c r="L14" s="50" t="s">
        <v>10</v>
      </c>
      <c r="N14" s="34" t="s">
        <v>970</v>
      </c>
      <c r="P14" s="2" t="s">
        <v>10</v>
      </c>
      <c r="Q14" s="2" t="s">
        <v>9</v>
      </c>
      <c r="R14" s="2" t="s">
        <v>8</v>
      </c>
      <c r="S14" s="2" t="s">
        <v>845</v>
      </c>
      <c r="T14" s="2"/>
      <c r="U14" s="2"/>
      <c r="V14" s="2"/>
      <c r="W14" s="2"/>
    </row>
    <row r="15" spans="3:23">
      <c r="C15" s="44" t="s">
        <v>163</v>
      </c>
      <c r="D15" s="179" t="s">
        <v>335</v>
      </c>
      <c r="E15" s="49" t="s">
        <v>9</v>
      </c>
      <c r="F15" s="49" t="s">
        <v>9</v>
      </c>
      <c r="G15" s="49" t="s">
        <v>10</v>
      </c>
      <c r="H15" s="49" t="s">
        <v>10</v>
      </c>
      <c r="I15" s="49" t="s">
        <v>10</v>
      </c>
      <c r="J15" s="49" t="s">
        <v>10</v>
      </c>
      <c r="K15" s="49" t="s">
        <v>10</v>
      </c>
      <c r="L15" s="50" t="s">
        <v>10</v>
      </c>
      <c r="N15" s="34"/>
      <c r="P15" s="2" t="s">
        <v>10</v>
      </c>
      <c r="Q15" s="2" t="s">
        <v>9</v>
      </c>
      <c r="R15" s="2" t="s">
        <v>8</v>
      </c>
      <c r="S15" s="2" t="s">
        <v>845</v>
      </c>
      <c r="T15" s="2"/>
      <c r="U15" s="2"/>
      <c r="V15" s="2"/>
      <c r="W15" s="2"/>
    </row>
    <row r="16" spans="3:23" ht="14.7" thickBot="1">
      <c r="C16" s="45" t="s">
        <v>164</v>
      </c>
      <c r="D16" s="180" t="s">
        <v>336</v>
      </c>
      <c r="E16" s="51" t="s">
        <v>9</v>
      </c>
      <c r="F16" s="51" t="s">
        <v>9</v>
      </c>
      <c r="G16" s="51" t="s">
        <v>10</v>
      </c>
      <c r="H16" s="51" t="s">
        <v>10</v>
      </c>
      <c r="I16" s="51" t="s">
        <v>10</v>
      </c>
      <c r="J16" s="51" t="s">
        <v>10</v>
      </c>
      <c r="K16" s="51" t="s">
        <v>10</v>
      </c>
      <c r="L16" s="52" t="s">
        <v>10</v>
      </c>
      <c r="N16" s="35" t="s">
        <v>964</v>
      </c>
      <c r="P16" s="2" t="s">
        <v>10</v>
      </c>
      <c r="Q16" s="2" t="s">
        <v>9</v>
      </c>
      <c r="R16" s="2" t="s">
        <v>8</v>
      </c>
      <c r="S16" s="2" t="s">
        <v>845</v>
      </c>
      <c r="T16" s="2"/>
      <c r="U16" s="2"/>
      <c r="V16" s="2"/>
      <c r="W16" s="2"/>
    </row>
    <row r="17" spans="3:23" ht="14.7" thickBot="1"/>
    <row r="18" spans="3:23">
      <c r="C18" s="106" t="s">
        <v>165</v>
      </c>
      <c r="D18" s="177" t="s">
        <v>889</v>
      </c>
      <c r="E18" s="118"/>
      <c r="F18" s="118"/>
      <c r="G18" s="118"/>
      <c r="H18" s="118"/>
      <c r="I18" s="118"/>
      <c r="J18" s="118"/>
      <c r="K18" s="118"/>
      <c r="L18" s="119"/>
      <c r="N18" s="41"/>
    </row>
    <row r="19" spans="3:23">
      <c r="C19" s="44" t="s">
        <v>166</v>
      </c>
      <c r="D19" s="179" t="s">
        <v>337</v>
      </c>
      <c r="E19" s="49" t="s">
        <v>9</v>
      </c>
      <c r="F19" s="49" t="s">
        <v>9</v>
      </c>
      <c r="G19" s="49" t="s">
        <v>10</v>
      </c>
      <c r="H19" s="49" t="s">
        <v>10</v>
      </c>
      <c r="I19" s="49" t="s">
        <v>10</v>
      </c>
      <c r="J19" s="49" t="s">
        <v>10</v>
      </c>
      <c r="K19" s="49" t="s">
        <v>10</v>
      </c>
      <c r="L19" s="50" t="s">
        <v>10</v>
      </c>
      <c r="N19" s="34"/>
      <c r="P19" s="2" t="s">
        <v>10</v>
      </c>
      <c r="Q19" s="2" t="s">
        <v>9</v>
      </c>
      <c r="R19" s="2" t="s">
        <v>8</v>
      </c>
      <c r="S19" s="2" t="s">
        <v>845</v>
      </c>
      <c r="T19" s="2"/>
      <c r="U19" s="2"/>
      <c r="V19" s="2"/>
      <c r="W19" s="2"/>
    </row>
    <row r="20" spans="3:23">
      <c r="C20" s="44" t="s">
        <v>167</v>
      </c>
      <c r="D20" s="179" t="s">
        <v>338</v>
      </c>
      <c r="E20" s="49" t="s">
        <v>9</v>
      </c>
      <c r="F20" s="49" t="s">
        <v>9</v>
      </c>
      <c r="G20" s="49" t="s">
        <v>10</v>
      </c>
      <c r="H20" s="49" t="s">
        <v>10</v>
      </c>
      <c r="I20" s="49" t="s">
        <v>10</v>
      </c>
      <c r="J20" s="49" t="s">
        <v>10</v>
      </c>
      <c r="K20" s="49" t="s">
        <v>10</v>
      </c>
      <c r="L20" s="50" t="s">
        <v>10</v>
      </c>
      <c r="N20" s="34"/>
      <c r="P20" s="2" t="s">
        <v>10</v>
      </c>
      <c r="Q20" s="2" t="s">
        <v>9</v>
      </c>
      <c r="R20" s="2" t="s">
        <v>8</v>
      </c>
      <c r="S20" s="2" t="s">
        <v>845</v>
      </c>
      <c r="T20" s="2"/>
      <c r="U20" s="2"/>
      <c r="V20" s="2"/>
      <c r="W20" s="2"/>
    </row>
    <row r="21" spans="3:23">
      <c r="C21" s="44" t="s">
        <v>168</v>
      </c>
      <c r="D21" s="179" t="s">
        <v>339</v>
      </c>
      <c r="E21" s="49" t="s">
        <v>9</v>
      </c>
      <c r="F21" s="49" t="s">
        <v>9</v>
      </c>
      <c r="G21" s="49" t="s">
        <v>10</v>
      </c>
      <c r="H21" s="49" t="s">
        <v>10</v>
      </c>
      <c r="I21" s="49" t="s">
        <v>10</v>
      </c>
      <c r="J21" s="49" t="s">
        <v>10</v>
      </c>
      <c r="K21" s="49" t="s">
        <v>10</v>
      </c>
      <c r="L21" s="50" t="s">
        <v>10</v>
      </c>
      <c r="N21" s="34" t="s">
        <v>945</v>
      </c>
      <c r="P21" s="2" t="s">
        <v>10</v>
      </c>
      <c r="Q21" s="2" t="s">
        <v>9</v>
      </c>
      <c r="R21" s="2" t="s">
        <v>8</v>
      </c>
      <c r="S21" s="2" t="s">
        <v>845</v>
      </c>
      <c r="T21" s="2"/>
      <c r="U21" s="2"/>
      <c r="V21" s="2"/>
      <c r="W21" s="2"/>
    </row>
    <row r="22" spans="3:23">
      <c r="C22" s="44" t="s">
        <v>169</v>
      </c>
      <c r="D22" s="179" t="s">
        <v>884</v>
      </c>
      <c r="E22" s="49" t="s">
        <v>8</v>
      </c>
      <c r="F22" s="49" t="s">
        <v>8</v>
      </c>
      <c r="G22" s="49" t="s">
        <v>10</v>
      </c>
      <c r="H22" s="49" t="s">
        <v>10</v>
      </c>
      <c r="I22" s="49" t="s">
        <v>10</v>
      </c>
      <c r="J22" s="49" t="s">
        <v>10</v>
      </c>
      <c r="K22" s="49" t="s">
        <v>10</v>
      </c>
      <c r="L22" s="50" t="s">
        <v>10</v>
      </c>
      <c r="N22" s="34"/>
      <c r="P22" s="2" t="s">
        <v>10</v>
      </c>
      <c r="Q22" s="2" t="s">
        <v>9</v>
      </c>
      <c r="R22" s="2" t="s">
        <v>8</v>
      </c>
      <c r="S22" s="2" t="s">
        <v>845</v>
      </c>
      <c r="T22" s="2"/>
      <c r="U22" s="2"/>
      <c r="V22" s="2"/>
      <c r="W22" s="2"/>
    </row>
    <row r="23" spans="3:23">
      <c r="C23" s="44" t="s">
        <v>886</v>
      </c>
      <c r="D23" s="179" t="s">
        <v>885</v>
      </c>
      <c r="E23" s="49" t="s">
        <v>8</v>
      </c>
      <c r="F23" s="49" t="s">
        <v>8</v>
      </c>
      <c r="G23" s="49" t="s">
        <v>10</v>
      </c>
      <c r="H23" s="49" t="s">
        <v>10</v>
      </c>
      <c r="I23" s="49" t="s">
        <v>10</v>
      </c>
      <c r="J23" s="49" t="s">
        <v>10</v>
      </c>
      <c r="K23" s="49" t="s">
        <v>10</v>
      </c>
      <c r="L23" s="50" t="s">
        <v>10</v>
      </c>
      <c r="N23" s="34" t="s">
        <v>965</v>
      </c>
      <c r="P23" s="2" t="s">
        <v>10</v>
      </c>
      <c r="Q23" s="2" t="s">
        <v>9</v>
      </c>
      <c r="R23" s="2" t="s">
        <v>8</v>
      </c>
      <c r="S23" s="2" t="s">
        <v>845</v>
      </c>
      <c r="T23" s="2"/>
      <c r="U23" s="2"/>
      <c r="V23" s="2"/>
      <c r="W23" s="2"/>
    </row>
    <row r="24" spans="3:23">
      <c r="C24" s="44" t="s">
        <v>887</v>
      </c>
      <c r="D24" s="179" t="s">
        <v>894</v>
      </c>
      <c r="E24" s="49" t="s">
        <v>8</v>
      </c>
      <c r="F24" s="49" t="s">
        <v>8</v>
      </c>
      <c r="G24" s="49" t="s">
        <v>10</v>
      </c>
      <c r="H24" s="49" t="s">
        <v>10</v>
      </c>
      <c r="I24" s="49" t="s">
        <v>10</v>
      </c>
      <c r="J24" s="49" t="s">
        <v>10</v>
      </c>
      <c r="K24" s="49" t="s">
        <v>10</v>
      </c>
      <c r="L24" s="50" t="s">
        <v>10</v>
      </c>
      <c r="N24" s="34" t="s">
        <v>966</v>
      </c>
      <c r="P24" s="2" t="s">
        <v>10</v>
      </c>
      <c r="Q24" s="2" t="s">
        <v>9</v>
      </c>
      <c r="R24" s="2" t="s">
        <v>8</v>
      </c>
      <c r="S24" s="2" t="s">
        <v>845</v>
      </c>
      <c r="T24" s="2"/>
      <c r="U24" s="2"/>
      <c r="V24" s="2"/>
      <c r="W24" s="2"/>
    </row>
    <row r="25" spans="3:23" ht="14.7" thickBot="1">
      <c r="C25" s="45" t="s">
        <v>888</v>
      </c>
      <c r="D25" s="180" t="s">
        <v>890</v>
      </c>
      <c r="E25" s="51" t="s">
        <v>8</v>
      </c>
      <c r="F25" s="51" t="s">
        <v>8</v>
      </c>
      <c r="G25" s="51" t="s">
        <v>10</v>
      </c>
      <c r="H25" s="51" t="s">
        <v>10</v>
      </c>
      <c r="I25" s="51" t="s">
        <v>10</v>
      </c>
      <c r="J25" s="51" t="s">
        <v>10</v>
      </c>
      <c r="K25" s="51" t="s">
        <v>10</v>
      </c>
      <c r="L25" s="52" t="s">
        <v>10</v>
      </c>
      <c r="N25" s="35"/>
      <c r="P25" s="2" t="s">
        <v>10</v>
      </c>
      <c r="Q25" s="2" t="s">
        <v>9</v>
      </c>
      <c r="R25" s="2" t="s">
        <v>8</v>
      </c>
      <c r="S25" s="2" t="s">
        <v>845</v>
      </c>
      <c r="T25" s="2"/>
      <c r="U25" s="2"/>
      <c r="V25" s="2"/>
      <c r="W25" s="2"/>
    </row>
    <row r="26" spans="3:23" ht="14.7" thickBot="1"/>
    <row r="27" spans="3:23">
      <c r="C27" s="106" t="s">
        <v>328</v>
      </c>
      <c r="D27" s="177" t="s">
        <v>327</v>
      </c>
      <c r="E27" s="118"/>
      <c r="F27" s="118"/>
      <c r="G27" s="118"/>
      <c r="H27" s="118"/>
      <c r="I27" s="118"/>
      <c r="J27" s="118"/>
      <c r="K27" s="118"/>
      <c r="L27" s="119"/>
      <c r="N27" s="41"/>
    </row>
    <row r="28" spans="3:23">
      <c r="C28" s="44" t="s">
        <v>341</v>
      </c>
      <c r="D28" s="179" t="s">
        <v>340</v>
      </c>
      <c r="E28" s="49" t="s">
        <v>10</v>
      </c>
      <c r="F28" s="49" t="s">
        <v>10</v>
      </c>
      <c r="G28" s="49" t="s">
        <v>10</v>
      </c>
      <c r="H28" s="49" t="s">
        <v>10</v>
      </c>
      <c r="I28" s="49" t="s">
        <v>10</v>
      </c>
      <c r="J28" s="49" t="s">
        <v>10</v>
      </c>
      <c r="K28" s="49" t="s">
        <v>10</v>
      </c>
      <c r="L28" s="50" t="s">
        <v>10</v>
      </c>
      <c r="N28" s="34"/>
      <c r="P28" s="2" t="s">
        <v>10</v>
      </c>
      <c r="Q28" s="2" t="s">
        <v>9</v>
      </c>
      <c r="R28" s="2" t="s">
        <v>8</v>
      </c>
      <c r="S28" s="2" t="s">
        <v>845</v>
      </c>
      <c r="T28" s="2"/>
      <c r="U28" s="2"/>
      <c r="V28" s="2"/>
      <c r="W28" s="2"/>
    </row>
    <row r="29" spans="3:23">
      <c r="C29" s="44" t="s">
        <v>342</v>
      </c>
      <c r="D29" s="179" t="s">
        <v>893</v>
      </c>
      <c r="E29" s="49" t="s">
        <v>10</v>
      </c>
      <c r="F29" s="49" t="s">
        <v>10</v>
      </c>
      <c r="G29" s="49" t="s">
        <v>10</v>
      </c>
      <c r="H29" s="49" t="s">
        <v>10</v>
      </c>
      <c r="I29" s="49" t="s">
        <v>10</v>
      </c>
      <c r="J29" s="49" t="s">
        <v>10</v>
      </c>
      <c r="K29" s="49" t="s">
        <v>10</v>
      </c>
      <c r="L29" s="50" t="s">
        <v>10</v>
      </c>
      <c r="N29" s="34"/>
      <c r="P29" s="2" t="s">
        <v>10</v>
      </c>
      <c r="Q29" s="2" t="s">
        <v>9</v>
      </c>
      <c r="R29" s="2" t="s">
        <v>8</v>
      </c>
      <c r="S29" s="2" t="s">
        <v>845</v>
      </c>
      <c r="T29" s="2"/>
      <c r="U29" s="2"/>
      <c r="V29" s="2"/>
      <c r="W29" s="2"/>
    </row>
    <row r="30" spans="3:23">
      <c r="C30" s="44" t="s">
        <v>343</v>
      </c>
      <c r="D30" s="179" t="s">
        <v>892</v>
      </c>
      <c r="E30" s="49" t="s">
        <v>10</v>
      </c>
      <c r="F30" s="49" t="s">
        <v>10</v>
      </c>
      <c r="G30" s="49" t="s">
        <v>10</v>
      </c>
      <c r="H30" s="49" t="s">
        <v>10</v>
      </c>
      <c r="I30" s="49" t="s">
        <v>10</v>
      </c>
      <c r="J30" s="49" t="s">
        <v>10</v>
      </c>
      <c r="K30" s="49" t="s">
        <v>10</v>
      </c>
      <c r="L30" s="50" t="s">
        <v>10</v>
      </c>
      <c r="N30" s="34"/>
      <c r="P30" s="2" t="s">
        <v>10</v>
      </c>
      <c r="Q30" s="2" t="s">
        <v>171</v>
      </c>
      <c r="R30" s="2" t="s">
        <v>172</v>
      </c>
      <c r="S30" s="2" t="s">
        <v>845</v>
      </c>
      <c r="T30" s="2"/>
      <c r="U30" s="2"/>
      <c r="V30" s="2"/>
      <c r="W30" s="2"/>
    </row>
    <row r="31" spans="3:23">
      <c r="C31" s="44" t="s">
        <v>344</v>
      </c>
      <c r="D31" s="179" t="s">
        <v>345</v>
      </c>
      <c r="E31" s="49" t="s">
        <v>10</v>
      </c>
      <c r="F31" s="49" t="s">
        <v>10</v>
      </c>
      <c r="G31" s="49" t="s">
        <v>10</v>
      </c>
      <c r="H31" s="49" t="s">
        <v>10</v>
      </c>
      <c r="I31" s="49" t="s">
        <v>10</v>
      </c>
      <c r="J31" s="49" t="s">
        <v>10</v>
      </c>
      <c r="K31" s="49" t="s">
        <v>10</v>
      </c>
      <c r="L31" s="50" t="s">
        <v>10</v>
      </c>
      <c r="N31" s="34"/>
      <c r="P31" s="2" t="s">
        <v>10</v>
      </c>
      <c r="Q31" s="2" t="s">
        <v>9</v>
      </c>
      <c r="R31" s="2" t="s">
        <v>8</v>
      </c>
      <c r="S31" s="2" t="s">
        <v>845</v>
      </c>
      <c r="T31" s="2"/>
      <c r="U31" s="2"/>
      <c r="V31" s="2"/>
      <c r="W31" s="2"/>
    </row>
    <row r="32" spans="3:23" ht="14.7" thickBot="1">
      <c r="C32" s="45" t="s">
        <v>891</v>
      </c>
      <c r="D32" s="180" t="s">
        <v>346</v>
      </c>
      <c r="E32" s="51" t="s">
        <v>10</v>
      </c>
      <c r="F32" s="51" t="s">
        <v>10</v>
      </c>
      <c r="G32" s="51" t="s">
        <v>10</v>
      </c>
      <c r="H32" s="51" t="s">
        <v>10</v>
      </c>
      <c r="I32" s="51" t="s">
        <v>10</v>
      </c>
      <c r="J32" s="51" t="s">
        <v>10</v>
      </c>
      <c r="K32" s="51" t="s">
        <v>10</v>
      </c>
      <c r="L32" s="52" t="s">
        <v>10</v>
      </c>
      <c r="N32" s="35"/>
      <c r="P32" s="2" t="s">
        <v>10</v>
      </c>
      <c r="Q32" s="2" t="s">
        <v>9</v>
      </c>
      <c r="R32" s="2" t="s">
        <v>8</v>
      </c>
      <c r="S32" s="2" t="s">
        <v>845</v>
      </c>
      <c r="T32" s="2"/>
      <c r="U32" s="2"/>
      <c r="V32" s="2"/>
      <c r="W32" s="2"/>
    </row>
    <row r="33" spans="3:24" ht="14.7" thickBot="1">
      <c r="D33" s="231"/>
    </row>
    <row r="34" spans="3:24">
      <c r="C34" s="106" t="s">
        <v>609</v>
      </c>
      <c r="D34" s="177" t="s">
        <v>608</v>
      </c>
      <c r="E34" s="114"/>
      <c r="F34" s="114"/>
      <c r="G34" s="114"/>
      <c r="H34" s="114"/>
      <c r="I34" s="114"/>
      <c r="J34" s="114"/>
      <c r="K34" s="114"/>
      <c r="L34" s="181"/>
      <c r="N34" s="41"/>
    </row>
    <row r="35" spans="3:24" ht="14.7" thickBot="1">
      <c r="C35" s="45" t="s">
        <v>609</v>
      </c>
      <c r="D35" s="180" t="s">
        <v>608</v>
      </c>
      <c r="E35" s="51" t="s">
        <v>883</v>
      </c>
      <c r="F35" s="51" t="s">
        <v>883</v>
      </c>
      <c r="G35" s="51" t="s">
        <v>10</v>
      </c>
      <c r="H35" s="51" t="s">
        <v>10</v>
      </c>
      <c r="I35" s="51" t="s">
        <v>10</v>
      </c>
      <c r="J35" s="51" t="s">
        <v>10</v>
      </c>
      <c r="K35" s="51" t="s">
        <v>10</v>
      </c>
      <c r="L35" s="52" t="s">
        <v>10</v>
      </c>
      <c r="N35" s="35"/>
      <c r="P35" s="2" t="s">
        <v>10</v>
      </c>
      <c r="Q35" s="2" t="s">
        <v>877</v>
      </c>
      <c r="R35" s="2" t="s">
        <v>878</v>
      </c>
      <c r="S35" s="2" t="s">
        <v>879</v>
      </c>
      <c r="T35" s="2" t="s">
        <v>880</v>
      </c>
      <c r="U35" s="2" t="s">
        <v>881</v>
      </c>
      <c r="V35" s="2" t="s">
        <v>882</v>
      </c>
      <c r="W35" s="2" t="s">
        <v>883</v>
      </c>
      <c r="X35" s="2" t="s">
        <v>895</v>
      </c>
    </row>
    <row r="36" spans="3:24" s="8" customFormat="1" ht="14.7" thickBot="1">
      <c r="C36" s="13"/>
      <c r="E36" s="13"/>
      <c r="F36" s="13"/>
      <c r="G36" s="13"/>
      <c r="H36" s="13"/>
      <c r="I36" s="13"/>
      <c r="J36" s="13"/>
      <c r="K36" s="13"/>
      <c r="L36" s="13"/>
    </row>
  </sheetData>
  <sheetProtection sheet="1" formatCells="0"/>
  <dataValidations count="4">
    <dataValidation type="list" allowBlank="1" showInputMessage="1" showErrorMessage="1" sqref="E8:L16 E19:L25 E28:L32" xr:uid="{E0A42E3C-BD69-47AD-80BC-B7309314004B}">
      <formula1>$P8:$S8</formula1>
    </dataValidation>
    <dataValidation type="list" allowBlank="1" showInputMessage="1" showErrorMessage="1" sqref="F7:K7" xr:uid="{CB5366F6-D9C0-4B88-A651-1F6CF7C4549F}">
      <formula1>"...,Yes,No,Other"</formula1>
    </dataValidation>
    <dataValidation type="list" allowBlank="1" showInputMessage="1" showErrorMessage="1" sqref="L7" xr:uid="{EDDBDCCB-06D7-4465-96BF-6F231451A619}">
      <formula1>"...,GP,SP,DECON,Other"</formula1>
    </dataValidation>
    <dataValidation type="list" allowBlank="1" showInputMessage="1" showErrorMessage="1" sqref="E35:L35" xr:uid="{65BEE303-8AAF-4BEF-B384-A9A723A876F5}">
      <formula1>$P$35:$X$35</formula1>
    </dataValidation>
  </dataValidations>
  <pageMargins left="0.7" right="0.7" top="0.75" bottom="0.75" header="0.3" footer="0.3"/>
  <pageSetup orientation="portrait" horizontalDpi="200" verticalDpi="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6E36E-D4A3-47C2-9882-C50FA57939B4}">
  <dimension ref="C1:V57"/>
  <sheetViews>
    <sheetView zoomScale="75" zoomScaleNormal="75" workbookViewId="0">
      <pane ySplit="3" topLeftCell="A4" activePane="bottomLeft" state="frozen"/>
      <selection activeCell="D28" sqref="A1:XFD1048576"/>
      <selection pane="bottomLeft" activeCell="F9" sqref="F9"/>
    </sheetView>
  </sheetViews>
  <sheetFormatPr defaultColWidth="9.1015625" defaultRowHeight="14.4"/>
  <cols>
    <col min="1" max="2" width="2.578125" customWidth="1"/>
    <col min="3" max="3" width="7.47265625" customWidth="1"/>
    <col min="4" max="4" width="54.68359375" customWidth="1"/>
    <col min="5" max="5" width="3.41796875" customWidth="1"/>
    <col min="6" max="6" width="11.578125" customWidth="1"/>
    <col min="7" max="8" width="8.1015625" hidden="1" customWidth="1"/>
    <col min="9" max="9" width="11.47265625" customWidth="1"/>
    <col min="10" max="10" width="8.1015625" hidden="1" customWidth="1"/>
    <col min="11" max="11" width="3.41796875" customWidth="1"/>
    <col min="12" max="16" width="8.47265625" hidden="1" customWidth="1"/>
    <col min="17" max="17" width="4.05078125" hidden="1" customWidth="1"/>
    <col min="18" max="18" width="11.62890625" customWidth="1"/>
    <col min="19" max="19" width="3.41796875" customWidth="1"/>
    <col min="20" max="20" width="52.3125" customWidth="1"/>
    <col min="21" max="21" width="9" customWidth="1"/>
    <col min="22" max="22" width="23.89453125" hidden="1" customWidth="1"/>
  </cols>
  <sheetData>
    <row r="1" spans="3:22" s="2" customFormat="1"/>
    <row r="2" spans="3:22" s="2" customFormat="1" ht="18.3">
      <c r="D2" s="46" t="s">
        <v>780</v>
      </c>
    </row>
    <row r="3" spans="3:22" s="47" customFormat="1" ht="15" customHeight="1" thickBot="1"/>
    <row r="4" spans="3:22" ht="15" customHeight="1" thickBot="1"/>
    <row r="5" spans="3:22" ht="13.5" customHeight="1">
      <c r="C5" s="297" t="s">
        <v>395</v>
      </c>
      <c r="D5" s="303" t="s">
        <v>808</v>
      </c>
      <c r="F5" s="299" t="s">
        <v>81</v>
      </c>
      <c r="G5" s="300"/>
      <c r="H5" s="300"/>
      <c r="I5" s="300"/>
      <c r="J5" s="301"/>
      <c r="L5" s="302" t="s">
        <v>82</v>
      </c>
      <c r="M5" s="300"/>
      <c r="N5" s="300"/>
      <c r="O5" s="300"/>
      <c r="P5" s="301"/>
      <c r="R5" s="307" t="s">
        <v>834</v>
      </c>
      <c r="T5" s="305" t="s">
        <v>53</v>
      </c>
    </row>
    <row r="6" spans="3:22" ht="13.5" customHeight="1" thickBot="1">
      <c r="C6" s="298"/>
      <c r="D6" s="304"/>
      <c r="E6" s="1"/>
      <c r="F6" s="281" t="s">
        <v>789</v>
      </c>
      <c r="G6" s="14" t="s">
        <v>790</v>
      </c>
      <c r="H6" s="14" t="s">
        <v>788</v>
      </c>
      <c r="I6" s="14" t="s">
        <v>787</v>
      </c>
      <c r="J6" s="282" t="s">
        <v>791</v>
      </c>
      <c r="K6" s="1"/>
      <c r="L6" s="14" t="s">
        <v>789</v>
      </c>
      <c r="M6" s="14" t="s">
        <v>790</v>
      </c>
      <c r="N6" s="14" t="s">
        <v>788</v>
      </c>
      <c r="O6" s="14" t="s">
        <v>787</v>
      </c>
      <c r="P6" s="14" t="s">
        <v>791</v>
      </c>
      <c r="Q6" s="1"/>
      <c r="R6" s="308"/>
      <c r="S6" s="1"/>
      <c r="T6" s="306"/>
    </row>
    <row r="7" spans="3:22" ht="14.25" customHeight="1" thickBot="1"/>
    <row r="8" spans="3:22">
      <c r="C8" s="27"/>
      <c r="D8" s="165" t="s">
        <v>175</v>
      </c>
      <c r="F8" s="172"/>
      <c r="G8" s="28"/>
      <c r="H8" s="28"/>
      <c r="I8" s="29"/>
      <c r="J8" s="283"/>
      <c r="L8" s="172"/>
      <c r="M8" s="29"/>
      <c r="N8" s="29"/>
      <c r="O8" s="29"/>
      <c r="P8" s="29"/>
      <c r="R8" s="30"/>
      <c r="T8" s="30"/>
      <c r="V8" s="23" t="s">
        <v>10</v>
      </c>
    </row>
    <row r="9" spans="3:22" ht="14.7" thickBot="1">
      <c r="C9" s="15" t="s">
        <v>360</v>
      </c>
      <c r="D9" s="166" t="s">
        <v>350</v>
      </c>
      <c r="F9" s="173" t="s">
        <v>786</v>
      </c>
      <c r="G9" s="39" t="s">
        <v>10</v>
      </c>
      <c r="H9" s="39" t="s">
        <v>10</v>
      </c>
      <c r="I9" s="33" t="s">
        <v>786</v>
      </c>
      <c r="J9" s="284" t="s">
        <v>10</v>
      </c>
      <c r="L9" s="173" t="s">
        <v>10</v>
      </c>
      <c r="M9" s="33" t="s">
        <v>10</v>
      </c>
      <c r="N9" s="33" t="s">
        <v>10</v>
      </c>
      <c r="O9" s="33" t="s">
        <v>10</v>
      </c>
      <c r="P9" s="33" t="s">
        <v>10</v>
      </c>
      <c r="R9" s="34" t="s">
        <v>8</v>
      </c>
      <c r="T9" s="34"/>
      <c r="V9" s="24" t="str">
        <f>'2 Structure'!C7</f>
        <v>C</v>
      </c>
    </row>
    <row r="10" spans="3:22">
      <c r="C10" s="124"/>
      <c r="D10" s="167" t="s">
        <v>56</v>
      </c>
      <c r="F10" s="174"/>
      <c r="G10" s="123"/>
      <c r="H10" s="123"/>
      <c r="I10" s="125"/>
      <c r="J10" s="285"/>
      <c r="L10" s="174"/>
      <c r="M10" s="125"/>
      <c r="N10" s="125"/>
      <c r="O10" s="125"/>
      <c r="P10" s="125"/>
      <c r="R10" s="30"/>
      <c r="T10" s="30"/>
      <c r="V10" s="24" t="str">
        <f>'2 Structure'!C9</f>
        <v>S1</v>
      </c>
    </row>
    <row r="11" spans="3:22">
      <c r="C11" s="15" t="s">
        <v>361</v>
      </c>
      <c r="D11" s="166" t="s">
        <v>57</v>
      </c>
      <c r="F11" s="173" t="s">
        <v>786</v>
      </c>
      <c r="G11" s="39" t="s">
        <v>10</v>
      </c>
      <c r="H11" s="39" t="s">
        <v>10</v>
      </c>
      <c r="I11" s="33" t="s">
        <v>786</v>
      </c>
      <c r="J11" s="284" t="s">
        <v>10</v>
      </c>
      <c r="L11" s="173" t="s">
        <v>10</v>
      </c>
      <c r="M11" s="33" t="s">
        <v>10</v>
      </c>
      <c r="N11" s="33" t="s">
        <v>10</v>
      </c>
      <c r="O11" s="33" t="s">
        <v>10</v>
      </c>
      <c r="P11" s="33" t="s">
        <v>10</v>
      </c>
      <c r="R11" s="34" t="s">
        <v>8</v>
      </c>
      <c r="T11" s="34" t="s">
        <v>967</v>
      </c>
      <c r="V11" s="24" t="str">
        <f>'2 Structure'!C10</f>
        <v>S2</v>
      </c>
    </row>
    <row r="12" spans="3:22">
      <c r="C12" s="15" t="s">
        <v>362</v>
      </c>
      <c r="D12" s="166" t="s">
        <v>58</v>
      </c>
      <c r="F12" s="173" t="s">
        <v>179</v>
      </c>
      <c r="G12" s="39" t="s">
        <v>10</v>
      </c>
      <c r="H12" s="39" t="s">
        <v>10</v>
      </c>
      <c r="I12" s="33" t="s">
        <v>179</v>
      </c>
      <c r="J12" s="284" t="s">
        <v>10</v>
      </c>
      <c r="L12" s="173" t="s">
        <v>10</v>
      </c>
      <c r="M12" s="33" t="s">
        <v>10</v>
      </c>
      <c r="N12" s="33" t="s">
        <v>10</v>
      </c>
      <c r="O12" s="33" t="s">
        <v>10</v>
      </c>
      <c r="P12" s="33" t="s">
        <v>10</v>
      </c>
      <c r="R12" s="34" t="s">
        <v>8</v>
      </c>
      <c r="T12" s="34"/>
      <c r="V12" s="24" t="str">
        <f>'2 Structure'!C11</f>
        <v>S3</v>
      </c>
    </row>
    <row r="13" spans="3:22">
      <c r="C13" s="124"/>
      <c r="D13" s="167" t="s">
        <v>59</v>
      </c>
      <c r="F13" s="174"/>
      <c r="G13" s="123"/>
      <c r="H13" s="123"/>
      <c r="I13" s="125"/>
      <c r="J13" s="285"/>
      <c r="L13" s="174"/>
      <c r="M13" s="125"/>
      <c r="N13" s="125"/>
      <c r="O13" s="125"/>
      <c r="P13" s="125"/>
      <c r="R13" s="126"/>
      <c r="T13" s="126"/>
      <c r="V13" s="24" t="str">
        <f>'2 Structure'!C12</f>
        <v>S4</v>
      </c>
    </row>
    <row r="14" spans="3:22">
      <c r="C14" s="15" t="s">
        <v>363</v>
      </c>
      <c r="D14" s="166" t="s">
        <v>836</v>
      </c>
      <c r="F14" s="288" t="s">
        <v>786</v>
      </c>
      <c r="G14" s="289" t="s">
        <v>10</v>
      </c>
      <c r="H14" s="289" t="s">
        <v>10</v>
      </c>
      <c r="I14" s="290" t="s">
        <v>786</v>
      </c>
      <c r="J14" s="284" t="s">
        <v>10</v>
      </c>
      <c r="L14" s="173" t="s">
        <v>10</v>
      </c>
      <c r="M14" s="33" t="s">
        <v>10</v>
      </c>
      <c r="N14" s="33" t="s">
        <v>10</v>
      </c>
      <c r="O14" s="33" t="s">
        <v>10</v>
      </c>
      <c r="P14" s="33" t="s">
        <v>10</v>
      </c>
      <c r="R14" s="34" t="s">
        <v>8</v>
      </c>
      <c r="T14" s="34" t="s">
        <v>953</v>
      </c>
      <c r="V14" s="24" t="str">
        <f>'2 Structure'!C13</f>
        <v>S5</v>
      </c>
    </row>
    <row r="15" spans="3:22">
      <c r="C15" s="15" t="s">
        <v>364</v>
      </c>
      <c r="D15" s="166" t="s">
        <v>348</v>
      </c>
      <c r="F15" s="288" t="s">
        <v>786</v>
      </c>
      <c r="G15" s="289" t="s">
        <v>10</v>
      </c>
      <c r="H15" s="289" t="s">
        <v>10</v>
      </c>
      <c r="I15" s="290" t="s">
        <v>786</v>
      </c>
      <c r="J15" s="284" t="s">
        <v>10</v>
      </c>
      <c r="L15" s="173" t="s">
        <v>10</v>
      </c>
      <c r="M15" s="33" t="s">
        <v>10</v>
      </c>
      <c r="N15" s="33" t="s">
        <v>10</v>
      </c>
      <c r="O15" s="33" t="s">
        <v>10</v>
      </c>
      <c r="P15" s="33" t="s">
        <v>10</v>
      </c>
      <c r="R15" s="34" t="s">
        <v>8</v>
      </c>
      <c r="T15" s="34" t="s">
        <v>954</v>
      </c>
      <c r="V15" s="24" t="str">
        <f>'2 Structure'!C14</f>
        <v>S6</v>
      </c>
    </row>
    <row r="16" spans="3:22">
      <c r="C16" s="15" t="s">
        <v>365</v>
      </c>
      <c r="D16" s="166" t="s">
        <v>349</v>
      </c>
      <c r="F16" s="288" t="s">
        <v>178</v>
      </c>
      <c r="G16" s="289" t="s">
        <v>10</v>
      </c>
      <c r="H16" s="289" t="s">
        <v>10</v>
      </c>
      <c r="I16" s="290" t="s">
        <v>178</v>
      </c>
      <c r="J16" s="284" t="s">
        <v>10</v>
      </c>
      <c r="L16" s="173" t="s">
        <v>10</v>
      </c>
      <c r="M16" s="33" t="s">
        <v>10</v>
      </c>
      <c r="N16" s="33" t="s">
        <v>10</v>
      </c>
      <c r="O16" s="33" t="s">
        <v>10</v>
      </c>
      <c r="P16" s="33" t="s">
        <v>10</v>
      </c>
      <c r="R16" s="34" t="s">
        <v>9</v>
      </c>
      <c r="T16" s="34" t="s">
        <v>955</v>
      </c>
      <c r="V16" s="24" t="str">
        <f>'2 Structure'!C15</f>
        <v>S7</v>
      </c>
    </row>
    <row r="17" spans="3:22">
      <c r="C17" s="15" t="s">
        <v>366</v>
      </c>
      <c r="D17" s="166" t="s">
        <v>347</v>
      </c>
      <c r="F17" s="173" t="s">
        <v>178</v>
      </c>
      <c r="G17" s="39" t="s">
        <v>10</v>
      </c>
      <c r="H17" s="39" t="s">
        <v>10</v>
      </c>
      <c r="I17" s="33" t="s">
        <v>178</v>
      </c>
      <c r="J17" s="284" t="s">
        <v>10</v>
      </c>
      <c r="L17" s="173" t="s">
        <v>10</v>
      </c>
      <c r="M17" s="33" t="s">
        <v>10</v>
      </c>
      <c r="N17" s="33" t="s">
        <v>10</v>
      </c>
      <c r="O17" s="33" t="s">
        <v>10</v>
      </c>
      <c r="P17" s="33" t="s">
        <v>10</v>
      </c>
      <c r="R17" s="34" t="s">
        <v>8</v>
      </c>
      <c r="T17" s="34" t="s">
        <v>946</v>
      </c>
      <c r="V17" s="24" t="str">
        <f>'2 Structure'!C16</f>
        <v>S8</v>
      </c>
    </row>
    <row r="18" spans="3:22">
      <c r="C18" s="15" t="s">
        <v>367</v>
      </c>
      <c r="D18" s="166" t="s">
        <v>839</v>
      </c>
      <c r="F18" s="173" t="s">
        <v>179</v>
      </c>
      <c r="G18" s="39" t="s">
        <v>10</v>
      </c>
      <c r="H18" s="39" t="s">
        <v>10</v>
      </c>
      <c r="I18" s="33" t="s">
        <v>179</v>
      </c>
      <c r="J18" s="284" t="s">
        <v>10</v>
      </c>
      <c r="L18" s="173" t="s">
        <v>10</v>
      </c>
      <c r="M18" s="33" t="s">
        <v>10</v>
      </c>
      <c r="N18" s="33" t="s">
        <v>10</v>
      </c>
      <c r="O18" s="33" t="s">
        <v>10</v>
      </c>
      <c r="P18" s="33" t="s">
        <v>10</v>
      </c>
      <c r="R18" s="34" t="s">
        <v>8</v>
      </c>
      <c r="T18" s="34"/>
    </row>
    <row r="19" spans="3:22">
      <c r="C19" s="124"/>
      <c r="D19" s="167" t="s">
        <v>60</v>
      </c>
      <c r="F19" s="174"/>
      <c r="G19" s="123"/>
      <c r="H19" s="123"/>
      <c r="I19" s="125"/>
      <c r="J19" s="285"/>
      <c r="L19" s="174"/>
      <c r="M19" s="125"/>
      <c r="N19" s="125"/>
      <c r="O19" s="125"/>
      <c r="P19" s="125"/>
      <c r="R19" s="126"/>
      <c r="T19" s="126"/>
    </row>
    <row r="20" spans="3:22">
      <c r="C20" s="15" t="s">
        <v>368</v>
      </c>
      <c r="D20" s="166" t="s">
        <v>43</v>
      </c>
      <c r="F20" s="173" t="s">
        <v>179</v>
      </c>
      <c r="G20" s="39" t="s">
        <v>10</v>
      </c>
      <c r="H20" s="39" t="s">
        <v>10</v>
      </c>
      <c r="I20" s="33" t="s">
        <v>179</v>
      </c>
      <c r="J20" s="284" t="s">
        <v>10</v>
      </c>
      <c r="L20" s="173" t="s">
        <v>10</v>
      </c>
      <c r="M20" s="33" t="s">
        <v>10</v>
      </c>
      <c r="N20" s="33" t="s">
        <v>10</v>
      </c>
      <c r="O20" s="33" t="s">
        <v>10</v>
      </c>
      <c r="P20" s="33" t="s">
        <v>10</v>
      </c>
      <c r="R20" s="34" t="s">
        <v>8</v>
      </c>
      <c r="T20" s="34" t="s">
        <v>947</v>
      </c>
    </row>
    <row r="21" spans="3:22">
      <c r="C21" s="15" t="s">
        <v>369</v>
      </c>
      <c r="D21" s="166" t="s">
        <v>44</v>
      </c>
      <c r="F21" s="173" t="s">
        <v>179</v>
      </c>
      <c r="G21" s="39" t="s">
        <v>10</v>
      </c>
      <c r="H21" s="39" t="s">
        <v>10</v>
      </c>
      <c r="I21" s="33" t="s">
        <v>179</v>
      </c>
      <c r="J21" s="284" t="s">
        <v>10</v>
      </c>
      <c r="L21" s="173" t="s">
        <v>10</v>
      </c>
      <c r="M21" s="33" t="s">
        <v>10</v>
      </c>
      <c r="N21" s="33" t="s">
        <v>10</v>
      </c>
      <c r="O21" s="33" t="s">
        <v>10</v>
      </c>
      <c r="P21" s="33" t="s">
        <v>10</v>
      </c>
      <c r="R21" s="34" t="s">
        <v>8</v>
      </c>
      <c r="T21" s="34"/>
    </row>
    <row r="22" spans="3:22">
      <c r="C22" s="15" t="s">
        <v>370</v>
      </c>
      <c r="D22" s="166" t="s">
        <v>61</v>
      </c>
      <c r="F22" s="173" t="s">
        <v>786</v>
      </c>
      <c r="G22" s="39" t="s">
        <v>10</v>
      </c>
      <c r="H22" s="39" t="s">
        <v>10</v>
      </c>
      <c r="I22" s="33" t="s">
        <v>786</v>
      </c>
      <c r="J22" s="284" t="s">
        <v>10</v>
      </c>
      <c r="L22" s="173" t="s">
        <v>10</v>
      </c>
      <c r="M22" s="33" t="s">
        <v>10</v>
      </c>
      <c r="N22" s="33" t="s">
        <v>10</v>
      </c>
      <c r="O22" s="33" t="s">
        <v>10</v>
      </c>
      <c r="P22" s="33" t="s">
        <v>10</v>
      </c>
      <c r="R22" s="34" t="s">
        <v>845</v>
      </c>
      <c r="T22" s="34" t="s">
        <v>956</v>
      </c>
    </row>
    <row r="23" spans="3:22">
      <c r="C23" s="124"/>
      <c r="D23" s="167" t="s">
        <v>62</v>
      </c>
      <c r="F23" s="174"/>
      <c r="G23" s="123"/>
      <c r="H23" s="123"/>
      <c r="I23" s="125"/>
      <c r="J23" s="285"/>
      <c r="L23" s="174"/>
      <c r="M23" s="125"/>
      <c r="N23" s="125"/>
      <c r="O23" s="125"/>
      <c r="P23" s="125"/>
      <c r="R23" s="126"/>
      <c r="T23" s="126"/>
    </row>
    <row r="24" spans="3:22">
      <c r="C24" s="15" t="s">
        <v>371</v>
      </c>
      <c r="D24" s="166" t="s">
        <v>63</v>
      </c>
      <c r="F24" s="173" t="s">
        <v>178</v>
      </c>
      <c r="G24" s="39" t="s">
        <v>10</v>
      </c>
      <c r="H24" s="39" t="s">
        <v>10</v>
      </c>
      <c r="I24" s="33" t="s">
        <v>178</v>
      </c>
      <c r="J24" s="284" t="s">
        <v>10</v>
      </c>
      <c r="L24" s="173" t="s">
        <v>10</v>
      </c>
      <c r="M24" s="33" t="s">
        <v>10</v>
      </c>
      <c r="N24" s="33" t="s">
        <v>10</v>
      </c>
      <c r="O24" s="33" t="s">
        <v>10</v>
      </c>
      <c r="P24" s="33" t="s">
        <v>10</v>
      </c>
      <c r="R24" s="34" t="s">
        <v>8</v>
      </c>
      <c r="T24" s="34" t="s">
        <v>960</v>
      </c>
    </row>
    <row r="25" spans="3:22">
      <c r="C25" s="15" t="s">
        <v>372</v>
      </c>
      <c r="D25" s="166" t="s">
        <v>45</v>
      </c>
      <c r="F25" s="173" t="s">
        <v>179</v>
      </c>
      <c r="G25" s="39" t="s">
        <v>10</v>
      </c>
      <c r="H25" s="39" t="s">
        <v>10</v>
      </c>
      <c r="I25" s="33" t="s">
        <v>179</v>
      </c>
      <c r="J25" s="284" t="s">
        <v>10</v>
      </c>
      <c r="L25" s="173" t="s">
        <v>10</v>
      </c>
      <c r="M25" s="33" t="s">
        <v>10</v>
      </c>
      <c r="N25" s="33" t="s">
        <v>10</v>
      </c>
      <c r="O25" s="33" t="s">
        <v>10</v>
      </c>
      <c r="P25" s="33" t="s">
        <v>10</v>
      </c>
      <c r="R25" s="34" t="s">
        <v>8</v>
      </c>
      <c r="T25" s="34"/>
    </row>
    <row r="26" spans="3:22">
      <c r="C26" s="15" t="s">
        <v>373</v>
      </c>
      <c r="D26" s="166" t="s">
        <v>46</v>
      </c>
      <c r="F26" s="173" t="s">
        <v>179</v>
      </c>
      <c r="G26" s="39" t="s">
        <v>10</v>
      </c>
      <c r="H26" s="39" t="s">
        <v>10</v>
      </c>
      <c r="I26" s="33" t="s">
        <v>179</v>
      </c>
      <c r="J26" s="284" t="s">
        <v>10</v>
      </c>
      <c r="L26" s="173" t="s">
        <v>10</v>
      </c>
      <c r="M26" s="33" t="s">
        <v>10</v>
      </c>
      <c r="N26" s="33" t="s">
        <v>10</v>
      </c>
      <c r="O26" s="33" t="s">
        <v>10</v>
      </c>
      <c r="P26" s="33" t="s">
        <v>10</v>
      </c>
      <c r="R26" s="34" t="s">
        <v>845</v>
      </c>
      <c r="T26" s="34" t="s">
        <v>948</v>
      </c>
    </row>
    <row r="27" spans="3:22">
      <c r="C27" s="15" t="s">
        <v>374</v>
      </c>
      <c r="D27" s="166" t="s">
        <v>47</v>
      </c>
      <c r="F27" s="173" t="s">
        <v>179</v>
      </c>
      <c r="G27" s="39" t="s">
        <v>10</v>
      </c>
      <c r="H27" s="39" t="s">
        <v>10</v>
      </c>
      <c r="I27" s="33" t="s">
        <v>179</v>
      </c>
      <c r="J27" s="284" t="s">
        <v>10</v>
      </c>
      <c r="L27" s="173" t="s">
        <v>10</v>
      </c>
      <c r="M27" s="33" t="s">
        <v>10</v>
      </c>
      <c r="N27" s="33" t="s">
        <v>10</v>
      </c>
      <c r="O27" s="33" t="s">
        <v>10</v>
      </c>
      <c r="P27" s="33" t="s">
        <v>10</v>
      </c>
      <c r="R27" s="34" t="s">
        <v>10</v>
      </c>
      <c r="T27" s="34"/>
    </row>
    <row r="28" spans="3:22">
      <c r="C28" s="124"/>
      <c r="D28" s="167" t="s">
        <v>37</v>
      </c>
      <c r="F28" s="174"/>
      <c r="G28" s="123"/>
      <c r="H28" s="123"/>
      <c r="I28" s="125"/>
      <c r="J28" s="285"/>
      <c r="L28" s="174"/>
      <c r="M28" s="125"/>
      <c r="N28" s="125"/>
      <c r="O28" s="125"/>
      <c r="P28" s="125"/>
      <c r="R28" s="126"/>
      <c r="T28" s="126"/>
    </row>
    <row r="29" spans="3:22">
      <c r="C29" s="15" t="s">
        <v>375</v>
      </c>
      <c r="D29" s="166" t="s">
        <v>39</v>
      </c>
      <c r="F29" s="173" t="s">
        <v>178</v>
      </c>
      <c r="G29" s="39" t="s">
        <v>10</v>
      </c>
      <c r="H29" s="39" t="s">
        <v>10</v>
      </c>
      <c r="I29" s="33" t="s">
        <v>178</v>
      </c>
      <c r="J29" s="284" t="s">
        <v>10</v>
      </c>
      <c r="L29" s="173" t="s">
        <v>10</v>
      </c>
      <c r="M29" s="33" t="s">
        <v>10</v>
      </c>
      <c r="N29" s="33" t="s">
        <v>10</v>
      </c>
      <c r="O29" s="33" t="s">
        <v>10</v>
      </c>
      <c r="P29" s="33" t="s">
        <v>10</v>
      </c>
      <c r="R29" s="34" t="s">
        <v>8</v>
      </c>
      <c r="T29" s="34" t="s">
        <v>949</v>
      </c>
    </row>
    <row r="30" spans="3:22">
      <c r="C30" s="15" t="s">
        <v>376</v>
      </c>
      <c r="D30" s="166" t="s">
        <v>38</v>
      </c>
      <c r="F30" s="173" t="s">
        <v>178</v>
      </c>
      <c r="G30" s="39" t="s">
        <v>10</v>
      </c>
      <c r="H30" s="39" t="s">
        <v>10</v>
      </c>
      <c r="I30" s="33" t="s">
        <v>178</v>
      </c>
      <c r="J30" s="284" t="s">
        <v>10</v>
      </c>
      <c r="L30" s="173" t="s">
        <v>10</v>
      </c>
      <c r="M30" s="33" t="s">
        <v>10</v>
      </c>
      <c r="N30" s="33" t="s">
        <v>10</v>
      </c>
      <c r="O30" s="33" t="s">
        <v>10</v>
      </c>
      <c r="P30" s="33" t="s">
        <v>10</v>
      </c>
      <c r="R30" s="34" t="s">
        <v>845</v>
      </c>
      <c r="T30" s="34" t="s">
        <v>961</v>
      </c>
    </row>
    <row r="31" spans="3:22">
      <c r="C31" s="124"/>
      <c r="D31" s="167" t="s">
        <v>54</v>
      </c>
      <c r="F31" s="174"/>
      <c r="G31" s="123"/>
      <c r="H31" s="123"/>
      <c r="I31" s="125"/>
      <c r="J31" s="285"/>
      <c r="L31" s="174"/>
      <c r="M31" s="125"/>
      <c r="N31" s="125"/>
      <c r="O31" s="125"/>
      <c r="P31" s="125"/>
      <c r="R31" s="126"/>
      <c r="T31" s="126"/>
    </row>
    <row r="32" spans="3:22">
      <c r="C32" s="15" t="s">
        <v>377</v>
      </c>
      <c r="D32" s="166" t="s">
        <v>64</v>
      </c>
      <c r="F32" s="173" t="s">
        <v>179</v>
      </c>
      <c r="G32" s="39" t="s">
        <v>10</v>
      </c>
      <c r="H32" s="39" t="s">
        <v>10</v>
      </c>
      <c r="I32" s="33" t="s">
        <v>179</v>
      </c>
      <c r="J32" s="284" t="s">
        <v>10</v>
      </c>
      <c r="L32" s="173" t="s">
        <v>10</v>
      </c>
      <c r="M32" s="33" t="s">
        <v>10</v>
      </c>
      <c r="N32" s="33" t="s">
        <v>10</v>
      </c>
      <c r="O32" s="33" t="s">
        <v>10</v>
      </c>
      <c r="P32" s="33" t="s">
        <v>10</v>
      </c>
      <c r="R32" s="34" t="s">
        <v>8</v>
      </c>
      <c r="T32" s="34" t="s">
        <v>962</v>
      </c>
    </row>
    <row r="33" spans="3:20">
      <c r="C33" s="15" t="s">
        <v>378</v>
      </c>
      <c r="D33" s="166" t="s">
        <v>184</v>
      </c>
      <c r="F33" s="173" t="s">
        <v>178</v>
      </c>
      <c r="G33" s="39" t="s">
        <v>10</v>
      </c>
      <c r="H33" s="39" t="s">
        <v>10</v>
      </c>
      <c r="I33" s="33" t="s">
        <v>178</v>
      </c>
      <c r="J33" s="284" t="s">
        <v>10</v>
      </c>
      <c r="L33" s="173" t="s">
        <v>10</v>
      </c>
      <c r="M33" s="33" t="s">
        <v>10</v>
      </c>
      <c r="N33" s="33" t="s">
        <v>10</v>
      </c>
      <c r="O33" s="33" t="s">
        <v>10</v>
      </c>
      <c r="P33" s="33" t="s">
        <v>10</v>
      </c>
      <c r="R33" s="34" t="s">
        <v>8</v>
      </c>
      <c r="T33" s="34"/>
    </row>
    <row r="34" spans="3:20">
      <c r="C34" s="124"/>
      <c r="D34" s="167" t="s">
        <v>40</v>
      </c>
      <c r="F34" s="174"/>
      <c r="G34" s="123"/>
      <c r="H34" s="123"/>
      <c r="I34" s="125"/>
      <c r="J34" s="285"/>
      <c r="L34" s="174"/>
      <c r="M34" s="125"/>
      <c r="N34" s="125"/>
      <c r="O34" s="125"/>
      <c r="P34" s="125"/>
      <c r="R34" s="126"/>
      <c r="T34" s="126"/>
    </row>
    <row r="35" spans="3:20">
      <c r="C35" s="15" t="s">
        <v>379</v>
      </c>
      <c r="D35" s="166" t="s">
        <v>176</v>
      </c>
      <c r="F35" s="173" t="s">
        <v>178</v>
      </c>
      <c r="G35" s="39" t="s">
        <v>10</v>
      </c>
      <c r="H35" s="39" t="s">
        <v>10</v>
      </c>
      <c r="I35" s="33" t="s">
        <v>178</v>
      </c>
      <c r="J35" s="284" t="s">
        <v>10</v>
      </c>
      <c r="L35" s="173" t="s">
        <v>10</v>
      </c>
      <c r="M35" s="33" t="s">
        <v>10</v>
      </c>
      <c r="N35" s="33" t="s">
        <v>10</v>
      </c>
      <c r="O35" s="33" t="s">
        <v>10</v>
      </c>
      <c r="P35" s="33" t="s">
        <v>10</v>
      </c>
      <c r="R35" s="34" t="s">
        <v>8</v>
      </c>
      <c r="T35" s="34" t="s">
        <v>950</v>
      </c>
    </row>
    <row r="36" spans="3:20">
      <c r="C36" s="15" t="s">
        <v>380</v>
      </c>
      <c r="D36" s="166" t="s">
        <v>177</v>
      </c>
      <c r="F36" s="173" t="s">
        <v>178</v>
      </c>
      <c r="G36" s="39" t="s">
        <v>10</v>
      </c>
      <c r="H36" s="39" t="s">
        <v>10</v>
      </c>
      <c r="I36" s="33" t="s">
        <v>178</v>
      </c>
      <c r="J36" s="284" t="s">
        <v>10</v>
      </c>
      <c r="L36" s="173" t="s">
        <v>10</v>
      </c>
      <c r="M36" s="33" t="s">
        <v>10</v>
      </c>
      <c r="N36" s="33" t="s">
        <v>10</v>
      </c>
      <c r="O36" s="33" t="s">
        <v>10</v>
      </c>
      <c r="P36" s="33" t="s">
        <v>10</v>
      </c>
      <c r="R36" s="34" t="s">
        <v>845</v>
      </c>
      <c r="T36" s="34" t="s">
        <v>951</v>
      </c>
    </row>
    <row r="37" spans="3:20">
      <c r="C37" s="15" t="s">
        <v>381</v>
      </c>
      <c r="D37" s="166" t="s">
        <v>41</v>
      </c>
      <c r="F37" s="173" t="s">
        <v>178</v>
      </c>
      <c r="G37" s="39" t="s">
        <v>10</v>
      </c>
      <c r="H37" s="39" t="s">
        <v>10</v>
      </c>
      <c r="I37" s="33" t="s">
        <v>178</v>
      </c>
      <c r="J37" s="284" t="s">
        <v>10</v>
      </c>
      <c r="L37" s="173" t="s">
        <v>10</v>
      </c>
      <c r="M37" s="33" t="s">
        <v>10</v>
      </c>
      <c r="N37" s="33" t="s">
        <v>10</v>
      </c>
      <c r="O37" s="33" t="s">
        <v>10</v>
      </c>
      <c r="P37" s="33" t="s">
        <v>10</v>
      </c>
      <c r="R37" s="34" t="s">
        <v>845</v>
      </c>
      <c r="T37" s="34" t="s">
        <v>952</v>
      </c>
    </row>
    <row r="38" spans="3:20">
      <c r="C38" s="15" t="s">
        <v>382</v>
      </c>
      <c r="D38" s="166" t="s">
        <v>42</v>
      </c>
      <c r="F38" s="173" t="s">
        <v>786</v>
      </c>
      <c r="G38" s="39" t="s">
        <v>10</v>
      </c>
      <c r="H38" s="39" t="s">
        <v>10</v>
      </c>
      <c r="I38" s="33" t="s">
        <v>786</v>
      </c>
      <c r="J38" s="284" t="s">
        <v>10</v>
      </c>
      <c r="L38" s="173" t="s">
        <v>10</v>
      </c>
      <c r="M38" s="33" t="s">
        <v>10</v>
      </c>
      <c r="N38" s="33" t="s">
        <v>10</v>
      </c>
      <c r="O38" s="33" t="s">
        <v>10</v>
      </c>
      <c r="P38" s="33" t="s">
        <v>10</v>
      </c>
      <c r="R38" s="34" t="s">
        <v>845</v>
      </c>
      <c r="T38" s="34" t="s">
        <v>963</v>
      </c>
    </row>
    <row r="39" spans="3:20">
      <c r="C39" s="15" t="s">
        <v>837</v>
      </c>
      <c r="D39" s="166" t="s">
        <v>838</v>
      </c>
      <c r="F39" s="173" t="s">
        <v>786</v>
      </c>
      <c r="G39" s="39" t="s">
        <v>10</v>
      </c>
      <c r="H39" s="39" t="s">
        <v>10</v>
      </c>
      <c r="I39" s="33" t="s">
        <v>786</v>
      </c>
      <c r="J39" s="284" t="s">
        <v>10</v>
      </c>
      <c r="L39" s="173" t="s">
        <v>10</v>
      </c>
      <c r="M39" s="33" t="s">
        <v>10</v>
      </c>
      <c r="N39" s="33" t="s">
        <v>10</v>
      </c>
      <c r="O39" s="33" t="s">
        <v>10</v>
      </c>
      <c r="P39" s="33" t="s">
        <v>10</v>
      </c>
      <c r="R39" s="34" t="s">
        <v>845</v>
      </c>
      <c r="T39" s="34" t="s">
        <v>968</v>
      </c>
    </row>
    <row r="40" spans="3:20">
      <c r="C40" s="124"/>
      <c r="D40" s="167" t="s">
        <v>55</v>
      </c>
      <c r="F40" s="174"/>
      <c r="G40" s="123"/>
      <c r="H40" s="123"/>
      <c r="I40" s="125"/>
      <c r="J40" s="285"/>
      <c r="L40" s="174"/>
      <c r="M40" s="125"/>
      <c r="N40" s="125"/>
      <c r="O40" s="125"/>
      <c r="P40" s="125"/>
      <c r="R40" s="126"/>
      <c r="T40" s="126"/>
    </row>
    <row r="41" spans="3:20" ht="14.7" thickBot="1">
      <c r="C41" s="16" t="s">
        <v>383</v>
      </c>
      <c r="D41" s="168" t="s">
        <v>55</v>
      </c>
      <c r="F41" s="175" t="s">
        <v>786</v>
      </c>
      <c r="G41" s="42" t="s">
        <v>10</v>
      </c>
      <c r="H41" s="42" t="s">
        <v>10</v>
      </c>
      <c r="I41" s="40" t="s">
        <v>786</v>
      </c>
      <c r="J41" s="286" t="s">
        <v>10</v>
      </c>
      <c r="L41" s="175" t="s">
        <v>10</v>
      </c>
      <c r="M41" s="40" t="s">
        <v>10</v>
      </c>
      <c r="N41" s="40" t="s">
        <v>10</v>
      </c>
      <c r="O41" s="40" t="s">
        <v>10</v>
      </c>
      <c r="P41" s="40" t="s">
        <v>10</v>
      </c>
      <c r="R41" s="35" t="s">
        <v>9</v>
      </c>
      <c r="T41" s="35" t="s">
        <v>969</v>
      </c>
    </row>
    <row r="42" spans="3:20" s="8" customFormat="1" ht="14.7" hidden="1" thickBot="1"/>
    <row r="43" spans="3:20" hidden="1"/>
    <row r="44" spans="3:20" ht="14.7" hidden="1" thickBot="1"/>
    <row r="45" spans="3:20" ht="28.8" hidden="1">
      <c r="C45" s="55" t="s">
        <v>384</v>
      </c>
      <c r="D45" s="169" t="s">
        <v>313</v>
      </c>
      <c r="F45" s="176" t="s">
        <v>792</v>
      </c>
      <c r="L45" s="176" t="s">
        <v>813</v>
      </c>
      <c r="R45" s="60" t="s">
        <v>835</v>
      </c>
      <c r="T45" s="56" t="s">
        <v>53</v>
      </c>
    </row>
    <row r="46" spans="3:20" hidden="1">
      <c r="C46" s="15" t="s">
        <v>385</v>
      </c>
      <c r="D46" s="170" t="s">
        <v>185</v>
      </c>
      <c r="F46" s="34" t="s">
        <v>10</v>
      </c>
      <c r="L46" s="34" t="s">
        <v>10</v>
      </c>
      <c r="R46" s="34" t="s">
        <v>10</v>
      </c>
      <c r="T46" s="34"/>
    </row>
    <row r="47" spans="3:20" hidden="1">
      <c r="C47" s="15" t="s">
        <v>386</v>
      </c>
      <c r="D47" s="170" t="s">
        <v>186</v>
      </c>
      <c r="F47" s="34" t="s">
        <v>10</v>
      </c>
      <c r="L47" s="34" t="s">
        <v>10</v>
      </c>
      <c r="R47" s="34" t="s">
        <v>10</v>
      </c>
      <c r="T47" s="34"/>
    </row>
    <row r="48" spans="3:20" hidden="1">
      <c r="C48" s="15" t="s">
        <v>387</v>
      </c>
      <c r="D48" s="170" t="s">
        <v>187</v>
      </c>
      <c r="F48" s="34" t="s">
        <v>10</v>
      </c>
      <c r="L48" s="34" t="s">
        <v>10</v>
      </c>
      <c r="R48" s="34" t="s">
        <v>10</v>
      </c>
      <c r="T48" s="34"/>
    </row>
    <row r="49" spans="3:20" hidden="1">
      <c r="C49" s="15" t="s">
        <v>388</v>
      </c>
      <c r="D49" s="170" t="s">
        <v>188</v>
      </c>
      <c r="F49" s="34" t="s">
        <v>10</v>
      </c>
      <c r="L49" s="34" t="s">
        <v>10</v>
      </c>
      <c r="R49" s="34" t="s">
        <v>10</v>
      </c>
      <c r="T49" s="34"/>
    </row>
    <row r="50" spans="3:20" hidden="1">
      <c r="C50" s="15" t="s">
        <v>389</v>
      </c>
      <c r="D50" s="170" t="s">
        <v>189</v>
      </c>
      <c r="F50" s="34" t="s">
        <v>10</v>
      </c>
      <c r="L50" s="34" t="s">
        <v>10</v>
      </c>
      <c r="R50" s="34" t="s">
        <v>10</v>
      </c>
      <c r="T50" s="34"/>
    </row>
    <row r="51" spans="3:20" hidden="1">
      <c r="C51" s="15" t="s">
        <v>390</v>
      </c>
      <c r="D51" s="170" t="s">
        <v>190</v>
      </c>
      <c r="F51" s="34" t="s">
        <v>10</v>
      </c>
      <c r="L51" s="34" t="s">
        <v>10</v>
      </c>
      <c r="R51" s="34" t="s">
        <v>10</v>
      </c>
      <c r="T51" s="34"/>
    </row>
    <row r="52" spans="3:20" hidden="1">
      <c r="C52" s="15" t="s">
        <v>391</v>
      </c>
      <c r="D52" s="170" t="s">
        <v>191</v>
      </c>
      <c r="F52" s="34" t="s">
        <v>10</v>
      </c>
      <c r="L52" s="34" t="s">
        <v>10</v>
      </c>
      <c r="R52" s="34" t="s">
        <v>10</v>
      </c>
      <c r="T52" s="34"/>
    </row>
    <row r="53" spans="3:20" hidden="1">
      <c r="C53" s="15" t="s">
        <v>392</v>
      </c>
      <c r="D53" s="170" t="s">
        <v>192</v>
      </c>
      <c r="F53" s="34" t="s">
        <v>10</v>
      </c>
      <c r="L53" s="34" t="s">
        <v>10</v>
      </c>
      <c r="R53" s="34" t="s">
        <v>10</v>
      </c>
      <c r="T53" s="34"/>
    </row>
    <row r="54" spans="3:20" hidden="1">
      <c r="C54" s="15" t="s">
        <v>393</v>
      </c>
      <c r="D54" s="170" t="s">
        <v>193</v>
      </c>
      <c r="F54" s="34" t="s">
        <v>10</v>
      </c>
      <c r="L54" s="34" t="s">
        <v>10</v>
      </c>
      <c r="R54" s="34" t="s">
        <v>10</v>
      </c>
      <c r="T54" s="34"/>
    </row>
    <row r="55" spans="3:20" ht="14.7" hidden="1" thickBot="1">
      <c r="C55" s="16" t="s">
        <v>394</v>
      </c>
      <c r="D55" s="171" t="s">
        <v>194</v>
      </c>
      <c r="F55" s="35" t="s">
        <v>10</v>
      </c>
      <c r="L55" s="35" t="s">
        <v>10</v>
      </c>
      <c r="R55" s="35" t="s">
        <v>10</v>
      </c>
      <c r="T55" s="35"/>
    </row>
    <row r="56" spans="3:20" hidden="1"/>
    <row r="57" spans="3:20" s="8" customFormat="1" ht="14.7" thickBot="1"/>
  </sheetData>
  <sheetProtection sheet="1" formatCells="0"/>
  <mergeCells count="6">
    <mergeCell ref="C5:C6"/>
    <mergeCell ref="F5:J5"/>
    <mergeCell ref="L5:P5"/>
    <mergeCell ref="D5:D6"/>
    <mergeCell ref="T5:T6"/>
    <mergeCell ref="R5:R6"/>
  </mergeCells>
  <dataValidations count="5">
    <dataValidation type="list" allowBlank="1" showInputMessage="1" showErrorMessage="1" sqref="R14:R18 R32:R33 R9 R11:R12 R20:R22 R24:R27 R29:R30 R46:R54 R35:R39" xr:uid="{8C2BDC65-1839-4B4E-8A37-2E3AD2558A59}">
      <formula1>"…,Yes,No,Partially/Mixed/Other"</formula1>
    </dataValidation>
    <dataValidation type="list" allowBlank="1" showInputMessage="1" showErrorMessage="1" sqref="R41 R55" xr:uid="{9C285B2D-F180-4A16-A82B-D33DEED14AAA}">
      <formula1>"Yes,Partial,No,Other"</formula1>
    </dataValidation>
    <dataValidation type="list" allowBlank="1" showInputMessage="1" showErrorMessage="1" sqref="L20:P22 L35:P39 F35:J39 F20:J22 F11:J12 F14:J18 F9:J9 F32:J33 F41:J41 L24:P27 F29:J30 F24:J27 L29:P30 L41:P41 L32:P33 L9:P9 L14:P18 L11:P12" xr:uid="{097941F7-E617-4E9D-9256-E7030ACEBB8A}">
      <formula1>$V$8:$V$17</formula1>
    </dataValidation>
    <dataValidation type="list" allowBlank="1" showInputMessage="1" showErrorMessage="1" sqref="L46:L55" xr:uid="{2D0230E4-07D9-4FA4-9713-88E8891DCF2F}">
      <formula1>V$8:V$17</formula1>
    </dataValidation>
    <dataValidation type="list" allowBlank="1" showInputMessage="1" showErrorMessage="1" sqref="F46:F55" xr:uid="{19FF2FEE-AD43-4FCF-BF21-7A5235E430A1}">
      <formula1>V$8:V$17</formula1>
    </dataValidation>
  </dataValidations>
  <pageMargins left="0.7" right="0.7" top="0.75" bottom="0.75" header="0.3" footer="0.3"/>
  <pageSetup orientation="portrait" horizontalDpi="200" verticalDpi="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E8CE0-2234-4DE5-A533-D02393DC049B}">
  <dimension ref="C1:S57"/>
  <sheetViews>
    <sheetView zoomScale="75" zoomScaleNormal="75" workbookViewId="0">
      <selection activeCell="F9" sqref="F9"/>
    </sheetView>
  </sheetViews>
  <sheetFormatPr defaultColWidth="9.1015625" defaultRowHeight="14.4"/>
  <cols>
    <col min="1" max="2" width="2.578125" customWidth="1"/>
    <col min="3" max="3" width="7.47265625" customWidth="1"/>
    <col min="4" max="4" width="54.68359375" customWidth="1"/>
    <col min="5" max="5" width="3.7890625" customWidth="1"/>
    <col min="6" max="6" width="14.3671875" customWidth="1"/>
    <col min="7" max="7" width="1.9453125" customWidth="1"/>
    <col min="8" max="8" width="14.3671875" customWidth="1"/>
    <col min="9" max="9" width="2.68359375" customWidth="1"/>
    <col min="10" max="10" width="13.62890625" customWidth="1"/>
    <col min="11" max="11" width="2.68359375" customWidth="1"/>
    <col min="12" max="12" width="14.3671875" customWidth="1"/>
    <col min="13" max="13" width="2.68359375" customWidth="1"/>
    <col min="14" max="14" width="14" customWidth="1"/>
    <col min="15" max="15" width="2.68359375" customWidth="1"/>
    <col min="16" max="16" width="43.89453125" customWidth="1"/>
    <col min="17" max="17" width="9" customWidth="1"/>
    <col min="18" max="18" width="23.89453125" hidden="1" customWidth="1"/>
  </cols>
  <sheetData>
    <row r="1" spans="3:19" s="2" customFormat="1"/>
    <row r="2" spans="3:19" s="2" customFormat="1" ht="18.3">
      <c r="D2" s="46" t="s">
        <v>780</v>
      </c>
    </row>
    <row r="3" spans="3:19" s="47" customFormat="1" ht="15" customHeight="1" thickBot="1"/>
    <row r="4" spans="3:19" ht="15" customHeight="1" thickBot="1"/>
    <row r="5" spans="3:19" ht="13.5" customHeight="1">
      <c r="C5" s="297" t="s">
        <v>395</v>
      </c>
      <c r="D5" s="303" t="s">
        <v>807</v>
      </c>
      <c r="F5" s="307" t="s">
        <v>800</v>
      </c>
      <c r="H5" s="309" t="s">
        <v>799</v>
      </c>
      <c r="J5" s="309" t="s">
        <v>933</v>
      </c>
      <c r="L5" s="309" t="s">
        <v>314</v>
      </c>
      <c r="N5" s="307" t="s">
        <v>846</v>
      </c>
      <c r="P5" s="305" t="s">
        <v>53</v>
      </c>
      <c r="S5" s="68"/>
    </row>
    <row r="6" spans="3:19" ht="13.5" customHeight="1" thickBot="1">
      <c r="C6" s="298"/>
      <c r="D6" s="304"/>
      <c r="E6" s="1"/>
      <c r="F6" s="308"/>
      <c r="G6" s="1"/>
      <c r="H6" s="310"/>
      <c r="I6" s="1"/>
      <c r="J6" s="310"/>
      <c r="K6" s="1"/>
      <c r="L6" s="310"/>
      <c r="M6" s="1"/>
      <c r="N6" s="311"/>
      <c r="O6" s="1"/>
      <c r="P6" s="306"/>
      <c r="S6" s="4"/>
    </row>
    <row r="7" spans="3:19" ht="14.25" customHeight="1" thickBot="1"/>
    <row r="8" spans="3:19">
      <c r="C8" s="27"/>
      <c r="D8" s="165" t="s">
        <v>175</v>
      </c>
      <c r="F8" s="30"/>
      <c r="H8" s="30"/>
      <c r="J8" s="30"/>
      <c r="L8" s="30"/>
      <c r="N8" s="30"/>
      <c r="P8" s="30"/>
      <c r="R8" s="23" t="s">
        <v>10</v>
      </c>
    </row>
    <row r="9" spans="3:19" ht="14.7" thickBot="1">
      <c r="C9" s="15" t="s">
        <v>360</v>
      </c>
      <c r="D9" s="166" t="s">
        <v>350</v>
      </c>
      <c r="F9" s="34" t="s">
        <v>10</v>
      </c>
      <c r="H9" s="34" t="s">
        <v>10</v>
      </c>
      <c r="J9" s="34" t="s">
        <v>10</v>
      </c>
      <c r="L9" s="34" t="s">
        <v>10</v>
      </c>
      <c r="N9" s="34" t="s">
        <v>10</v>
      </c>
      <c r="P9" s="34"/>
      <c r="R9" s="24" t="str">
        <f>'2 Structure'!C7</f>
        <v>C</v>
      </c>
    </row>
    <row r="10" spans="3:19">
      <c r="C10" s="124"/>
      <c r="D10" s="167" t="s">
        <v>56</v>
      </c>
      <c r="F10" s="30"/>
      <c r="H10" s="30"/>
      <c r="J10" s="30"/>
      <c r="L10" s="30"/>
      <c r="N10" s="30"/>
      <c r="P10" s="30"/>
      <c r="R10" s="24" t="str">
        <f>'2 Structure'!C9</f>
        <v>S1</v>
      </c>
    </row>
    <row r="11" spans="3:19">
      <c r="C11" s="15" t="s">
        <v>361</v>
      </c>
      <c r="D11" s="166" t="s">
        <v>57</v>
      </c>
      <c r="F11" s="34" t="s">
        <v>10</v>
      </c>
      <c r="H11" s="34" t="s">
        <v>10</v>
      </c>
      <c r="J11" s="34" t="s">
        <v>10</v>
      </c>
      <c r="L11" s="34" t="s">
        <v>10</v>
      </c>
      <c r="N11" s="34" t="s">
        <v>10</v>
      </c>
      <c r="P11" s="34"/>
      <c r="R11" s="24" t="str">
        <f>'2 Structure'!C10</f>
        <v>S2</v>
      </c>
    </row>
    <row r="12" spans="3:19">
      <c r="C12" s="15" t="s">
        <v>362</v>
      </c>
      <c r="D12" s="166" t="s">
        <v>58</v>
      </c>
      <c r="F12" s="34" t="s">
        <v>10</v>
      </c>
      <c r="H12" s="34" t="s">
        <v>10</v>
      </c>
      <c r="J12" s="34" t="s">
        <v>10</v>
      </c>
      <c r="L12" s="34" t="s">
        <v>10</v>
      </c>
      <c r="N12" s="34" t="s">
        <v>10</v>
      </c>
      <c r="P12" s="34"/>
      <c r="R12" s="24" t="str">
        <f>'2 Structure'!C11</f>
        <v>S3</v>
      </c>
    </row>
    <row r="13" spans="3:19">
      <c r="C13" s="124"/>
      <c r="D13" s="167" t="s">
        <v>59</v>
      </c>
      <c r="F13" s="126"/>
      <c r="H13" s="126"/>
      <c r="J13" s="126"/>
      <c r="L13" s="126"/>
      <c r="N13" s="126"/>
      <c r="P13" s="126"/>
      <c r="R13" s="24" t="str">
        <f>'2 Structure'!C12</f>
        <v>S4</v>
      </c>
    </row>
    <row r="14" spans="3:19">
      <c r="C14" s="15" t="s">
        <v>363</v>
      </c>
      <c r="D14" s="166" t="s">
        <v>836</v>
      </c>
      <c r="F14" s="34" t="s">
        <v>10</v>
      </c>
      <c r="H14" s="34" t="s">
        <v>10</v>
      </c>
      <c r="J14" s="34" t="s">
        <v>10</v>
      </c>
      <c r="L14" s="34" t="s">
        <v>10</v>
      </c>
      <c r="N14" s="34" t="s">
        <v>10</v>
      </c>
      <c r="P14" s="34"/>
      <c r="R14" s="24" t="str">
        <f>'2 Structure'!C13</f>
        <v>S5</v>
      </c>
    </row>
    <row r="15" spans="3:19">
      <c r="C15" s="15" t="s">
        <v>364</v>
      </c>
      <c r="D15" s="166" t="s">
        <v>348</v>
      </c>
      <c r="F15" s="34" t="s">
        <v>10</v>
      </c>
      <c r="H15" s="34" t="s">
        <v>10</v>
      </c>
      <c r="J15" s="34" t="s">
        <v>10</v>
      </c>
      <c r="L15" s="34" t="s">
        <v>10</v>
      </c>
      <c r="N15" s="34" t="s">
        <v>10</v>
      </c>
      <c r="P15" s="34"/>
      <c r="R15" s="24" t="str">
        <f>'2 Structure'!C14</f>
        <v>S6</v>
      </c>
    </row>
    <row r="16" spans="3:19">
      <c r="C16" s="15" t="s">
        <v>365</v>
      </c>
      <c r="D16" s="166" t="s">
        <v>349</v>
      </c>
      <c r="F16" s="34" t="s">
        <v>10</v>
      </c>
      <c r="H16" s="34" t="s">
        <v>10</v>
      </c>
      <c r="J16" s="34" t="s">
        <v>10</v>
      </c>
      <c r="L16" s="34" t="s">
        <v>10</v>
      </c>
      <c r="N16" s="34" t="s">
        <v>10</v>
      </c>
      <c r="P16" s="34"/>
    </row>
    <row r="17" spans="3:16">
      <c r="C17" s="15" t="s">
        <v>366</v>
      </c>
      <c r="D17" s="166" t="s">
        <v>347</v>
      </c>
      <c r="F17" s="34" t="s">
        <v>10</v>
      </c>
      <c r="H17" s="34" t="s">
        <v>10</v>
      </c>
      <c r="J17" s="34" t="s">
        <v>10</v>
      </c>
      <c r="L17" s="34" t="s">
        <v>10</v>
      </c>
      <c r="N17" s="34" t="s">
        <v>10</v>
      </c>
      <c r="P17" s="34"/>
    </row>
    <row r="18" spans="3:16">
      <c r="C18" s="15" t="s">
        <v>367</v>
      </c>
      <c r="D18" s="166" t="s">
        <v>839</v>
      </c>
      <c r="F18" s="34" t="s">
        <v>10</v>
      </c>
      <c r="H18" s="34" t="s">
        <v>10</v>
      </c>
      <c r="J18" s="34" t="s">
        <v>10</v>
      </c>
      <c r="L18" s="34" t="s">
        <v>10</v>
      </c>
      <c r="N18" s="34" t="s">
        <v>10</v>
      </c>
      <c r="P18" s="34"/>
    </row>
    <row r="19" spans="3:16">
      <c r="C19" s="124"/>
      <c r="D19" s="167" t="s">
        <v>60</v>
      </c>
      <c r="F19" s="126"/>
      <c r="H19" s="126"/>
      <c r="J19" s="126"/>
      <c r="L19" s="126"/>
      <c r="N19" s="126"/>
      <c r="P19" s="126"/>
    </row>
    <row r="20" spans="3:16">
      <c r="C20" s="15" t="s">
        <v>368</v>
      </c>
      <c r="D20" s="166" t="s">
        <v>43</v>
      </c>
      <c r="F20" s="34" t="s">
        <v>10</v>
      </c>
      <c r="H20" s="34" t="s">
        <v>10</v>
      </c>
      <c r="J20" s="34" t="s">
        <v>10</v>
      </c>
      <c r="L20" s="34" t="s">
        <v>10</v>
      </c>
      <c r="N20" s="34" t="s">
        <v>10</v>
      </c>
      <c r="P20" s="34"/>
    </row>
    <row r="21" spans="3:16">
      <c r="C21" s="15" t="s">
        <v>369</v>
      </c>
      <c r="D21" s="166" t="s">
        <v>44</v>
      </c>
      <c r="F21" s="34" t="s">
        <v>10</v>
      </c>
      <c r="H21" s="34" t="s">
        <v>10</v>
      </c>
      <c r="J21" s="34" t="s">
        <v>10</v>
      </c>
      <c r="L21" s="34" t="s">
        <v>10</v>
      </c>
      <c r="N21" s="34" t="s">
        <v>10</v>
      </c>
      <c r="P21" s="34"/>
    </row>
    <row r="22" spans="3:16">
      <c r="C22" s="15" t="s">
        <v>370</v>
      </c>
      <c r="D22" s="166" t="s">
        <v>61</v>
      </c>
      <c r="F22" s="34" t="s">
        <v>10</v>
      </c>
      <c r="H22" s="34" t="s">
        <v>10</v>
      </c>
      <c r="J22" s="34" t="s">
        <v>10</v>
      </c>
      <c r="L22" s="34" t="s">
        <v>10</v>
      </c>
      <c r="N22" s="34" t="s">
        <v>10</v>
      </c>
      <c r="P22" s="34"/>
    </row>
    <row r="23" spans="3:16">
      <c r="C23" s="124"/>
      <c r="D23" s="167" t="s">
        <v>62</v>
      </c>
      <c r="F23" s="126"/>
      <c r="H23" s="126"/>
      <c r="J23" s="126"/>
      <c r="L23" s="126"/>
      <c r="N23" s="126"/>
      <c r="P23" s="126"/>
    </row>
    <row r="24" spans="3:16">
      <c r="C24" s="15" t="s">
        <v>371</v>
      </c>
      <c r="D24" s="166" t="s">
        <v>63</v>
      </c>
      <c r="F24" s="34" t="s">
        <v>10</v>
      </c>
      <c r="H24" s="34" t="s">
        <v>10</v>
      </c>
      <c r="J24" s="34" t="s">
        <v>10</v>
      </c>
      <c r="L24" s="34" t="s">
        <v>10</v>
      </c>
      <c r="N24" s="34" t="s">
        <v>10</v>
      </c>
      <c r="P24" s="34"/>
    </row>
    <row r="25" spans="3:16">
      <c r="C25" s="15" t="s">
        <v>372</v>
      </c>
      <c r="D25" s="166" t="s">
        <v>45</v>
      </c>
      <c r="F25" s="34" t="s">
        <v>10</v>
      </c>
      <c r="H25" s="34" t="s">
        <v>10</v>
      </c>
      <c r="J25" s="34" t="s">
        <v>10</v>
      </c>
      <c r="L25" s="34" t="s">
        <v>10</v>
      </c>
      <c r="N25" s="34" t="s">
        <v>10</v>
      </c>
      <c r="P25" s="34"/>
    </row>
    <row r="26" spans="3:16">
      <c r="C26" s="15" t="s">
        <v>373</v>
      </c>
      <c r="D26" s="166" t="s">
        <v>46</v>
      </c>
      <c r="F26" s="34" t="s">
        <v>10</v>
      </c>
      <c r="H26" s="34" t="s">
        <v>10</v>
      </c>
      <c r="J26" s="34" t="s">
        <v>10</v>
      </c>
      <c r="L26" s="34" t="s">
        <v>10</v>
      </c>
      <c r="N26" s="34" t="s">
        <v>10</v>
      </c>
      <c r="P26" s="34"/>
    </row>
    <row r="27" spans="3:16">
      <c r="C27" s="15" t="s">
        <v>374</v>
      </c>
      <c r="D27" s="166" t="s">
        <v>47</v>
      </c>
      <c r="F27" s="34" t="s">
        <v>10</v>
      </c>
      <c r="H27" s="34" t="s">
        <v>10</v>
      </c>
      <c r="J27" s="34" t="s">
        <v>10</v>
      </c>
      <c r="L27" s="34" t="s">
        <v>10</v>
      </c>
      <c r="N27" s="34" t="s">
        <v>10</v>
      </c>
      <c r="P27" s="34"/>
    </row>
    <row r="28" spans="3:16">
      <c r="C28" s="124"/>
      <c r="D28" s="167" t="s">
        <v>37</v>
      </c>
      <c r="F28" s="126"/>
      <c r="H28" s="126"/>
      <c r="J28" s="126"/>
      <c r="L28" s="126"/>
      <c r="N28" s="126"/>
      <c r="P28" s="126"/>
    </row>
    <row r="29" spans="3:16">
      <c r="C29" s="15" t="s">
        <v>375</v>
      </c>
      <c r="D29" s="166" t="s">
        <v>39</v>
      </c>
      <c r="F29" s="34" t="s">
        <v>10</v>
      </c>
      <c r="H29" s="34" t="s">
        <v>10</v>
      </c>
      <c r="J29" s="34" t="s">
        <v>10</v>
      </c>
      <c r="L29" s="34" t="s">
        <v>10</v>
      </c>
      <c r="N29" s="34" t="s">
        <v>10</v>
      </c>
      <c r="P29" s="34"/>
    </row>
    <row r="30" spans="3:16">
      <c r="C30" s="15" t="s">
        <v>376</v>
      </c>
      <c r="D30" s="166" t="s">
        <v>38</v>
      </c>
      <c r="F30" s="34" t="s">
        <v>10</v>
      </c>
      <c r="H30" s="34" t="s">
        <v>10</v>
      </c>
      <c r="J30" s="34" t="s">
        <v>10</v>
      </c>
      <c r="L30" s="34" t="s">
        <v>10</v>
      </c>
      <c r="N30" s="34" t="s">
        <v>10</v>
      </c>
      <c r="P30" s="34"/>
    </row>
    <row r="31" spans="3:16">
      <c r="C31" s="124"/>
      <c r="D31" s="167" t="s">
        <v>54</v>
      </c>
      <c r="F31" s="126"/>
      <c r="H31" s="126"/>
      <c r="J31" s="126"/>
      <c r="L31" s="126"/>
      <c r="N31" s="126"/>
      <c r="P31" s="126"/>
    </row>
    <row r="32" spans="3:16">
      <c r="C32" s="15" t="s">
        <v>377</v>
      </c>
      <c r="D32" s="166" t="s">
        <v>64</v>
      </c>
      <c r="F32" s="34" t="s">
        <v>10</v>
      </c>
      <c r="H32" s="34" t="s">
        <v>10</v>
      </c>
      <c r="J32" s="34" t="s">
        <v>10</v>
      </c>
      <c r="L32" s="34" t="s">
        <v>10</v>
      </c>
      <c r="N32" s="34" t="s">
        <v>10</v>
      </c>
      <c r="P32" s="34"/>
    </row>
    <row r="33" spans="3:18">
      <c r="C33" s="15" t="s">
        <v>378</v>
      </c>
      <c r="D33" s="166" t="s">
        <v>184</v>
      </c>
      <c r="F33" s="34" t="s">
        <v>10</v>
      </c>
      <c r="H33" s="34" t="s">
        <v>10</v>
      </c>
      <c r="J33" s="34" t="s">
        <v>10</v>
      </c>
      <c r="L33" s="34" t="s">
        <v>10</v>
      </c>
      <c r="N33" s="34" t="s">
        <v>10</v>
      </c>
      <c r="P33" s="34"/>
    </row>
    <row r="34" spans="3:18">
      <c r="C34" s="124"/>
      <c r="D34" s="167" t="s">
        <v>40</v>
      </c>
      <c r="F34" s="126"/>
      <c r="H34" s="126"/>
      <c r="J34" s="126"/>
      <c r="L34" s="126"/>
      <c r="N34" s="126"/>
      <c r="P34" s="126"/>
    </row>
    <row r="35" spans="3:18">
      <c r="C35" s="15" t="s">
        <v>379</v>
      </c>
      <c r="D35" s="166" t="s">
        <v>176</v>
      </c>
      <c r="F35" s="34" t="s">
        <v>10</v>
      </c>
      <c r="H35" s="34" t="s">
        <v>10</v>
      </c>
      <c r="J35" s="34" t="s">
        <v>10</v>
      </c>
      <c r="L35" s="34" t="s">
        <v>10</v>
      </c>
      <c r="N35" s="34" t="s">
        <v>10</v>
      </c>
      <c r="P35" s="34"/>
    </row>
    <row r="36" spans="3:18">
      <c r="C36" s="15" t="s">
        <v>380</v>
      </c>
      <c r="D36" s="166" t="s">
        <v>177</v>
      </c>
      <c r="F36" s="34" t="s">
        <v>10</v>
      </c>
      <c r="H36" s="34" t="s">
        <v>10</v>
      </c>
      <c r="J36" s="34" t="s">
        <v>10</v>
      </c>
      <c r="L36" s="34" t="s">
        <v>10</v>
      </c>
      <c r="N36" s="34" t="s">
        <v>10</v>
      </c>
      <c r="P36" s="34"/>
    </row>
    <row r="37" spans="3:18">
      <c r="C37" s="15" t="s">
        <v>381</v>
      </c>
      <c r="D37" s="166" t="s">
        <v>41</v>
      </c>
      <c r="F37" s="34" t="s">
        <v>10</v>
      </c>
      <c r="H37" s="34" t="s">
        <v>10</v>
      </c>
      <c r="J37" s="34" t="s">
        <v>10</v>
      </c>
      <c r="L37" s="34" t="s">
        <v>10</v>
      </c>
      <c r="N37" s="34" t="s">
        <v>10</v>
      </c>
      <c r="P37" s="34"/>
    </row>
    <row r="38" spans="3:18">
      <c r="C38" s="15" t="s">
        <v>382</v>
      </c>
      <c r="D38" s="166" t="s">
        <v>42</v>
      </c>
      <c r="F38" s="34" t="s">
        <v>10</v>
      </c>
      <c r="H38" s="34" t="s">
        <v>10</v>
      </c>
      <c r="J38" s="34" t="s">
        <v>10</v>
      </c>
      <c r="L38" s="34" t="s">
        <v>10</v>
      </c>
      <c r="N38" s="34" t="s">
        <v>10</v>
      </c>
      <c r="P38" s="34"/>
    </row>
    <row r="39" spans="3:18">
      <c r="C39" s="15" t="s">
        <v>837</v>
      </c>
      <c r="D39" s="166" t="s">
        <v>838</v>
      </c>
      <c r="F39" s="34" t="s">
        <v>10</v>
      </c>
      <c r="H39" s="34" t="s">
        <v>10</v>
      </c>
      <c r="J39" s="34" t="s">
        <v>10</v>
      </c>
      <c r="L39" s="34" t="s">
        <v>10</v>
      </c>
      <c r="N39" s="34" t="s">
        <v>10</v>
      </c>
      <c r="P39" s="34"/>
    </row>
    <row r="40" spans="3:18">
      <c r="C40" s="124"/>
      <c r="D40" s="167" t="s">
        <v>55</v>
      </c>
      <c r="F40" s="126"/>
      <c r="H40" s="126"/>
      <c r="J40" s="126"/>
      <c r="L40" s="126"/>
      <c r="N40" s="126"/>
      <c r="P40" s="126"/>
    </row>
    <row r="41" spans="3:18" ht="14.7" thickBot="1">
      <c r="C41" s="16" t="s">
        <v>383</v>
      </c>
      <c r="D41" s="168" t="s">
        <v>55</v>
      </c>
      <c r="F41" s="34" t="s">
        <v>10</v>
      </c>
      <c r="H41" s="34" t="s">
        <v>10</v>
      </c>
      <c r="J41" s="34" t="s">
        <v>10</v>
      </c>
      <c r="L41" s="34" t="s">
        <v>10</v>
      </c>
      <c r="N41" s="34" t="s">
        <v>10</v>
      </c>
      <c r="P41" s="35"/>
    </row>
    <row r="42" spans="3:18" s="8" customFormat="1" ht="14.7" thickBot="1"/>
    <row r="44" spans="3:18" ht="14.7" thickBot="1"/>
    <row r="45" spans="3:18" ht="28.5" customHeight="1">
      <c r="C45" s="55" t="s">
        <v>384</v>
      </c>
      <c r="D45" s="169" t="s">
        <v>313</v>
      </c>
      <c r="F45" s="60" t="s">
        <v>800</v>
      </c>
      <c r="G45" s="122"/>
      <c r="H45" s="60" t="s">
        <v>799</v>
      </c>
      <c r="I45" s="122"/>
      <c r="J45" s="60" t="s">
        <v>314</v>
      </c>
      <c r="K45" s="122"/>
      <c r="L45" s="60" t="s">
        <v>97</v>
      </c>
      <c r="M45" s="122"/>
      <c r="N45" s="60" t="s">
        <v>442</v>
      </c>
      <c r="P45" s="56" t="s">
        <v>53</v>
      </c>
      <c r="R45" s="24">
        <f>'2 Structure'!E52</f>
        <v>0</v>
      </c>
    </row>
    <row r="46" spans="3:18">
      <c r="C46" s="15" t="s">
        <v>385</v>
      </c>
      <c r="D46" s="170" t="s">
        <v>185</v>
      </c>
      <c r="F46" s="34" t="s">
        <v>10</v>
      </c>
      <c r="H46" s="34" t="s">
        <v>10</v>
      </c>
      <c r="J46" s="34" t="s">
        <v>10</v>
      </c>
      <c r="L46" s="34" t="s">
        <v>10</v>
      </c>
      <c r="N46" s="34" t="s">
        <v>10</v>
      </c>
      <c r="P46" s="34"/>
      <c r="R46" s="24">
        <f>'2 Structure'!E54</f>
        <v>0</v>
      </c>
    </row>
    <row r="47" spans="3:18">
      <c r="C47" s="15" t="s">
        <v>386</v>
      </c>
      <c r="D47" s="170" t="s">
        <v>186</v>
      </c>
      <c r="F47" s="34" t="s">
        <v>10</v>
      </c>
      <c r="H47" s="34" t="s">
        <v>10</v>
      </c>
      <c r="J47" s="34" t="s">
        <v>10</v>
      </c>
      <c r="L47" s="34" t="s">
        <v>10</v>
      </c>
      <c r="N47" s="34" t="s">
        <v>10</v>
      </c>
      <c r="P47" s="34"/>
      <c r="R47" s="24">
        <f>'2 Structure'!E56</f>
        <v>0</v>
      </c>
    </row>
    <row r="48" spans="3:18">
      <c r="C48" s="15" t="s">
        <v>387</v>
      </c>
      <c r="D48" s="170" t="s">
        <v>187</v>
      </c>
      <c r="F48" s="34" t="s">
        <v>10</v>
      </c>
      <c r="H48" s="34" t="s">
        <v>10</v>
      </c>
      <c r="J48" s="34" t="s">
        <v>10</v>
      </c>
      <c r="L48" s="34" t="s">
        <v>10</v>
      </c>
      <c r="N48" s="34" t="s">
        <v>10</v>
      </c>
      <c r="P48" s="34"/>
      <c r="R48" s="25">
        <f>'2 Structure'!E57</f>
        <v>0</v>
      </c>
    </row>
    <row r="49" spans="3:18">
      <c r="C49" s="15" t="s">
        <v>388</v>
      </c>
      <c r="D49" s="170" t="s">
        <v>188</v>
      </c>
      <c r="F49" s="34" t="s">
        <v>10</v>
      </c>
      <c r="H49" s="34" t="s">
        <v>10</v>
      </c>
      <c r="J49" s="34" t="s">
        <v>10</v>
      </c>
      <c r="L49" s="34" t="s">
        <v>10</v>
      </c>
      <c r="N49" s="34" t="s">
        <v>10</v>
      </c>
      <c r="P49" s="34"/>
      <c r="R49" s="25">
        <f>'2 Structure'!E59</f>
        <v>0</v>
      </c>
    </row>
    <row r="50" spans="3:18">
      <c r="C50" s="15" t="s">
        <v>389</v>
      </c>
      <c r="D50" s="170" t="s">
        <v>189</v>
      </c>
      <c r="F50" s="34" t="s">
        <v>10</v>
      </c>
      <c r="H50" s="34" t="s">
        <v>10</v>
      </c>
      <c r="J50" s="34" t="s">
        <v>10</v>
      </c>
      <c r="L50" s="34" t="s">
        <v>10</v>
      </c>
      <c r="N50" s="34" t="s">
        <v>10</v>
      </c>
      <c r="P50" s="34"/>
      <c r="R50" s="25">
        <f>'2 Structure'!E60</f>
        <v>0</v>
      </c>
    </row>
    <row r="51" spans="3:18">
      <c r="C51" s="15" t="s">
        <v>390</v>
      </c>
      <c r="D51" s="170" t="s">
        <v>190</v>
      </c>
      <c r="F51" s="34" t="s">
        <v>10</v>
      </c>
      <c r="H51" s="34" t="s">
        <v>10</v>
      </c>
      <c r="J51" s="34" t="s">
        <v>10</v>
      </c>
      <c r="L51" s="34" t="s">
        <v>10</v>
      </c>
      <c r="N51" s="34" t="s">
        <v>10</v>
      </c>
      <c r="P51" s="34"/>
      <c r="R51" s="26">
        <f>'2 Structure'!E61</f>
        <v>0</v>
      </c>
    </row>
    <row r="52" spans="3:18">
      <c r="C52" s="15" t="s">
        <v>391</v>
      </c>
      <c r="D52" s="170" t="s">
        <v>191</v>
      </c>
      <c r="F52" s="34" t="s">
        <v>10</v>
      </c>
      <c r="H52" s="34" t="s">
        <v>10</v>
      </c>
      <c r="J52" s="34" t="s">
        <v>10</v>
      </c>
      <c r="L52" s="34" t="s">
        <v>10</v>
      </c>
      <c r="N52" s="34" t="s">
        <v>10</v>
      </c>
      <c r="P52" s="34"/>
    </row>
    <row r="53" spans="3:18">
      <c r="C53" s="15" t="s">
        <v>392</v>
      </c>
      <c r="D53" s="170" t="s">
        <v>192</v>
      </c>
      <c r="F53" s="34" t="s">
        <v>10</v>
      </c>
      <c r="H53" s="34" t="s">
        <v>10</v>
      </c>
      <c r="J53" s="34" t="s">
        <v>10</v>
      </c>
      <c r="L53" s="34" t="s">
        <v>10</v>
      </c>
      <c r="N53" s="34" t="s">
        <v>10</v>
      </c>
      <c r="P53" s="34"/>
    </row>
    <row r="54" spans="3:18">
      <c r="C54" s="15" t="s">
        <v>393</v>
      </c>
      <c r="D54" s="170" t="s">
        <v>193</v>
      </c>
      <c r="F54" s="34" t="s">
        <v>10</v>
      </c>
      <c r="H54" s="34" t="s">
        <v>10</v>
      </c>
      <c r="J54" s="34" t="s">
        <v>10</v>
      </c>
      <c r="L54" s="34" t="s">
        <v>10</v>
      </c>
      <c r="N54" s="34" t="s">
        <v>10</v>
      </c>
      <c r="P54" s="34"/>
    </row>
    <row r="55" spans="3:18" ht="14.7" thickBot="1">
      <c r="C55" s="16" t="s">
        <v>394</v>
      </c>
      <c r="D55" s="171" t="s">
        <v>194</v>
      </c>
      <c r="F55" s="34" t="s">
        <v>10</v>
      </c>
      <c r="H55" s="34" t="s">
        <v>10</v>
      </c>
      <c r="J55" s="34" t="s">
        <v>10</v>
      </c>
      <c r="L55" s="34" t="s">
        <v>10</v>
      </c>
      <c r="N55" s="34" t="s">
        <v>10</v>
      </c>
      <c r="P55" s="34"/>
    </row>
    <row r="57" spans="3:18" s="8" customFormat="1" ht="14.7" thickBot="1"/>
  </sheetData>
  <sheetProtection sheet="1" scenarios="1" formatCells="0"/>
  <mergeCells count="8">
    <mergeCell ref="P5:P6"/>
    <mergeCell ref="F5:F6"/>
    <mergeCell ref="H5:H6"/>
    <mergeCell ref="C5:C6"/>
    <mergeCell ref="D5:D6"/>
    <mergeCell ref="J5:J6"/>
    <mergeCell ref="L5:L6"/>
    <mergeCell ref="N5:N6"/>
  </mergeCells>
  <dataValidations count="2">
    <dataValidation type="list" allowBlank="1" showInputMessage="1" showErrorMessage="1" sqref="F41 F55" xr:uid="{6F7568A0-F2B4-43D5-811E-B8899679E00C}">
      <formula1>"Yes,Partial,No,Other"</formula1>
    </dataValidation>
    <dataValidation type="list" allowBlank="1" showInputMessage="1" showErrorMessage="1" sqref="J11:J12 J9 J20:J22 J24:J27 J41 J29:J30 J46:J55 J32:J33 H11:H12 H9 H20:H22 H24:H27 H41 F32:F33 H29:H30 H46:H55 F9 F11:F12 F20:F22 F24:F27 F29:F30 H32:H33 F46:F54 L11:L12 L9 L20:L22 L24:L27 L41 L29:L30 L32:L33 N11:N12 N9 N20:N22 N24:N27 N41 N29:N30 N32:N33 J14:J18 L46:L55 N46:N55 N14:N18 L14:L18 H14:H18 F14:F18 N35:N39 L35:L39 H35:H39 F35:F39 J35:J39" xr:uid="{4693AAEF-6BB3-4EEC-AEA9-56FF7B9542F4}">
      <formula1>"…,Yes,No,Partially/Mixed/Other"</formula1>
    </dataValidation>
  </dataValidations>
  <pageMargins left="0.7" right="0.7" top="0.75" bottom="0.75" header="0.3" footer="0.3"/>
  <pageSetup orientation="portrait" horizontalDpi="200" verticalDpi="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933A1-08B4-499E-BEBB-96B374492F9C}">
  <dimension ref="C1:V45"/>
  <sheetViews>
    <sheetView zoomScale="75" zoomScaleNormal="75" workbookViewId="0">
      <pane ySplit="3" topLeftCell="A4" activePane="bottomLeft" state="frozen"/>
      <selection activeCell="D28" sqref="A1:XFD1048576"/>
      <selection pane="bottomLeft" activeCell="E9" sqref="E9"/>
    </sheetView>
  </sheetViews>
  <sheetFormatPr defaultRowHeight="14.4"/>
  <cols>
    <col min="1" max="2" width="2.68359375" customWidth="1"/>
    <col min="3" max="3" width="7.47265625" customWidth="1"/>
    <col min="4" max="4" width="80.26171875" customWidth="1"/>
    <col min="5" max="10" width="13" customWidth="1"/>
    <col min="11" max="11" width="4.578125" customWidth="1"/>
    <col min="12" max="12" width="32.05078125" customWidth="1"/>
    <col min="13" max="13" width="9.26171875" customWidth="1"/>
    <col min="14" max="22" width="9.1015625" style="2" hidden="1" customWidth="1"/>
    <col min="23" max="24" width="9.1015625" customWidth="1"/>
  </cols>
  <sheetData>
    <row r="1" spans="3:22" s="2" customFormat="1"/>
    <row r="2" spans="3:22" s="2" customFormat="1" ht="18.3">
      <c r="C2" s="46"/>
      <c r="D2" s="46" t="s">
        <v>781</v>
      </c>
    </row>
    <row r="3" spans="3:22" s="47" customFormat="1" ht="15" customHeight="1" thickBot="1"/>
    <row r="4" spans="3:22" ht="14.7" thickBot="1">
      <c r="C4" s="5"/>
      <c r="D4" s="1"/>
      <c r="E4" s="5"/>
      <c r="F4" s="5"/>
      <c r="G4" s="5"/>
      <c r="H4" s="5"/>
      <c r="I4" s="5"/>
      <c r="J4" s="5"/>
      <c r="N4"/>
      <c r="O4"/>
      <c r="P4"/>
      <c r="Q4"/>
      <c r="R4"/>
      <c r="S4"/>
      <c r="T4"/>
      <c r="U4"/>
      <c r="V4"/>
    </row>
    <row r="5" spans="3:22" ht="113.2" customHeight="1" thickBot="1">
      <c r="C5" s="9"/>
      <c r="D5" s="9" t="s">
        <v>155</v>
      </c>
      <c r="E5" s="10" t="str">
        <f>'2 Structure'!W29</f>
        <v>Provincial government</v>
      </c>
      <c r="F5" s="10" t="str">
        <f>'2 Structure'!W30</f>
        <v>Municipal (local) government</v>
      </c>
      <c r="G5" s="10" t="str">
        <f>'2 Structure'!W31</f>
        <v>--</v>
      </c>
      <c r="H5" s="10" t="str">
        <f>'2 Structure'!W32</f>
        <v>--</v>
      </c>
      <c r="I5" s="10" t="str">
        <f>'2 Structure'!W33</f>
        <v>--</v>
      </c>
      <c r="J5" s="10" t="str">
        <f>'2 Structure'!W34</f>
        <v>--</v>
      </c>
      <c r="L5" s="112" t="s">
        <v>53</v>
      </c>
      <c r="M5" s="113"/>
      <c r="N5"/>
      <c r="O5"/>
      <c r="P5"/>
      <c r="Q5"/>
      <c r="R5"/>
      <c r="S5"/>
      <c r="T5"/>
      <c r="U5"/>
      <c r="V5"/>
    </row>
    <row r="6" spans="3:22" s="3" customFormat="1">
      <c r="N6" s="48"/>
      <c r="O6" s="48"/>
      <c r="P6" s="48"/>
      <c r="Q6" s="48"/>
      <c r="R6" s="48"/>
      <c r="S6" s="48"/>
      <c r="T6" s="48"/>
      <c r="U6" s="48"/>
      <c r="V6" s="48"/>
    </row>
    <row r="7" spans="3:22" ht="14.7" thickBot="1"/>
    <row r="8" spans="3:22">
      <c r="C8" s="142" t="s">
        <v>195</v>
      </c>
      <c r="D8" s="107" t="s">
        <v>809</v>
      </c>
      <c r="E8" s="53"/>
      <c r="F8" s="53"/>
      <c r="G8" s="53"/>
      <c r="H8" s="53"/>
      <c r="I8" s="53"/>
      <c r="J8" s="108"/>
      <c r="L8" s="41"/>
    </row>
    <row r="9" spans="3:22">
      <c r="C9" s="144" t="s">
        <v>196</v>
      </c>
      <c r="D9" s="6" t="s">
        <v>816</v>
      </c>
      <c r="E9" s="39" t="s">
        <v>10</v>
      </c>
      <c r="F9" s="39" t="s">
        <v>10</v>
      </c>
      <c r="G9" s="39" t="s">
        <v>10</v>
      </c>
      <c r="H9" s="39" t="s">
        <v>10</v>
      </c>
      <c r="I9" s="39" t="s">
        <v>10</v>
      </c>
      <c r="J9" s="33" t="s">
        <v>10</v>
      </c>
      <c r="L9" s="34"/>
      <c r="N9" s="2" t="s">
        <v>10</v>
      </c>
      <c r="O9" s="2" t="s">
        <v>197</v>
      </c>
      <c r="P9" s="2" t="s">
        <v>198</v>
      </c>
      <c r="Q9" s="2" t="s">
        <v>199</v>
      </c>
      <c r="R9" s="2" t="s">
        <v>200</v>
      </c>
      <c r="S9" s="2" t="s">
        <v>11</v>
      </c>
      <c r="T9" s="2" t="s">
        <v>12</v>
      </c>
    </row>
    <row r="10" spans="3:22">
      <c r="C10" s="144" t="s">
        <v>201</v>
      </c>
      <c r="D10" s="6" t="s">
        <v>817</v>
      </c>
      <c r="E10" s="39" t="s">
        <v>10</v>
      </c>
      <c r="F10" s="39" t="s">
        <v>10</v>
      </c>
      <c r="G10" s="39" t="s">
        <v>10</v>
      </c>
      <c r="H10" s="39" t="s">
        <v>10</v>
      </c>
      <c r="I10" s="39" t="s">
        <v>10</v>
      </c>
      <c r="J10" s="33" t="s">
        <v>10</v>
      </c>
      <c r="L10" s="34"/>
      <c r="N10" s="2" t="s">
        <v>10</v>
      </c>
      <c r="O10" s="2" t="s">
        <v>9</v>
      </c>
      <c r="P10" s="2" t="s">
        <v>8</v>
      </c>
      <c r="Q10" s="2" t="s">
        <v>845</v>
      </c>
      <c r="R10" s="2" t="s">
        <v>12</v>
      </c>
    </row>
    <row r="11" spans="3:22" ht="14.7" thickBot="1">
      <c r="C11" s="159" t="s">
        <v>202</v>
      </c>
      <c r="D11" s="54" t="s">
        <v>818</v>
      </c>
      <c r="E11" s="42" t="s">
        <v>10</v>
      </c>
      <c r="F11" s="42" t="s">
        <v>10</v>
      </c>
      <c r="G11" s="42" t="s">
        <v>10</v>
      </c>
      <c r="H11" s="42" t="s">
        <v>10</v>
      </c>
      <c r="I11" s="42" t="s">
        <v>10</v>
      </c>
      <c r="J11" s="40" t="s">
        <v>10</v>
      </c>
      <c r="L11" s="35"/>
      <c r="N11" s="2" t="s">
        <v>10</v>
      </c>
      <c r="O11" s="2" t="s">
        <v>9</v>
      </c>
      <c r="P11" s="2" t="s">
        <v>8</v>
      </c>
      <c r="Q11" s="2" t="s">
        <v>845</v>
      </c>
      <c r="R11" s="2" t="s">
        <v>12</v>
      </c>
    </row>
    <row r="12" spans="3:22" ht="14.7" thickBot="1">
      <c r="E12" s="164"/>
      <c r="F12" s="164"/>
      <c r="G12" s="164"/>
      <c r="H12" s="164"/>
      <c r="I12" s="164"/>
      <c r="J12" s="164"/>
      <c r="L12" s="164"/>
    </row>
    <row r="13" spans="3:22">
      <c r="C13" s="142" t="s">
        <v>203</v>
      </c>
      <c r="D13" s="107" t="s">
        <v>810</v>
      </c>
      <c r="E13" s="53"/>
      <c r="F13" s="53"/>
      <c r="G13" s="53"/>
      <c r="H13" s="53"/>
      <c r="I13" s="53"/>
      <c r="J13" s="108"/>
      <c r="L13" s="41"/>
      <c r="N13" s="2" t="s">
        <v>10</v>
      </c>
      <c r="O13" s="2" t="s">
        <v>9</v>
      </c>
      <c r="P13" s="2" t="s">
        <v>8</v>
      </c>
      <c r="Q13" s="2" t="s">
        <v>845</v>
      </c>
      <c r="R13" s="2" t="s">
        <v>12</v>
      </c>
    </row>
    <row r="14" spans="3:22">
      <c r="C14" s="144" t="s">
        <v>205</v>
      </c>
      <c r="D14" s="6" t="s">
        <v>811</v>
      </c>
      <c r="E14" s="39" t="s">
        <v>10</v>
      </c>
      <c r="F14" s="39" t="s">
        <v>10</v>
      </c>
      <c r="G14" s="39" t="s">
        <v>10</v>
      </c>
      <c r="H14" s="39" t="s">
        <v>10</v>
      </c>
      <c r="I14" s="39" t="s">
        <v>10</v>
      </c>
      <c r="J14" s="33" t="s">
        <v>10</v>
      </c>
      <c r="L14" s="34"/>
      <c r="N14" s="2" t="s">
        <v>10</v>
      </c>
      <c r="O14" s="2" t="s">
        <v>9</v>
      </c>
      <c r="P14" s="2" t="s">
        <v>8</v>
      </c>
      <c r="Q14" s="2" t="s">
        <v>845</v>
      </c>
      <c r="R14" s="2" t="s">
        <v>12</v>
      </c>
      <c r="T14" s="2" t="s">
        <v>12</v>
      </c>
    </row>
    <row r="15" spans="3:22">
      <c r="C15" s="144" t="s">
        <v>213</v>
      </c>
      <c r="D15" s="6" t="s">
        <v>806</v>
      </c>
      <c r="E15" s="39" t="s">
        <v>10</v>
      </c>
      <c r="F15" s="39" t="s">
        <v>10</v>
      </c>
      <c r="G15" s="39" t="s">
        <v>10</v>
      </c>
      <c r="H15" s="39" t="s">
        <v>10</v>
      </c>
      <c r="I15" s="39" t="s">
        <v>10</v>
      </c>
      <c r="J15" s="33" t="s">
        <v>10</v>
      </c>
      <c r="L15" s="34"/>
      <c r="N15" s="2" t="s">
        <v>10</v>
      </c>
      <c r="O15" s="2" t="s">
        <v>9</v>
      </c>
      <c r="P15" s="2" t="s">
        <v>8</v>
      </c>
      <c r="Q15" s="2" t="s">
        <v>845</v>
      </c>
      <c r="R15" s="2" t="s">
        <v>12</v>
      </c>
    </row>
    <row r="16" spans="3:22">
      <c r="C16" s="144" t="s">
        <v>214</v>
      </c>
      <c r="D16" s="6" t="s">
        <v>794</v>
      </c>
      <c r="E16" s="39" t="s">
        <v>10</v>
      </c>
      <c r="F16" s="39" t="s">
        <v>10</v>
      </c>
      <c r="G16" s="39" t="s">
        <v>10</v>
      </c>
      <c r="H16" s="39" t="s">
        <v>10</v>
      </c>
      <c r="I16" s="39" t="s">
        <v>10</v>
      </c>
      <c r="J16" s="33" t="s">
        <v>10</v>
      </c>
      <c r="L16" s="34"/>
      <c r="N16" s="2" t="s">
        <v>10</v>
      </c>
      <c r="O16" s="2" t="s">
        <v>9</v>
      </c>
      <c r="P16" s="2" t="s">
        <v>8</v>
      </c>
      <c r="Q16" s="2" t="s">
        <v>845</v>
      </c>
      <c r="R16" s="2" t="s">
        <v>12</v>
      </c>
    </row>
    <row r="17" spans="3:22">
      <c r="C17" s="144" t="s">
        <v>218</v>
      </c>
      <c r="D17" s="6" t="s">
        <v>819</v>
      </c>
      <c r="E17" s="39" t="s">
        <v>10</v>
      </c>
      <c r="F17" s="39" t="s">
        <v>10</v>
      </c>
      <c r="G17" s="39" t="s">
        <v>10</v>
      </c>
      <c r="H17" s="39" t="s">
        <v>10</v>
      </c>
      <c r="I17" s="39" t="s">
        <v>10</v>
      </c>
      <c r="J17" s="33" t="s">
        <v>10</v>
      </c>
      <c r="L17" s="34"/>
      <c r="N17" s="2" t="s">
        <v>10</v>
      </c>
      <c r="O17" s="2" t="s">
        <v>9</v>
      </c>
      <c r="P17" s="2" t="s">
        <v>8</v>
      </c>
      <c r="Q17" s="2" t="s">
        <v>845</v>
      </c>
      <c r="R17" s="2" t="s">
        <v>12</v>
      </c>
    </row>
    <row r="18" spans="3:22">
      <c r="C18" s="144" t="s">
        <v>224</v>
      </c>
      <c r="D18" s="6" t="s">
        <v>812</v>
      </c>
      <c r="E18" s="39" t="s">
        <v>10</v>
      </c>
      <c r="F18" s="39" t="s">
        <v>10</v>
      </c>
      <c r="G18" s="39" t="s">
        <v>10</v>
      </c>
      <c r="H18" s="39" t="s">
        <v>10</v>
      </c>
      <c r="I18" s="39" t="s">
        <v>10</v>
      </c>
      <c r="J18" s="33" t="s">
        <v>10</v>
      </c>
      <c r="L18" s="34"/>
      <c r="N18" s="2" t="s">
        <v>10</v>
      </c>
      <c r="O18" s="2" t="s">
        <v>9</v>
      </c>
      <c r="P18" s="2" t="s">
        <v>8</v>
      </c>
      <c r="Q18" s="2" t="s">
        <v>845</v>
      </c>
      <c r="R18" s="2" t="s">
        <v>12</v>
      </c>
    </row>
    <row r="19" spans="3:22" ht="14.7" thickBot="1">
      <c r="C19" s="159" t="s">
        <v>225</v>
      </c>
      <c r="D19" s="54" t="s">
        <v>820</v>
      </c>
      <c r="E19" s="42" t="s">
        <v>10</v>
      </c>
      <c r="F19" s="42" t="s">
        <v>10</v>
      </c>
      <c r="G19" s="42" t="s">
        <v>10</v>
      </c>
      <c r="H19" s="42" t="s">
        <v>10</v>
      </c>
      <c r="I19" s="42" t="s">
        <v>10</v>
      </c>
      <c r="J19" s="40" t="s">
        <v>10</v>
      </c>
      <c r="L19" s="35"/>
      <c r="N19" s="2" t="s">
        <v>10</v>
      </c>
      <c r="O19" s="2" t="s">
        <v>9</v>
      </c>
      <c r="P19" s="2" t="s">
        <v>8</v>
      </c>
      <c r="Q19" s="2" t="s">
        <v>845</v>
      </c>
      <c r="R19" s="2" t="s">
        <v>12</v>
      </c>
    </row>
    <row r="20" spans="3:22" ht="14.7" thickBot="1">
      <c r="E20" s="164"/>
      <c r="F20" s="164"/>
      <c r="G20" s="164"/>
      <c r="H20" s="164"/>
      <c r="I20" s="164"/>
      <c r="J20" s="164"/>
      <c r="L20" s="164"/>
    </row>
    <row r="21" spans="3:22">
      <c r="C21" s="142" t="s">
        <v>227</v>
      </c>
      <c r="D21" s="107" t="s">
        <v>204</v>
      </c>
      <c r="E21" s="53"/>
      <c r="F21" s="53"/>
      <c r="G21" s="53"/>
      <c r="H21" s="53"/>
      <c r="I21" s="53"/>
      <c r="J21" s="108"/>
      <c r="L21" s="41"/>
    </row>
    <row r="22" spans="3:22">
      <c r="C22" s="144" t="s">
        <v>229</v>
      </c>
      <c r="D22" s="6" t="s">
        <v>821</v>
      </c>
      <c r="E22" s="39" t="s">
        <v>10</v>
      </c>
      <c r="F22" s="39" t="s">
        <v>10</v>
      </c>
      <c r="G22" s="39" t="s">
        <v>10</v>
      </c>
      <c r="H22" s="39" t="s">
        <v>10</v>
      </c>
      <c r="I22" s="39" t="s">
        <v>10</v>
      </c>
      <c r="J22" s="33" t="s">
        <v>10</v>
      </c>
      <c r="L22" s="34"/>
      <c r="N22" s="2" t="s">
        <v>10</v>
      </c>
      <c r="O22" s="2" t="s">
        <v>206</v>
      </c>
      <c r="P22" s="2" t="s">
        <v>207</v>
      </c>
      <c r="Q22" s="2" t="s">
        <v>208</v>
      </c>
      <c r="R22" s="2" t="s">
        <v>209</v>
      </c>
      <c r="S22" s="2" t="s">
        <v>210</v>
      </c>
      <c r="T22" s="2" t="s">
        <v>211</v>
      </c>
      <c r="U22" s="2" t="s">
        <v>212</v>
      </c>
      <c r="V22" s="2" t="s">
        <v>12</v>
      </c>
    </row>
    <row r="23" spans="3:22">
      <c r="C23" s="144" t="s">
        <v>234</v>
      </c>
      <c r="D23" s="6" t="s">
        <v>822</v>
      </c>
      <c r="E23" s="39"/>
      <c r="F23" s="39"/>
      <c r="G23" s="39"/>
      <c r="H23" s="39"/>
      <c r="I23" s="39"/>
      <c r="J23" s="33"/>
      <c r="L23" s="34"/>
    </row>
    <row r="24" spans="3:22">
      <c r="C24" s="144" t="s">
        <v>238</v>
      </c>
      <c r="D24" s="6" t="s">
        <v>823</v>
      </c>
      <c r="E24" s="39" t="s">
        <v>10</v>
      </c>
      <c r="F24" s="39" t="s">
        <v>10</v>
      </c>
      <c r="G24" s="39" t="s">
        <v>10</v>
      </c>
      <c r="H24" s="39" t="s">
        <v>10</v>
      </c>
      <c r="I24" s="39" t="s">
        <v>10</v>
      </c>
      <c r="J24" s="33" t="s">
        <v>10</v>
      </c>
      <c r="L24" s="34"/>
      <c r="N24" s="2" t="s">
        <v>10</v>
      </c>
      <c r="O24" s="2" t="s">
        <v>215</v>
      </c>
      <c r="P24" s="2" t="s">
        <v>216</v>
      </c>
      <c r="Q24" s="2" t="s">
        <v>217</v>
      </c>
      <c r="R24" s="2" t="s">
        <v>16</v>
      </c>
    </row>
    <row r="25" spans="3:22">
      <c r="C25" s="144" t="s">
        <v>241</v>
      </c>
      <c r="D25" s="6" t="s">
        <v>824</v>
      </c>
      <c r="E25" s="39" t="s">
        <v>10</v>
      </c>
      <c r="F25" s="39" t="s">
        <v>10</v>
      </c>
      <c r="G25" s="39" t="s">
        <v>10</v>
      </c>
      <c r="H25" s="39" t="s">
        <v>10</v>
      </c>
      <c r="I25" s="39" t="s">
        <v>10</v>
      </c>
      <c r="J25" s="33" t="s">
        <v>10</v>
      </c>
      <c r="L25" s="34"/>
      <c r="N25" s="2" t="s">
        <v>10</v>
      </c>
      <c r="O25" s="2" t="s">
        <v>206</v>
      </c>
      <c r="P25" s="2" t="s">
        <v>207</v>
      </c>
      <c r="Q25" s="2" t="s">
        <v>219</v>
      </c>
      <c r="R25" s="2" t="s">
        <v>220</v>
      </c>
      <c r="S25" s="2" t="s">
        <v>221</v>
      </c>
      <c r="T25" s="2" t="s">
        <v>222</v>
      </c>
      <c r="U25" s="2" t="s">
        <v>223</v>
      </c>
      <c r="V25" s="2" t="s">
        <v>12</v>
      </c>
    </row>
    <row r="26" spans="3:22">
      <c r="C26" s="144" t="s">
        <v>242</v>
      </c>
      <c r="D26" s="6" t="s">
        <v>825</v>
      </c>
      <c r="E26" s="39"/>
      <c r="F26" s="39"/>
      <c r="G26" s="39"/>
      <c r="H26" s="39"/>
      <c r="I26" s="39"/>
      <c r="J26" s="33"/>
      <c r="L26" s="34"/>
    </row>
    <row r="27" spans="3:22">
      <c r="C27" s="144" t="s">
        <v>802</v>
      </c>
      <c r="D27" s="6" t="s">
        <v>826</v>
      </c>
      <c r="E27" s="39" t="s">
        <v>10</v>
      </c>
      <c r="F27" s="39" t="s">
        <v>10</v>
      </c>
      <c r="G27" s="39" t="s">
        <v>10</v>
      </c>
      <c r="H27" s="39" t="s">
        <v>10</v>
      </c>
      <c r="I27" s="39" t="s">
        <v>10</v>
      </c>
      <c r="J27" s="33" t="s">
        <v>10</v>
      </c>
      <c r="L27" s="34"/>
      <c r="N27" s="2" t="s">
        <v>10</v>
      </c>
      <c r="O27" s="2" t="s">
        <v>9</v>
      </c>
      <c r="P27" s="2" t="s">
        <v>8</v>
      </c>
      <c r="Q27" s="2" t="s">
        <v>845</v>
      </c>
      <c r="R27" s="2" t="s">
        <v>12</v>
      </c>
    </row>
    <row r="28" spans="3:22">
      <c r="C28" s="144" t="s">
        <v>803</v>
      </c>
      <c r="D28" s="6" t="s">
        <v>226</v>
      </c>
      <c r="E28" s="39" t="s">
        <v>10</v>
      </c>
      <c r="F28" s="39" t="s">
        <v>10</v>
      </c>
      <c r="G28" s="39" t="s">
        <v>10</v>
      </c>
      <c r="H28" s="39" t="s">
        <v>10</v>
      </c>
      <c r="I28" s="39" t="s">
        <v>10</v>
      </c>
      <c r="J28" s="33" t="s">
        <v>10</v>
      </c>
      <c r="L28" s="34"/>
      <c r="N28" s="2" t="s">
        <v>10</v>
      </c>
      <c r="O28" s="2" t="s">
        <v>9</v>
      </c>
      <c r="P28" s="2" t="s">
        <v>8</v>
      </c>
      <c r="Q28" s="2" t="s">
        <v>845</v>
      </c>
      <c r="R28" s="2" t="s">
        <v>12</v>
      </c>
    </row>
    <row r="29" spans="3:22">
      <c r="C29" s="144" t="s">
        <v>804</v>
      </c>
      <c r="D29" s="6" t="s">
        <v>827</v>
      </c>
      <c r="E29" s="39" t="s">
        <v>10</v>
      </c>
      <c r="F29" s="39" t="s">
        <v>10</v>
      </c>
      <c r="G29" s="39" t="s">
        <v>10</v>
      </c>
      <c r="H29" s="39" t="s">
        <v>10</v>
      </c>
      <c r="I29" s="39" t="s">
        <v>10</v>
      </c>
      <c r="J29" s="33" t="s">
        <v>10</v>
      </c>
      <c r="L29" s="34"/>
      <c r="N29" s="2" t="s">
        <v>10</v>
      </c>
      <c r="O29" s="2" t="s">
        <v>9</v>
      </c>
      <c r="P29" s="2" t="s">
        <v>8</v>
      </c>
      <c r="Q29" s="2" t="s">
        <v>845</v>
      </c>
      <c r="R29" s="2" t="s">
        <v>12</v>
      </c>
    </row>
    <row r="30" spans="3:22" ht="14.7" thickBot="1">
      <c r="C30" s="159" t="s">
        <v>805</v>
      </c>
      <c r="D30" s="54" t="s">
        <v>828</v>
      </c>
      <c r="E30" s="42" t="s">
        <v>10</v>
      </c>
      <c r="F30" s="42" t="s">
        <v>10</v>
      </c>
      <c r="G30" s="42" t="s">
        <v>10</v>
      </c>
      <c r="H30" s="42" t="s">
        <v>10</v>
      </c>
      <c r="I30" s="42" t="s">
        <v>10</v>
      </c>
      <c r="J30" s="40" t="s">
        <v>10</v>
      </c>
      <c r="L30" s="35"/>
      <c r="N30" s="2" t="s">
        <v>10</v>
      </c>
      <c r="O30" s="2" t="s">
        <v>9</v>
      </c>
      <c r="P30" s="2" t="s">
        <v>8</v>
      </c>
      <c r="Q30" s="2" t="s">
        <v>845</v>
      </c>
      <c r="R30" s="2" t="s">
        <v>12</v>
      </c>
    </row>
    <row r="31" spans="3:22" ht="14.7" thickBot="1"/>
    <row r="32" spans="3:22">
      <c r="C32" s="142" t="s">
        <v>243</v>
      </c>
      <c r="D32" s="107" t="s">
        <v>228</v>
      </c>
      <c r="E32" s="53"/>
      <c r="F32" s="53"/>
      <c r="G32" s="53"/>
      <c r="H32" s="53"/>
      <c r="I32" s="53"/>
      <c r="J32" s="108"/>
      <c r="L32" s="41"/>
    </row>
    <row r="33" spans="3:22">
      <c r="C33" s="144" t="s">
        <v>244</v>
      </c>
      <c r="D33" s="6" t="s">
        <v>230</v>
      </c>
      <c r="E33" s="39" t="s">
        <v>10</v>
      </c>
      <c r="F33" s="39" t="s">
        <v>10</v>
      </c>
      <c r="G33" s="39" t="s">
        <v>10</v>
      </c>
      <c r="H33" s="39" t="s">
        <v>10</v>
      </c>
      <c r="I33" s="39" t="s">
        <v>10</v>
      </c>
      <c r="J33" s="33" t="s">
        <v>10</v>
      </c>
      <c r="L33" s="34"/>
      <c r="N33" s="2" t="s">
        <v>10</v>
      </c>
      <c r="O33" s="2" t="s">
        <v>9</v>
      </c>
      <c r="P33" s="2" t="s">
        <v>231</v>
      </c>
      <c r="Q33" s="2" t="s">
        <v>232</v>
      </c>
      <c r="R33" s="2" t="s">
        <v>233</v>
      </c>
      <c r="S33" s="2" t="s">
        <v>12</v>
      </c>
    </row>
    <row r="34" spans="3:22">
      <c r="C34" s="144" t="s">
        <v>246</v>
      </c>
      <c r="D34" s="6" t="s">
        <v>829</v>
      </c>
      <c r="E34" s="39" t="s">
        <v>10</v>
      </c>
      <c r="F34" s="39" t="s">
        <v>10</v>
      </c>
      <c r="G34" s="39" t="s">
        <v>10</v>
      </c>
      <c r="H34" s="39" t="s">
        <v>10</v>
      </c>
      <c r="I34" s="39" t="s">
        <v>10</v>
      </c>
      <c r="J34" s="33" t="s">
        <v>10</v>
      </c>
      <c r="L34" s="34"/>
      <c r="N34" s="2" t="s">
        <v>10</v>
      </c>
      <c r="O34" s="2" t="s">
        <v>235</v>
      </c>
      <c r="P34" s="2" t="s">
        <v>236</v>
      </c>
      <c r="Q34" s="2" t="s">
        <v>237</v>
      </c>
      <c r="R34" s="2" t="s">
        <v>16</v>
      </c>
      <c r="S34" s="2" t="s">
        <v>12</v>
      </c>
    </row>
    <row r="35" spans="3:22">
      <c r="C35" s="144" t="s">
        <v>247</v>
      </c>
      <c r="D35" s="6" t="s">
        <v>830</v>
      </c>
      <c r="E35" s="39" t="s">
        <v>10</v>
      </c>
      <c r="F35" s="39" t="s">
        <v>10</v>
      </c>
      <c r="G35" s="39" t="s">
        <v>10</v>
      </c>
      <c r="H35" s="39" t="s">
        <v>10</v>
      </c>
      <c r="I35" s="39" t="s">
        <v>10</v>
      </c>
      <c r="J35" s="33" t="s">
        <v>10</v>
      </c>
      <c r="L35" s="34"/>
      <c r="N35" s="2" t="s">
        <v>10</v>
      </c>
      <c r="O35" s="2" t="s">
        <v>239</v>
      </c>
      <c r="P35" s="2" t="s">
        <v>240</v>
      </c>
      <c r="Q35" s="2" t="s">
        <v>845</v>
      </c>
      <c r="R35" s="2" t="s">
        <v>12</v>
      </c>
    </row>
    <row r="36" spans="3:22">
      <c r="C36" s="144" t="s">
        <v>249</v>
      </c>
      <c r="D36" s="6" t="s">
        <v>831</v>
      </c>
      <c r="E36" s="39" t="s">
        <v>10</v>
      </c>
      <c r="F36" s="39" t="s">
        <v>10</v>
      </c>
      <c r="G36" s="39" t="s">
        <v>10</v>
      </c>
      <c r="H36" s="39" t="s">
        <v>10</v>
      </c>
      <c r="I36" s="39" t="s">
        <v>10</v>
      </c>
      <c r="J36" s="33" t="s">
        <v>10</v>
      </c>
      <c r="L36" s="34"/>
      <c r="N36" s="2" t="s">
        <v>10</v>
      </c>
      <c r="O36" s="2" t="s">
        <v>9</v>
      </c>
      <c r="P36" s="2" t="s">
        <v>8</v>
      </c>
      <c r="Q36" s="2" t="s">
        <v>845</v>
      </c>
      <c r="R36" s="2" t="s">
        <v>12</v>
      </c>
    </row>
    <row r="37" spans="3:22" ht="14.7" thickBot="1">
      <c r="C37" s="159" t="s">
        <v>801</v>
      </c>
      <c r="D37" s="54" t="s">
        <v>832</v>
      </c>
      <c r="E37" s="42" t="s">
        <v>10</v>
      </c>
      <c r="F37" s="42" t="s">
        <v>10</v>
      </c>
      <c r="G37" s="42" t="s">
        <v>10</v>
      </c>
      <c r="H37" s="42" t="s">
        <v>10</v>
      </c>
      <c r="I37" s="42" t="s">
        <v>10</v>
      </c>
      <c r="J37" s="40" t="s">
        <v>10</v>
      </c>
      <c r="L37" s="35"/>
      <c r="N37" s="2" t="s">
        <v>10</v>
      </c>
      <c r="O37" s="2" t="s">
        <v>9</v>
      </c>
      <c r="P37" s="2" t="s">
        <v>8</v>
      </c>
      <c r="Q37" s="2" t="s">
        <v>845</v>
      </c>
      <c r="R37" s="2" t="s">
        <v>12</v>
      </c>
    </row>
    <row r="38" spans="3:22" ht="14.7" thickBot="1"/>
    <row r="39" spans="3:22">
      <c r="C39" s="142" t="s">
        <v>793</v>
      </c>
      <c r="D39" s="107" t="s">
        <v>310</v>
      </c>
      <c r="E39" s="53"/>
      <c r="F39" s="53"/>
      <c r="G39" s="53"/>
      <c r="H39" s="53"/>
      <c r="I39" s="53"/>
      <c r="J39" s="108"/>
      <c r="L39" s="41"/>
    </row>
    <row r="40" spans="3:22">
      <c r="C40" s="144" t="s">
        <v>795</v>
      </c>
      <c r="D40" s="6" t="s">
        <v>245</v>
      </c>
      <c r="E40" s="39" t="s">
        <v>10</v>
      </c>
      <c r="F40" s="39" t="s">
        <v>10</v>
      </c>
      <c r="G40" s="39" t="s">
        <v>10</v>
      </c>
      <c r="H40" s="39" t="s">
        <v>10</v>
      </c>
      <c r="I40" s="39" t="s">
        <v>10</v>
      </c>
      <c r="J40" s="33" t="s">
        <v>10</v>
      </c>
      <c r="L40" s="34"/>
      <c r="N40" s="2" t="s">
        <v>10</v>
      </c>
      <c r="O40" s="2" t="s">
        <v>9</v>
      </c>
      <c r="P40" s="2" t="s">
        <v>8</v>
      </c>
      <c r="Q40" s="2" t="s">
        <v>845</v>
      </c>
      <c r="R40" s="2" t="s">
        <v>12</v>
      </c>
    </row>
    <row r="41" spans="3:22">
      <c r="C41" s="144" t="s">
        <v>796</v>
      </c>
      <c r="D41" s="6" t="s">
        <v>833</v>
      </c>
      <c r="E41" s="39" t="s">
        <v>10</v>
      </c>
      <c r="F41" s="39" t="s">
        <v>10</v>
      </c>
      <c r="G41" s="39" t="s">
        <v>10</v>
      </c>
      <c r="H41" s="39" t="s">
        <v>10</v>
      </c>
      <c r="I41" s="39" t="s">
        <v>10</v>
      </c>
      <c r="J41" s="33" t="s">
        <v>10</v>
      </c>
      <c r="L41" s="34"/>
      <c r="N41" s="2" t="s">
        <v>10</v>
      </c>
      <c r="O41" s="2" t="s">
        <v>9</v>
      </c>
      <c r="P41" s="2" t="s">
        <v>8</v>
      </c>
      <c r="Q41" s="2" t="s">
        <v>845</v>
      </c>
      <c r="R41" s="2" t="s">
        <v>12</v>
      </c>
    </row>
    <row r="42" spans="3:22">
      <c r="C42" s="144" t="s">
        <v>797</v>
      </c>
      <c r="D42" s="6" t="s">
        <v>248</v>
      </c>
      <c r="E42" s="39" t="s">
        <v>10</v>
      </c>
      <c r="F42" s="39" t="s">
        <v>10</v>
      </c>
      <c r="G42" s="39" t="s">
        <v>10</v>
      </c>
      <c r="H42" s="39" t="s">
        <v>10</v>
      </c>
      <c r="I42" s="39" t="s">
        <v>10</v>
      </c>
      <c r="J42" s="33" t="s">
        <v>10</v>
      </c>
      <c r="L42" s="34"/>
      <c r="N42" s="2" t="s">
        <v>10</v>
      </c>
      <c r="O42" s="2" t="s">
        <v>9</v>
      </c>
      <c r="P42" s="2" t="s">
        <v>8</v>
      </c>
      <c r="Q42" s="2" t="s">
        <v>845</v>
      </c>
      <c r="R42" s="2" t="s">
        <v>12</v>
      </c>
    </row>
    <row r="43" spans="3:22" ht="14.7" thickBot="1">
      <c r="C43" s="159" t="s">
        <v>798</v>
      </c>
      <c r="D43" s="54" t="s">
        <v>250</v>
      </c>
      <c r="E43" s="42" t="s">
        <v>10</v>
      </c>
      <c r="F43" s="42" t="s">
        <v>10</v>
      </c>
      <c r="G43" s="42" t="s">
        <v>10</v>
      </c>
      <c r="H43" s="42" t="s">
        <v>10</v>
      </c>
      <c r="I43" s="42" t="s">
        <v>10</v>
      </c>
      <c r="J43" s="40" t="s">
        <v>10</v>
      </c>
      <c r="L43" s="35"/>
      <c r="N43" s="2" t="s">
        <v>10</v>
      </c>
      <c r="O43" s="2" t="s">
        <v>9</v>
      </c>
      <c r="P43" s="2" t="s">
        <v>8</v>
      </c>
      <c r="Q43" s="2" t="s">
        <v>845</v>
      </c>
      <c r="R43" s="2" t="s">
        <v>12</v>
      </c>
    </row>
    <row r="44" spans="3:22">
      <c r="E44" s="164"/>
      <c r="F44" s="164"/>
      <c r="G44" s="164"/>
      <c r="H44" s="164"/>
      <c r="I44" s="164"/>
      <c r="J44" s="164"/>
      <c r="L44" s="164"/>
    </row>
    <row r="45" spans="3:22" s="8" customFormat="1" ht="14.7" thickBot="1">
      <c r="N45" s="47"/>
      <c r="O45" s="47"/>
      <c r="P45" s="47"/>
      <c r="Q45" s="47"/>
      <c r="R45" s="47"/>
      <c r="S45" s="47"/>
      <c r="T45" s="47"/>
      <c r="U45" s="47"/>
      <c r="V45" s="47"/>
    </row>
  </sheetData>
  <sheetProtection sheet="1" formatCells="0"/>
  <dataValidations count="5">
    <dataValidation type="list" allowBlank="1" showInputMessage="1" showErrorMessage="1" sqref="E9:J9 E14:J14" xr:uid="{7027FE49-0429-46DE-AA68-43243F5255C3}">
      <formula1>$N9:$T9</formula1>
    </dataValidation>
    <dataValidation type="list" allowBlank="1" showInputMessage="1" showErrorMessage="1" sqref="E22:J22 E24:J25" xr:uid="{51361789-A02A-4FE5-9F7B-F42893C8E675}">
      <formula1>$N22:$V22</formula1>
    </dataValidation>
    <dataValidation type="list" allowBlank="1" showInputMessage="1" showErrorMessage="1" sqref="E11:J12 E16:J16 E20:J20" xr:uid="{9E49AC2B-7F31-44A9-8C88-411D9206CB80}">
      <formula1>$N11:$P11</formula1>
    </dataValidation>
    <dataValidation type="list" allowBlank="1" showInputMessage="1" showErrorMessage="1" sqref="E28:J30 E33:J34" xr:uid="{BCF84063-2214-47D7-BA16-D7328CB93BDC}">
      <formula1>$N28:$S28</formula1>
    </dataValidation>
    <dataValidation type="list" allowBlank="1" showInputMessage="1" showErrorMessage="1" sqref="E10:J10 E27:J27 E35:J37 E40:J44 E15:J15 E17:J19" xr:uid="{830C8D39-82F6-46E8-8668-8017F4501B94}">
      <formula1>$N10:$R10</formula1>
    </dataValidation>
  </dataValidations>
  <pageMargins left="0.7" right="0.7" top="0.75" bottom="0.75" header="0.3" footer="0.3"/>
  <pageSetup orientation="portrait" horizontalDpi="200" verticalDpi="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36E8D-281C-4F69-BF31-05F9E078CB62}">
  <dimension ref="C1:S24"/>
  <sheetViews>
    <sheetView zoomScale="75" zoomScaleNormal="75" workbookViewId="0">
      <pane ySplit="3" topLeftCell="A4" activePane="bottomLeft" state="frozen"/>
      <selection activeCell="D28" sqref="A1:XFD1048576"/>
      <selection pane="bottomLeft" activeCell="E8" sqref="E8"/>
    </sheetView>
  </sheetViews>
  <sheetFormatPr defaultRowHeight="14.4"/>
  <cols>
    <col min="1" max="2" width="2.578125" customWidth="1"/>
    <col min="3" max="3" width="7.47265625" style="59" customWidth="1"/>
    <col min="4" max="4" width="67.7890625" customWidth="1"/>
    <col min="5" max="10" width="9.1015625" style="4" customWidth="1"/>
    <col min="11" max="11" width="2" customWidth="1"/>
    <col min="12" max="12" width="57.1015625" customWidth="1"/>
    <col min="15" max="19" width="8.7890625" hidden="1" customWidth="1"/>
  </cols>
  <sheetData>
    <row r="1" spans="3:19" s="2" customFormat="1">
      <c r="C1" s="58"/>
    </row>
    <row r="2" spans="3:19" s="2" customFormat="1" ht="18.3">
      <c r="C2" s="148"/>
      <c r="D2" s="148" t="s">
        <v>782</v>
      </c>
    </row>
    <row r="3" spans="3:19" s="47" customFormat="1" ht="15" customHeight="1" thickBot="1">
      <c r="C3" s="149"/>
    </row>
    <row r="4" spans="3:19" ht="14.7" thickBot="1">
      <c r="C4" s="150"/>
      <c r="D4" s="1"/>
      <c r="E4" s="5"/>
      <c r="F4" s="5"/>
      <c r="G4" s="5"/>
      <c r="H4" s="5"/>
      <c r="I4" s="5"/>
      <c r="J4" s="5"/>
    </row>
    <row r="5" spans="3:19" ht="113.2" customHeight="1" thickBot="1">
      <c r="C5" s="151"/>
      <c r="D5" s="9" t="s">
        <v>155</v>
      </c>
      <c r="E5" s="10" t="str">
        <f>'2 Structure'!W29</f>
        <v>Provincial government</v>
      </c>
      <c r="F5" s="10" t="str">
        <f>'2 Structure'!W30</f>
        <v>Municipal (local) government</v>
      </c>
      <c r="G5" s="10" t="str">
        <f>'2 Structure'!W31</f>
        <v>--</v>
      </c>
      <c r="H5" s="10" t="str">
        <f>'2 Structure'!W32</f>
        <v>--</v>
      </c>
      <c r="I5" s="10" t="str">
        <f>'2 Structure'!W33</f>
        <v>--</v>
      </c>
      <c r="J5" s="10" t="str">
        <f>'2 Structure'!W34</f>
        <v>--</v>
      </c>
      <c r="L5" s="43" t="s">
        <v>53</v>
      </c>
    </row>
    <row r="6" spans="3:19" ht="14.7" thickBot="1"/>
    <row r="7" spans="3:19">
      <c r="C7" s="152" t="s">
        <v>1</v>
      </c>
      <c r="D7" s="177" t="s">
        <v>311</v>
      </c>
      <c r="E7" s="115"/>
      <c r="F7" s="116"/>
      <c r="G7" s="116"/>
      <c r="H7" s="116"/>
      <c r="I7" s="116"/>
      <c r="J7" s="117"/>
      <c r="L7" s="41"/>
    </row>
    <row r="8" spans="3:19">
      <c r="C8" s="153" t="s">
        <v>351</v>
      </c>
      <c r="D8" s="178" t="s">
        <v>847</v>
      </c>
      <c r="E8" s="39" t="s">
        <v>10</v>
      </c>
      <c r="F8" s="39" t="s">
        <v>10</v>
      </c>
      <c r="G8" s="39" t="s">
        <v>10</v>
      </c>
      <c r="H8" s="39" t="s">
        <v>10</v>
      </c>
      <c r="I8" s="39" t="s">
        <v>10</v>
      </c>
      <c r="J8" s="33" t="s">
        <v>10</v>
      </c>
      <c r="L8" s="158"/>
      <c r="O8" s="2" t="s">
        <v>10</v>
      </c>
      <c r="P8" s="2" t="s">
        <v>152</v>
      </c>
      <c r="Q8" s="2" t="s">
        <v>153</v>
      </c>
      <c r="R8" s="2" t="s">
        <v>154</v>
      </c>
      <c r="S8" s="2" t="s">
        <v>845</v>
      </c>
    </row>
    <row r="9" spans="3:19">
      <c r="C9" s="153" t="s">
        <v>352</v>
      </c>
      <c r="D9" s="178" t="s">
        <v>848</v>
      </c>
      <c r="E9" s="39" t="s">
        <v>10</v>
      </c>
      <c r="F9" s="39" t="s">
        <v>10</v>
      </c>
      <c r="G9" s="39" t="s">
        <v>10</v>
      </c>
      <c r="H9" s="39" t="s">
        <v>10</v>
      </c>
      <c r="I9" s="39" t="s">
        <v>10</v>
      </c>
      <c r="J9" s="33" t="s">
        <v>10</v>
      </c>
      <c r="L9" s="158"/>
      <c r="O9" s="2" t="s">
        <v>10</v>
      </c>
      <c r="P9" s="2" t="s">
        <v>9</v>
      </c>
      <c r="Q9" s="2" t="s">
        <v>8</v>
      </c>
      <c r="R9" s="2" t="s">
        <v>845</v>
      </c>
      <c r="S9" s="2" t="s">
        <v>12</v>
      </c>
    </row>
    <row r="10" spans="3:19">
      <c r="C10" s="153" t="s">
        <v>353</v>
      </c>
      <c r="D10" s="178" t="s">
        <v>849</v>
      </c>
      <c r="E10" s="39" t="s">
        <v>10</v>
      </c>
      <c r="F10" s="39" t="s">
        <v>10</v>
      </c>
      <c r="G10" s="39" t="s">
        <v>10</v>
      </c>
      <c r="H10" s="39" t="s">
        <v>10</v>
      </c>
      <c r="I10" s="39" t="s">
        <v>10</v>
      </c>
      <c r="J10" s="33" t="s">
        <v>10</v>
      </c>
      <c r="L10" s="158"/>
      <c r="O10" s="2" t="s">
        <v>10</v>
      </c>
      <c r="P10" s="2" t="s">
        <v>9</v>
      </c>
      <c r="Q10" s="2" t="s">
        <v>8</v>
      </c>
      <c r="R10" s="2" t="s">
        <v>845</v>
      </c>
      <c r="S10" s="2" t="s">
        <v>12</v>
      </c>
    </row>
    <row r="11" spans="3:19">
      <c r="C11" s="153" t="s">
        <v>354</v>
      </c>
      <c r="D11" s="178" t="s">
        <v>850</v>
      </c>
      <c r="E11" s="39" t="s">
        <v>10</v>
      </c>
      <c r="F11" s="39" t="s">
        <v>10</v>
      </c>
      <c r="G11" s="39" t="s">
        <v>10</v>
      </c>
      <c r="H11" s="39" t="s">
        <v>10</v>
      </c>
      <c r="I11" s="39" t="s">
        <v>10</v>
      </c>
      <c r="J11" s="33" t="s">
        <v>10</v>
      </c>
      <c r="L11" s="158"/>
      <c r="O11" s="2" t="s">
        <v>10</v>
      </c>
      <c r="P11" s="2" t="s">
        <v>9</v>
      </c>
      <c r="Q11" s="2" t="s">
        <v>8</v>
      </c>
      <c r="R11" s="2" t="s">
        <v>845</v>
      </c>
      <c r="S11" s="2" t="s">
        <v>12</v>
      </c>
    </row>
    <row r="12" spans="3:19">
      <c r="C12" s="154" t="s">
        <v>355</v>
      </c>
      <c r="D12" s="179" t="s">
        <v>851</v>
      </c>
      <c r="E12" s="39" t="s">
        <v>10</v>
      </c>
      <c r="F12" s="39" t="s">
        <v>10</v>
      </c>
      <c r="G12" s="39" t="s">
        <v>10</v>
      </c>
      <c r="H12" s="39" t="s">
        <v>10</v>
      </c>
      <c r="I12" s="39" t="s">
        <v>10</v>
      </c>
      <c r="J12" s="33" t="s">
        <v>10</v>
      </c>
      <c r="L12" s="34"/>
      <c r="O12" s="2" t="s">
        <v>10</v>
      </c>
      <c r="P12" s="2" t="s">
        <v>9</v>
      </c>
      <c r="Q12" s="2" t="s">
        <v>8</v>
      </c>
      <c r="R12" s="2" t="s">
        <v>845</v>
      </c>
      <c r="S12" s="2" t="s">
        <v>12</v>
      </c>
    </row>
    <row r="13" spans="3:19">
      <c r="C13" s="154" t="s">
        <v>356</v>
      </c>
      <c r="D13" s="179" t="s">
        <v>854</v>
      </c>
      <c r="E13" s="39" t="s">
        <v>10</v>
      </c>
      <c r="F13" s="39" t="s">
        <v>10</v>
      </c>
      <c r="G13" s="39" t="s">
        <v>10</v>
      </c>
      <c r="H13" s="39" t="s">
        <v>10</v>
      </c>
      <c r="I13" s="39" t="s">
        <v>10</v>
      </c>
      <c r="J13" s="33" t="s">
        <v>10</v>
      </c>
      <c r="L13" s="34"/>
      <c r="O13" s="2" t="s">
        <v>10</v>
      </c>
      <c r="P13" s="2" t="s">
        <v>9</v>
      </c>
      <c r="Q13" s="2" t="s">
        <v>8</v>
      </c>
      <c r="R13" s="2" t="s">
        <v>845</v>
      </c>
      <c r="S13" s="2" t="s">
        <v>12</v>
      </c>
    </row>
    <row r="14" spans="3:19">
      <c r="C14" s="154" t="s">
        <v>357</v>
      </c>
      <c r="D14" s="179" t="s">
        <v>853</v>
      </c>
      <c r="E14" s="39" t="s">
        <v>10</v>
      </c>
      <c r="F14" s="39" t="s">
        <v>10</v>
      </c>
      <c r="G14" s="39" t="s">
        <v>10</v>
      </c>
      <c r="H14" s="39" t="s">
        <v>10</v>
      </c>
      <c r="I14" s="39" t="s">
        <v>10</v>
      </c>
      <c r="J14" s="33" t="s">
        <v>10</v>
      </c>
      <c r="L14" s="34"/>
      <c r="O14" s="2" t="s">
        <v>10</v>
      </c>
      <c r="P14" s="2" t="s">
        <v>9</v>
      </c>
      <c r="Q14" s="2" t="s">
        <v>8</v>
      </c>
      <c r="R14" s="2" t="s">
        <v>845</v>
      </c>
      <c r="S14" s="2" t="s">
        <v>12</v>
      </c>
    </row>
    <row r="15" spans="3:19">
      <c r="C15" s="154" t="s">
        <v>358</v>
      </c>
      <c r="D15" s="179" t="s">
        <v>855</v>
      </c>
      <c r="E15" s="39" t="s">
        <v>10</v>
      </c>
      <c r="F15" s="39" t="s">
        <v>10</v>
      </c>
      <c r="G15" s="39" t="s">
        <v>10</v>
      </c>
      <c r="H15" s="39" t="s">
        <v>10</v>
      </c>
      <c r="I15" s="39" t="s">
        <v>10</v>
      </c>
      <c r="J15" s="33" t="s">
        <v>10</v>
      </c>
      <c r="L15" s="34"/>
      <c r="O15" s="2" t="s">
        <v>10</v>
      </c>
      <c r="P15" s="2" t="s">
        <v>9</v>
      </c>
      <c r="Q15" s="2" t="s">
        <v>8</v>
      </c>
      <c r="R15" s="2" t="s">
        <v>845</v>
      </c>
      <c r="S15" s="2" t="s">
        <v>12</v>
      </c>
    </row>
    <row r="16" spans="3:19" ht="14.7" thickBot="1">
      <c r="C16" s="155" t="s">
        <v>359</v>
      </c>
      <c r="D16" s="180" t="s">
        <v>852</v>
      </c>
      <c r="E16" s="42" t="s">
        <v>10</v>
      </c>
      <c r="F16" s="42" t="s">
        <v>10</v>
      </c>
      <c r="G16" s="42" t="s">
        <v>10</v>
      </c>
      <c r="H16" s="42" t="s">
        <v>10</v>
      </c>
      <c r="I16" s="42" t="s">
        <v>10</v>
      </c>
      <c r="J16" s="40" t="s">
        <v>10</v>
      </c>
      <c r="L16" s="35"/>
      <c r="O16" s="2" t="s">
        <v>10</v>
      </c>
      <c r="P16" s="2" t="s">
        <v>9</v>
      </c>
      <c r="Q16" s="2" t="s">
        <v>8</v>
      </c>
      <c r="R16" s="2" t="s">
        <v>845</v>
      </c>
      <c r="S16" s="2" t="s">
        <v>12</v>
      </c>
    </row>
    <row r="17" spans="3:19" ht="14.7" thickBot="1"/>
    <row r="18" spans="3:19">
      <c r="C18" s="152" t="s">
        <v>289</v>
      </c>
      <c r="D18" s="107" t="s">
        <v>312</v>
      </c>
      <c r="E18" s="156"/>
      <c r="F18" s="156"/>
      <c r="G18" s="156"/>
      <c r="H18" s="156"/>
      <c r="I18" s="156"/>
      <c r="J18" s="157"/>
      <c r="L18" s="41"/>
    </row>
    <row r="19" spans="3:19">
      <c r="C19" s="154" t="s">
        <v>290</v>
      </c>
      <c r="D19" s="6" t="s">
        <v>291</v>
      </c>
      <c r="E19" s="39" t="s">
        <v>10</v>
      </c>
      <c r="F19" s="39" t="s">
        <v>10</v>
      </c>
      <c r="G19" s="39" t="s">
        <v>10</v>
      </c>
      <c r="H19" s="39" t="s">
        <v>10</v>
      </c>
      <c r="I19" s="39" t="s">
        <v>10</v>
      </c>
      <c r="J19" s="33" t="s">
        <v>10</v>
      </c>
      <c r="L19" s="34"/>
      <c r="O19" s="2" t="s">
        <v>10</v>
      </c>
      <c r="P19" s="2" t="s">
        <v>9</v>
      </c>
      <c r="Q19" s="2" t="s">
        <v>8</v>
      </c>
      <c r="R19" s="2" t="s">
        <v>845</v>
      </c>
      <c r="S19" s="2" t="s">
        <v>12</v>
      </c>
    </row>
    <row r="20" spans="3:19">
      <c r="C20" s="154" t="s">
        <v>292</v>
      </c>
      <c r="D20" s="6" t="s">
        <v>293</v>
      </c>
      <c r="E20" s="39" t="s">
        <v>10</v>
      </c>
      <c r="F20" s="39" t="s">
        <v>10</v>
      </c>
      <c r="G20" s="39" t="s">
        <v>10</v>
      </c>
      <c r="H20" s="39" t="s">
        <v>10</v>
      </c>
      <c r="I20" s="39" t="s">
        <v>10</v>
      </c>
      <c r="J20" s="33" t="s">
        <v>10</v>
      </c>
      <c r="L20" s="34"/>
      <c r="O20" s="2" t="s">
        <v>10</v>
      </c>
      <c r="P20" s="2" t="s">
        <v>9</v>
      </c>
      <c r="Q20" s="2" t="s">
        <v>8</v>
      </c>
      <c r="R20" s="2" t="s">
        <v>845</v>
      </c>
      <c r="S20" s="2" t="s">
        <v>12</v>
      </c>
    </row>
    <row r="21" spans="3:19">
      <c r="C21" s="154" t="s">
        <v>294</v>
      </c>
      <c r="D21" s="6" t="s">
        <v>295</v>
      </c>
      <c r="E21" s="39" t="s">
        <v>10</v>
      </c>
      <c r="F21" s="39" t="s">
        <v>10</v>
      </c>
      <c r="G21" s="39" t="s">
        <v>10</v>
      </c>
      <c r="H21" s="39" t="s">
        <v>10</v>
      </c>
      <c r="I21" s="39" t="s">
        <v>10</v>
      </c>
      <c r="J21" s="33" t="s">
        <v>10</v>
      </c>
      <c r="L21" s="34"/>
      <c r="O21" s="2" t="s">
        <v>10</v>
      </c>
      <c r="P21" s="2" t="s">
        <v>9</v>
      </c>
      <c r="Q21" s="2" t="s">
        <v>8</v>
      </c>
      <c r="R21" s="2" t="s">
        <v>845</v>
      </c>
      <c r="S21" s="2" t="s">
        <v>12</v>
      </c>
    </row>
    <row r="22" spans="3:19">
      <c r="C22" s="154" t="s">
        <v>296</v>
      </c>
      <c r="D22" s="6" t="s">
        <v>297</v>
      </c>
      <c r="E22" s="39" t="s">
        <v>10</v>
      </c>
      <c r="F22" s="39" t="s">
        <v>10</v>
      </c>
      <c r="G22" s="39" t="s">
        <v>10</v>
      </c>
      <c r="H22" s="39" t="s">
        <v>10</v>
      </c>
      <c r="I22" s="39" t="s">
        <v>10</v>
      </c>
      <c r="J22" s="33" t="s">
        <v>10</v>
      </c>
      <c r="L22" s="34"/>
      <c r="O22" s="2" t="s">
        <v>10</v>
      </c>
      <c r="P22" s="2" t="s">
        <v>9</v>
      </c>
      <c r="Q22" s="2" t="s">
        <v>8</v>
      </c>
      <c r="R22" s="2" t="s">
        <v>845</v>
      </c>
      <c r="S22" s="2" t="s">
        <v>12</v>
      </c>
    </row>
    <row r="23" spans="3:19" ht="14.7" thickBot="1">
      <c r="C23" s="155" t="s">
        <v>298</v>
      </c>
      <c r="D23" s="54" t="s">
        <v>299</v>
      </c>
      <c r="E23" s="42" t="s">
        <v>10</v>
      </c>
      <c r="F23" s="42" t="s">
        <v>10</v>
      </c>
      <c r="G23" s="42" t="s">
        <v>10</v>
      </c>
      <c r="H23" s="42" t="s">
        <v>10</v>
      </c>
      <c r="I23" s="42" t="s">
        <v>10</v>
      </c>
      <c r="J23" s="40" t="s">
        <v>10</v>
      </c>
      <c r="L23" s="35"/>
      <c r="O23" s="2" t="s">
        <v>10</v>
      </c>
      <c r="P23" s="2" t="s">
        <v>9</v>
      </c>
      <c r="Q23" s="2" t="s">
        <v>8</v>
      </c>
      <c r="R23" s="2" t="s">
        <v>845</v>
      </c>
      <c r="S23" s="2" t="s">
        <v>12</v>
      </c>
    </row>
    <row r="24" spans="3:19" s="3" customFormat="1">
      <c r="C24" s="57"/>
      <c r="E24" s="90"/>
      <c r="F24" s="90"/>
      <c r="G24" s="90"/>
      <c r="H24" s="90"/>
      <c r="I24" s="90"/>
      <c r="J24" s="90"/>
    </row>
  </sheetData>
  <sheetProtection sheet="1" objects="1" scenarios="1" formatCells="0"/>
  <dataValidations count="4">
    <dataValidation type="list" allowBlank="1" showInputMessage="1" showErrorMessage="1" sqref="J7" xr:uid="{5EF0B941-66C3-4AAF-B61E-123D3EF7D983}">
      <formula1>"...,GP,SP,DECON,Other"</formula1>
    </dataValidation>
    <dataValidation type="list" allowBlank="1" showInputMessage="1" showErrorMessage="1" sqref="F7:I7" xr:uid="{6ADF24A4-575D-4F55-ACE5-7AE203AE754C}">
      <formula1>"...,Yes,No,Other"</formula1>
    </dataValidation>
    <dataValidation type="list" allowBlank="1" showInputMessage="1" showErrorMessage="1" sqref="E9:J9" xr:uid="{C6D34B63-73FC-4EC8-A7D3-C3438E31DEC8}">
      <formula1>$O9:$T9</formula1>
    </dataValidation>
    <dataValidation type="list" allowBlank="1" showInputMessage="1" showErrorMessage="1" sqref="E10:J16 E8:J8 E19:J23" xr:uid="{ABD12AA5-FC79-43F4-A009-3D2D9CB46ADA}">
      <formula1>$O8:$S8</formula1>
    </dataValidation>
  </dataValidations>
  <pageMargins left="0.7" right="0.7" top="0.75" bottom="0.75" header="0.3" footer="0.3"/>
  <pageSetup orientation="portrait" horizontalDpi="200" verticalDpi="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BD92C-6D2C-4B2F-953F-246FF3B08583}">
  <dimension ref="C1:S59"/>
  <sheetViews>
    <sheetView zoomScale="75" zoomScaleNormal="75" workbookViewId="0">
      <pane ySplit="3" topLeftCell="A4" activePane="bottomLeft" state="frozen"/>
      <selection activeCell="D28" sqref="A1:XFD1048576"/>
      <selection pane="bottomLeft" sqref="A1:A1048576"/>
    </sheetView>
  </sheetViews>
  <sheetFormatPr defaultRowHeight="14.4"/>
  <cols>
    <col min="1" max="2" width="2.578125" customWidth="1"/>
    <col min="3" max="3" width="7.47265625" customWidth="1"/>
    <col min="4" max="4" width="75.578125" customWidth="1"/>
    <col min="5" max="10" width="12.578125" customWidth="1"/>
    <col min="11" max="11" width="2.578125" customWidth="1"/>
    <col min="12" max="12" width="51.26171875" customWidth="1"/>
    <col min="13" max="13" width="9.1015625" customWidth="1"/>
    <col min="14" max="19" width="9.1015625" style="2" hidden="1" customWidth="1"/>
  </cols>
  <sheetData>
    <row r="1" spans="3:19" s="2" customFormat="1"/>
    <row r="2" spans="3:19" s="2" customFormat="1" ht="18.3">
      <c r="D2" s="46" t="s">
        <v>783</v>
      </c>
    </row>
    <row r="3" spans="3:19" s="47" customFormat="1" ht="15" customHeight="1" thickBot="1"/>
    <row r="4" spans="3:19" ht="15" customHeight="1" thickBot="1">
      <c r="C4" s="136"/>
    </row>
    <row r="5" spans="3:19" ht="113.2" customHeight="1" thickBot="1">
      <c r="C5" s="9"/>
      <c r="D5" s="9" t="s">
        <v>155</v>
      </c>
      <c r="E5" s="10" t="str">
        <f>'2 Structure'!W29</f>
        <v>Provincial government</v>
      </c>
      <c r="F5" s="10" t="str">
        <f>'2 Structure'!W30</f>
        <v>Municipal (local) government</v>
      </c>
      <c r="G5" s="10" t="str">
        <f>'2 Structure'!W31</f>
        <v>--</v>
      </c>
      <c r="H5" s="10" t="str">
        <f>'2 Structure'!W32</f>
        <v>--</v>
      </c>
      <c r="I5" s="10" t="str">
        <f>'2 Structure'!W33</f>
        <v>--</v>
      </c>
      <c r="J5" s="10" t="str">
        <f>'2 Structure'!W34</f>
        <v>--</v>
      </c>
      <c r="L5" s="112" t="s">
        <v>53</v>
      </c>
      <c r="M5" s="113"/>
      <c r="N5"/>
      <c r="O5"/>
      <c r="P5"/>
      <c r="Q5"/>
      <c r="R5"/>
      <c r="S5"/>
    </row>
    <row r="6" spans="3:19" s="3" customFormat="1" ht="15" customHeight="1">
      <c r="D6" s="57"/>
      <c r="L6" s="147"/>
      <c r="N6" s="48"/>
      <c r="O6" s="48"/>
      <c r="P6" s="48"/>
      <c r="Q6" s="48"/>
      <c r="R6" s="48"/>
      <c r="S6" s="48"/>
    </row>
    <row r="7" spans="3:19" ht="14.7" thickBot="1"/>
    <row r="8" spans="3:19">
      <c r="C8" s="142" t="s">
        <v>396</v>
      </c>
      <c r="D8" s="107" t="s">
        <v>251</v>
      </c>
      <c r="E8" s="53"/>
      <c r="F8" s="53"/>
      <c r="G8" s="53"/>
      <c r="H8" s="53"/>
      <c r="I8" s="53"/>
      <c r="J8" s="108"/>
      <c r="L8" s="194"/>
    </row>
    <row r="9" spans="3:19">
      <c r="C9" s="144" t="s">
        <v>397</v>
      </c>
      <c r="D9" s="6" t="s">
        <v>449</v>
      </c>
      <c r="E9" s="39" t="s">
        <v>10</v>
      </c>
      <c r="F9" s="39" t="s">
        <v>10</v>
      </c>
      <c r="G9" s="39" t="s">
        <v>10</v>
      </c>
      <c r="H9" s="39" t="s">
        <v>10</v>
      </c>
      <c r="I9" s="39" t="s">
        <v>10</v>
      </c>
      <c r="J9" s="33" t="s">
        <v>10</v>
      </c>
      <c r="L9" s="34"/>
      <c r="N9" s="2" t="s">
        <v>10</v>
      </c>
      <c r="O9" s="2" t="s">
        <v>9</v>
      </c>
      <c r="P9" s="2" t="s">
        <v>8</v>
      </c>
      <c r="Q9" s="2" t="s">
        <v>845</v>
      </c>
      <c r="R9" s="2" t="s">
        <v>12</v>
      </c>
    </row>
    <row r="10" spans="3:19">
      <c r="C10" s="144" t="s">
        <v>398</v>
      </c>
      <c r="D10" s="6" t="s">
        <v>430</v>
      </c>
      <c r="E10" s="39" t="s">
        <v>10</v>
      </c>
      <c r="F10" s="39" t="s">
        <v>10</v>
      </c>
      <c r="G10" s="39" t="s">
        <v>10</v>
      </c>
      <c r="H10" s="39" t="s">
        <v>10</v>
      </c>
      <c r="I10" s="39" t="s">
        <v>10</v>
      </c>
      <c r="J10" s="33" t="s">
        <v>10</v>
      </c>
      <c r="L10" s="34"/>
      <c r="N10" s="2" t="s">
        <v>10</v>
      </c>
      <c r="O10" s="2" t="s">
        <v>9</v>
      </c>
      <c r="P10" s="2" t="s">
        <v>8</v>
      </c>
      <c r="Q10" s="2" t="s">
        <v>845</v>
      </c>
      <c r="R10" s="2" t="s">
        <v>12</v>
      </c>
    </row>
    <row r="11" spans="3:19">
      <c r="C11" s="144" t="s">
        <v>399</v>
      </c>
      <c r="D11" s="6" t="s">
        <v>255</v>
      </c>
      <c r="E11" s="39" t="s">
        <v>10</v>
      </c>
      <c r="F11" s="39" t="s">
        <v>10</v>
      </c>
      <c r="G11" s="39" t="s">
        <v>10</v>
      </c>
      <c r="H11" s="39" t="s">
        <v>10</v>
      </c>
      <c r="I11" s="39" t="s">
        <v>10</v>
      </c>
      <c r="J11" s="33" t="s">
        <v>10</v>
      </c>
      <c r="L11" s="34"/>
      <c r="N11" s="2" t="s">
        <v>10</v>
      </c>
      <c r="O11" s="2" t="s">
        <v>9</v>
      </c>
      <c r="P11" s="2" t="s">
        <v>8</v>
      </c>
      <c r="Q11" s="2" t="s">
        <v>845</v>
      </c>
      <c r="R11" s="2" t="s">
        <v>12</v>
      </c>
    </row>
    <row r="12" spans="3:19">
      <c r="C12" s="144" t="s">
        <v>400</v>
      </c>
      <c r="D12" s="6" t="s">
        <v>431</v>
      </c>
      <c r="E12" s="39" t="s">
        <v>10</v>
      </c>
      <c r="F12" s="39" t="s">
        <v>10</v>
      </c>
      <c r="G12" s="39" t="s">
        <v>10</v>
      </c>
      <c r="H12" s="39" t="s">
        <v>10</v>
      </c>
      <c r="I12" s="39" t="s">
        <v>10</v>
      </c>
      <c r="J12" s="33" t="s">
        <v>10</v>
      </c>
      <c r="L12" s="34"/>
      <c r="N12" s="2" t="s">
        <v>10</v>
      </c>
      <c r="O12" s="2" t="s">
        <v>9</v>
      </c>
      <c r="P12" s="2" t="s">
        <v>8</v>
      </c>
      <c r="Q12" s="2" t="s">
        <v>845</v>
      </c>
      <c r="R12" s="2" t="s">
        <v>12</v>
      </c>
    </row>
    <row r="13" spans="3:19" ht="14.7" thickBot="1">
      <c r="C13" s="159" t="s">
        <v>401</v>
      </c>
      <c r="D13" s="54" t="s">
        <v>432</v>
      </c>
      <c r="E13" s="42" t="s">
        <v>10</v>
      </c>
      <c r="F13" s="42" t="s">
        <v>10</v>
      </c>
      <c r="G13" s="42" t="s">
        <v>10</v>
      </c>
      <c r="H13" s="42" t="s">
        <v>10</v>
      </c>
      <c r="I13" s="42" t="s">
        <v>10</v>
      </c>
      <c r="J13" s="40" t="s">
        <v>10</v>
      </c>
      <c r="L13" s="35"/>
      <c r="N13" s="2" t="s">
        <v>10</v>
      </c>
      <c r="O13" s="2" t="s">
        <v>9</v>
      </c>
      <c r="P13" s="2" t="s">
        <v>8</v>
      </c>
      <c r="Q13" s="2" t="s">
        <v>845</v>
      </c>
      <c r="R13" s="2" t="s">
        <v>12</v>
      </c>
    </row>
    <row r="14" spans="3:19" ht="14.7" thickBot="1"/>
    <row r="15" spans="3:19">
      <c r="C15" s="142" t="s">
        <v>402</v>
      </c>
      <c r="D15" s="107" t="s">
        <v>412</v>
      </c>
      <c r="E15" s="53"/>
      <c r="F15" s="53"/>
      <c r="G15" s="53"/>
      <c r="H15" s="53"/>
      <c r="I15" s="53"/>
      <c r="J15" s="108"/>
      <c r="L15" s="194"/>
    </row>
    <row r="16" spans="3:19">
      <c r="C16" s="144" t="s">
        <v>403</v>
      </c>
      <c r="D16" s="6" t="s">
        <v>256</v>
      </c>
      <c r="E16" s="39" t="s">
        <v>10</v>
      </c>
      <c r="F16" s="39" t="s">
        <v>10</v>
      </c>
      <c r="G16" s="39" t="s">
        <v>10</v>
      </c>
      <c r="H16" s="39" t="s">
        <v>10</v>
      </c>
      <c r="I16" s="39" t="s">
        <v>10</v>
      </c>
      <c r="J16" s="33" t="s">
        <v>10</v>
      </c>
      <c r="L16" s="34"/>
      <c r="N16" s="2" t="s">
        <v>10</v>
      </c>
      <c r="O16" s="2" t="s">
        <v>9</v>
      </c>
      <c r="P16" s="2" t="s">
        <v>8</v>
      </c>
      <c r="Q16" s="2" t="s">
        <v>845</v>
      </c>
      <c r="R16" s="2" t="s">
        <v>12</v>
      </c>
    </row>
    <row r="17" spans="3:18">
      <c r="C17" s="144" t="s">
        <v>404</v>
      </c>
      <c r="D17" s="6" t="s">
        <v>257</v>
      </c>
      <c r="E17" s="39" t="s">
        <v>10</v>
      </c>
      <c r="F17" s="39" t="s">
        <v>10</v>
      </c>
      <c r="G17" s="39" t="s">
        <v>10</v>
      </c>
      <c r="H17" s="39" t="s">
        <v>10</v>
      </c>
      <c r="I17" s="39" t="s">
        <v>10</v>
      </c>
      <c r="J17" s="33" t="s">
        <v>10</v>
      </c>
      <c r="L17" s="34"/>
      <c r="N17" s="2" t="s">
        <v>10</v>
      </c>
      <c r="O17" s="2" t="s">
        <v>9</v>
      </c>
      <c r="P17" s="2" t="s">
        <v>8</v>
      </c>
      <c r="Q17" s="2" t="s">
        <v>845</v>
      </c>
      <c r="R17" s="2" t="s">
        <v>12</v>
      </c>
    </row>
    <row r="18" spans="3:18">
      <c r="C18" s="144" t="s">
        <v>405</v>
      </c>
      <c r="D18" s="6" t="s">
        <v>258</v>
      </c>
      <c r="E18" s="39" t="s">
        <v>10</v>
      </c>
      <c r="F18" s="39" t="s">
        <v>10</v>
      </c>
      <c r="G18" s="39" t="s">
        <v>10</v>
      </c>
      <c r="H18" s="39" t="s">
        <v>10</v>
      </c>
      <c r="I18" s="39" t="s">
        <v>10</v>
      </c>
      <c r="J18" s="33" t="s">
        <v>10</v>
      </c>
      <c r="L18" s="34"/>
      <c r="N18" s="2" t="s">
        <v>10</v>
      </c>
      <c r="O18" s="2" t="s">
        <v>9</v>
      </c>
      <c r="P18" s="2" t="s">
        <v>8</v>
      </c>
      <c r="Q18" s="2" t="s">
        <v>845</v>
      </c>
      <c r="R18" s="2" t="s">
        <v>12</v>
      </c>
    </row>
    <row r="19" spans="3:18" ht="14.7" thickBot="1">
      <c r="C19" s="159" t="s">
        <v>406</v>
      </c>
      <c r="D19" s="54" t="s">
        <v>433</v>
      </c>
      <c r="E19" s="42" t="s">
        <v>10</v>
      </c>
      <c r="F19" s="42" t="s">
        <v>10</v>
      </c>
      <c r="G19" s="42" t="s">
        <v>10</v>
      </c>
      <c r="H19" s="42" t="s">
        <v>10</v>
      </c>
      <c r="I19" s="42" t="s">
        <v>10</v>
      </c>
      <c r="J19" s="40" t="s">
        <v>10</v>
      </c>
      <c r="L19" s="35"/>
      <c r="N19" s="2" t="s">
        <v>10</v>
      </c>
      <c r="O19" s="2" t="s">
        <v>9</v>
      </c>
      <c r="P19" s="2" t="s">
        <v>8</v>
      </c>
      <c r="Q19" s="2" t="s">
        <v>845</v>
      </c>
      <c r="R19" s="2" t="s">
        <v>12</v>
      </c>
    </row>
    <row r="20" spans="3:18" ht="14.7" thickBot="1"/>
    <row r="21" spans="3:18">
      <c r="C21" s="142" t="s">
        <v>407</v>
      </c>
      <c r="D21" s="107" t="s">
        <v>413</v>
      </c>
      <c r="E21" s="53"/>
      <c r="F21" s="53"/>
      <c r="G21" s="53"/>
      <c r="H21" s="53"/>
      <c r="I21" s="53"/>
      <c r="J21" s="108"/>
      <c r="L21" s="194"/>
    </row>
    <row r="22" spans="3:18">
      <c r="C22" s="144" t="s">
        <v>408</v>
      </c>
      <c r="D22" s="6" t="s">
        <v>256</v>
      </c>
      <c r="E22" s="39" t="s">
        <v>10</v>
      </c>
      <c r="F22" s="39" t="s">
        <v>10</v>
      </c>
      <c r="G22" s="39" t="s">
        <v>10</v>
      </c>
      <c r="H22" s="39" t="s">
        <v>10</v>
      </c>
      <c r="I22" s="39" t="s">
        <v>10</v>
      </c>
      <c r="J22" s="33" t="s">
        <v>10</v>
      </c>
      <c r="L22" s="34"/>
      <c r="N22" s="2" t="s">
        <v>10</v>
      </c>
      <c r="O22" s="2" t="s">
        <v>9</v>
      </c>
      <c r="P22" s="2" t="s">
        <v>8</v>
      </c>
      <c r="Q22" s="2" t="s">
        <v>845</v>
      </c>
      <c r="R22" s="2" t="s">
        <v>12</v>
      </c>
    </row>
    <row r="23" spans="3:18">
      <c r="C23" s="144" t="s">
        <v>409</v>
      </c>
      <c r="D23" s="6" t="s">
        <v>257</v>
      </c>
      <c r="E23" s="39" t="s">
        <v>10</v>
      </c>
      <c r="F23" s="39" t="s">
        <v>10</v>
      </c>
      <c r="G23" s="39" t="s">
        <v>10</v>
      </c>
      <c r="H23" s="39" t="s">
        <v>10</v>
      </c>
      <c r="I23" s="39" t="s">
        <v>10</v>
      </c>
      <c r="J23" s="33" t="s">
        <v>10</v>
      </c>
      <c r="L23" s="34"/>
      <c r="N23" s="2" t="s">
        <v>10</v>
      </c>
      <c r="O23" s="2" t="s">
        <v>9</v>
      </c>
      <c r="P23" s="2" t="s">
        <v>8</v>
      </c>
      <c r="Q23" s="2" t="s">
        <v>845</v>
      </c>
      <c r="R23" s="2" t="s">
        <v>12</v>
      </c>
    </row>
    <row r="24" spans="3:18">
      <c r="C24" s="144" t="s">
        <v>410</v>
      </c>
      <c r="D24" s="6" t="s">
        <v>258</v>
      </c>
      <c r="E24" s="39" t="s">
        <v>10</v>
      </c>
      <c r="F24" s="39" t="s">
        <v>10</v>
      </c>
      <c r="G24" s="39" t="s">
        <v>10</v>
      </c>
      <c r="H24" s="39" t="s">
        <v>10</v>
      </c>
      <c r="I24" s="39" t="s">
        <v>10</v>
      </c>
      <c r="J24" s="33" t="s">
        <v>10</v>
      </c>
      <c r="L24" s="34"/>
      <c r="N24" s="2" t="s">
        <v>10</v>
      </c>
      <c r="O24" s="2" t="s">
        <v>9</v>
      </c>
      <c r="P24" s="2" t="s">
        <v>8</v>
      </c>
      <c r="Q24" s="2" t="s">
        <v>845</v>
      </c>
      <c r="R24" s="2" t="s">
        <v>12</v>
      </c>
    </row>
    <row r="25" spans="3:18" ht="14.7" thickBot="1">
      <c r="C25" s="159" t="s">
        <v>411</v>
      </c>
      <c r="D25" s="54" t="s">
        <v>433</v>
      </c>
      <c r="E25" s="42" t="s">
        <v>10</v>
      </c>
      <c r="F25" s="42" t="s">
        <v>10</v>
      </c>
      <c r="G25" s="42" t="s">
        <v>10</v>
      </c>
      <c r="H25" s="42" t="s">
        <v>10</v>
      </c>
      <c r="I25" s="42" t="s">
        <v>10</v>
      </c>
      <c r="J25" s="40" t="s">
        <v>10</v>
      </c>
      <c r="L25" s="35"/>
      <c r="N25" s="2" t="s">
        <v>10</v>
      </c>
      <c r="O25" s="2" t="s">
        <v>9</v>
      </c>
      <c r="P25" s="2" t="s">
        <v>8</v>
      </c>
      <c r="Q25" s="2" t="s">
        <v>845</v>
      </c>
      <c r="R25" s="2" t="s">
        <v>12</v>
      </c>
    </row>
    <row r="26" spans="3:18" ht="14.7" thickBot="1"/>
    <row r="27" spans="3:18">
      <c r="C27" s="142" t="s">
        <v>252</v>
      </c>
      <c r="D27" s="107" t="s">
        <v>448</v>
      </c>
      <c r="E27" s="53"/>
      <c r="F27" s="53"/>
      <c r="G27" s="53"/>
      <c r="H27" s="53"/>
      <c r="I27" s="53"/>
      <c r="J27" s="108"/>
      <c r="L27" s="194"/>
    </row>
    <row r="28" spans="3:18">
      <c r="C28" s="144" t="s">
        <v>414</v>
      </c>
      <c r="D28" s="6" t="s">
        <v>450</v>
      </c>
      <c r="E28" s="39" t="s">
        <v>10</v>
      </c>
      <c r="F28" s="39" t="s">
        <v>10</v>
      </c>
      <c r="G28" s="39" t="s">
        <v>10</v>
      </c>
      <c r="H28" s="39" t="s">
        <v>10</v>
      </c>
      <c r="I28" s="39" t="s">
        <v>10</v>
      </c>
      <c r="J28" s="33" t="s">
        <v>10</v>
      </c>
      <c r="L28" s="34"/>
      <c r="N28" s="2" t="s">
        <v>10</v>
      </c>
      <c r="O28" s="2" t="s">
        <v>9</v>
      </c>
      <c r="P28" s="2" t="s">
        <v>8</v>
      </c>
      <c r="Q28" s="2" t="s">
        <v>845</v>
      </c>
      <c r="R28" s="2" t="s">
        <v>12</v>
      </c>
    </row>
    <row r="29" spans="3:18">
      <c r="C29" s="144" t="s">
        <v>415</v>
      </c>
      <c r="D29" s="6" t="s">
        <v>451</v>
      </c>
      <c r="E29" s="39" t="s">
        <v>10</v>
      </c>
      <c r="F29" s="39" t="s">
        <v>10</v>
      </c>
      <c r="G29" s="39" t="s">
        <v>10</v>
      </c>
      <c r="H29" s="39" t="s">
        <v>10</v>
      </c>
      <c r="I29" s="39" t="s">
        <v>10</v>
      </c>
      <c r="J29" s="33" t="s">
        <v>10</v>
      </c>
      <c r="L29" s="34"/>
      <c r="N29" s="2" t="s">
        <v>10</v>
      </c>
      <c r="O29" s="2" t="s">
        <v>9</v>
      </c>
      <c r="P29" s="2" t="s">
        <v>8</v>
      </c>
      <c r="Q29" s="2" t="s">
        <v>845</v>
      </c>
      <c r="R29" s="2" t="s">
        <v>12</v>
      </c>
    </row>
    <row r="30" spans="3:18" ht="14.7" thickBot="1">
      <c r="C30" s="159" t="s">
        <v>416</v>
      </c>
      <c r="D30" s="54" t="s">
        <v>269</v>
      </c>
      <c r="E30" s="42" t="s">
        <v>10</v>
      </c>
      <c r="F30" s="42" t="s">
        <v>10</v>
      </c>
      <c r="G30" s="42" t="s">
        <v>10</v>
      </c>
      <c r="H30" s="42" t="s">
        <v>10</v>
      </c>
      <c r="I30" s="42" t="s">
        <v>10</v>
      </c>
      <c r="J30" s="40" t="s">
        <v>10</v>
      </c>
      <c r="L30" s="35"/>
      <c r="N30" s="2" t="s">
        <v>10</v>
      </c>
      <c r="O30" s="2" t="s">
        <v>9</v>
      </c>
      <c r="P30" s="2" t="s">
        <v>8</v>
      </c>
      <c r="Q30" s="2" t="s">
        <v>845</v>
      </c>
      <c r="R30" s="2" t="s">
        <v>12</v>
      </c>
    </row>
    <row r="31" spans="3:18" ht="14.7" thickBot="1"/>
    <row r="32" spans="3:18">
      <c r="C32" s="142" t="s">
        <v>253</v>
      </c>
      <c r="D32" s="107" t="s">
        <v>260</v>
      </c>
      <c r="E32" s="53"/>
      <c r="F32" s="53"/>
      <c r="G32" s="53"/>
      <c r="H32" s="53"/>
      <c r="I32" s="53"/>
      <c r="J32" s="108"/>
      <c r="L32" s="194"/>
    </row>
    <row r="33" spans="3:18">
      <c r="C33" s="144" t="s">
        <v>417</v>
      </c>
      <c r="D33" s="6" t="s">
        <v>452</v>
      </c>
      <c r="E33" s="39" t="s">
        <v>10</v>
      </c>
      <c r="F33" s="39" t="s">
        <v>10</v>
      </c>
      <c r="G33" s="39" t="s">
        <v>10</v>
      </c>
      <c r="H33" s="39" t="s">
        <v>10</v>
      </c>
      <c r="I33" s="39" t="s">
        <v>10</v>
      </c>
      <c r="J33" s="33" t="s">
        <v>10</v>
      </c>
      <c r="L33" s="34"/>
      <c r="N33" s="2" t="s">
        <v>10</v>
      </c>
      <c r="O33" s="2" t="s">
        <v>9</v>
      </c>
      <c r="P33" s="2" t="s">
        <v>8</v>
      </c>
      <c r="Q33" s="2" t="s">
        <v>845</v>
      </c>
      <c r="R33" s="2" t="s">
        <v>12</v>
      </c>
    </row>
    <row r="34" spans="3:18">
      <c r="C34" s="144" t="s">
        <v>418</v>
      </c>
      <c r="D34" s="6" t="s">
        <v>453</v>
      </c>
      <c r="E34" s="39" t="s">
        <v>10</v>
      </c>
      <c r="F34" s="39" t="s">
        <v>10</v>
      </c>
      <c r="G34" s="39" t="s">
        <v>10</v>
      </c>
      <c r="H34" s="39" t="s">
        <v>10</v>
      </c>
      <c r="I34" s="39" t="s">
        <v>10</v>
      </c>
      <c r="J34" s="33" t="s">
        <v>10</v>
      </c>
      <c r="L34" s="34"/>
      <c r="N34" s="2" t="s">
        <v>10</v>
      </c>
      <c r="O34" s="2" t="s">
        <v>9</v>
      </c>
      <c r="P34" s="2" t="s">
        <v>8</v>
      </c>
      <c r="Q34" s="2" t="s">
        <v>845</v>
      </c>
      <c r="R34" s="2" t="s">
        <v>12</v>
      </c>
    </row>
    <row r="35" spans="3:18">
      <c r="C35" s="144" t="s">
        <v>419</v>
      </c>
      <c r="D35" s="6" t="s">
        <v>261</v>
      </c>
      <c r="E35" s="39" t="s">
        <v>10</v>
      </c>
      <c r="F35" s="39" t="s">
        <v>10</v>
      </c>
      <c r="G35" s="39" t="s">
        <v>10</v>
      </c>
      <c r="H35" s="39" t="s">
        <v>10</v>
      </c>
      <c r="I35" s="39" t="s">
        <v>10</v>
      </c>
      <c r="J35" s="33" t="s">
        <v>10</v>
      </c>
      <c r="L35" s="34"/>
      <c r="N35" s="2" t="s">
        <v>10</v>
      </c>
      <c r="O35" s="2" t="s">
        <v>9</v>
      </c>
      <c r="P35" s="2" t="s">
        <v>8</v>
      </c>
      <c r="Q35" s="2" t="s">
        <v>845</v>
      </c>
      <c r="R35" s="2" t="s">
        <v>12</v>
      </c>
    </row>
    <row r="36" spans="3:18">
      <c r="C36" s="144" t="s">
        <v>420</v>
      </c>
      <c r="D36" s="6" t="s">
        <v>262</v>
      </c>
      <c r="E36" s="39" t="s">
        <v>10</v>
      </c>
      <c r="F36" s="39" t="s">
        <v>10</v>
      </c>
      <c r="G36" s="39" t="s">
        <v>10</v>
      </c>
      <c r="H36" s="39" t="s">
        <v>10</v>
      </c>
      <c r="I36" s="39" t="s">
        <v>10</v>
      </c>
      <c r="J36" s="33" t="s">
        <v>10</v>
      </c>
      <c r="L36" s="34"/>
      <c r="N36" s="2" t="s">
        <v>10</v>
      </c>
      <c r="O36" s="2" t="s">
        <v>9</v>
      </c>
      <c r="P36" s="2" t="s">
        <v>8</v>
      </c>
      <c r="Q36" s="2" t="s">
        <v>845</v>
      </c>
      <c r="R36" s="2" t="s">
        <v>12</v>
      </c>
    </row>
    <row r="37" spans="3:18">
      <c r="C37" s="144" t="s">
        <v>421</v>
      </c>
      <c r="D37" s="6" t="s">
        <v>263</v>
      </c>
      <c r="E37" s="39" t="s">
        <v>10</v>
      </c>
      <c r="F37" s="39" t="s">
        <v>10</v>
      </c>
      <c r="G37" s="39" t="s">
        <v>10</v>
      </c>
      <c r="H37" s="39" t="s">
        <v>10</v>
      </c>
      <c r="I37" s="39" t="s">
        <v>10</v>
      </c>
      <c r="J37" s="33" t="s">
        <v>10</v>
      </c>
      <c r="L37" s="34"/>
      <c r="N37" s="2" t="s">
        <v>10</v>
      </c>
      <c r="O37" s="2" t="s">
        <v>9</v>
      </c>
      <c r="P37" s="2" t="s">
        <v>8</v>
      </c>
      <c r="Q37" s="2" t="s">
        <v>845</v>
      </c>
      <c r="R37" s="2" t="s">
        <v>12</v>
      </c>
    </row>
    <row r="38" spans="3:18">
      <c r="C38" s="144" t="s">
        <v>422</v>
      </c>
      <c r="D38" s="6" t="s">
        <v>264</v>
      </c>
      <c r="E38" s="39" t="s">
        <v>10</v>
      </c>
      <c r="F38" s="39" t="s">
        <v>10</v>
      </c>
      <c r="G38" s="39" t="s">
        <v>10</v>
      </c>
      <c r="H38" s="39" t="s">
        <v>10</v>
      </c>
      <c r="I38" s="39" t="s">
        <v>10</v>
      </c>
      <c r="J38" s="33" t="s">
        <v>10</v>
      </c>
      <c r="L38" s="34"/>
      <c r="N38" s="2" t="s">
        <v>10</v>
      </c>
      <c r="O38" s="2" t="s">
        <v>9</v>
      </c>
      <c r="P38" s="2" t="s">
        <v>8</v>
      </c>
      <c r="Q38" s="2" t="s">
        <v>845</v>
      </c>
      <c r="R38" s="2" t="s">
        <v>12</v>
      </c>
    </row>
    <row r="39" spans="3:18" ht="14.7" thickBot="1">
      <c r="C39" s="159" t="s">
        <v>455</v>
      </c>
      <c r="D39" s="54" t="s">
        <v>265</v>
      </c>
      <c r="E39" s="42" t="s">
        <v>10</v>
      </c>
      <c r="F39" s="42" t="s">
        <v>10</v>
      </c>
      <c r="G39" s="42" t="s">
        <v>10</v>
      </c>
      <c r="H39" s="42" t="s">
        <v>10</v>
      </c>
      <c r="I39" s="42" t="s">
        <v>10</v>
      </c>
      <c r="J39" s="40" t="s">
        <v>10</v>
      </c>
      <c r="L39" s="35"/>
      <c r="N39" s="2" t="s">
        <v>10</v>
      </c>
      <c r="O39" s="2" t="s">
        <v>9</v>
      </c>
      <c r="P39" s="2" t="s">
        <v>8</v>
      </c>
      <c r="Q39" s="2" t="s">
        <v>845</v>
      </c>
      <c r="R39" s="2" t="s">
        <v>12</v>
      </c>
    </row>
    <row r="40" spans="3:18" ht="14.7" thickBot="1"/>
    <row r="41" spans="3:18">
      <c r="C41" s="142" t="s">
        <v>254</v>
      </c>
      <c r="D41" s="107" t="s">
        <v>267</v>
      </c>
      <c r="E41" s="53"/>
      <c r="F41" s="53"/>
      <c r="G41" s="53"/>
      <c r="H41" s="53"/>
      <c r="I41" s="53"/>
      <c r="J41" s="108"/>
      <c r="L41" s="194"/>
    </row>
    <row r="42" spans="3:18">
      <c r="C42" s="144" t="s">
        <v>423</v>
      </c>
      <c r="D42" s="6" t="s">
        <v>452</v>
      </c>
      <c r="E42" s="39" t="s">
        <v>10</v>
      </c>
      <c r="F42" s="39" t="s">
        <v>10</v>
      </c>
      <c r="G42" s="39" t="s">
        <v>10</v>
      </c>
      <c r="H42" s="39" t="s">
        <v>10</v>
      </c>
      <c r="I42" s="39" t="s">
        <v>10</v>
      </c>
      <c r="J42" s="33" t="s">
        <v>10</v>
      </c>
      <c r="L42" s="34"/>
      <c r="N42" s="2" t="s">
        <v>10</v>
      </c>
      <c r="O42" s="2" t="s">
        <v>9</v>
      </c>
      <c r="P42" s="2" t="s">
        <v>8</v>
      </c>
      <c r="Q42" s="2" t="s">
        <v>845</v>
      </c>
      <c r="R42" s="2" t="s">
        <v>12</v>
      </c>
    </row>
    <row r="43" spans="3:18">
      <c r="C43" s="144" t="s">
        <v>443</v>
      </c>
      <c r="D43" s="6" t="s">
        <v>453</v>
      </c>
      <c r="E43" s="39" t="s">
        <v>10</v>
      </c>
      <c r="F43" s="39" t="s">
        <v>10</v>
      </c>
      <c r="G43" s="39" t="s">
        <v>10</v>
      </c>
      <c r="H43" s="39" t="s">
        <v>10</v>
      </c>
      <c r="I43" s="39" t="s">
        <v>10</v>
      </c>
      <c r="J43" s="33" t="s">
        <v>10</v>
      </c>
      <c r="L43" s="34"/>
      <c r="N43" s="2" t="s">
        <v>10</v>
      </c>
      <c r="O43" s="2" t="s">
        <v>9</v>
      </c>
      <c r="P43" s="2" t="s">
        <v>8</v>
      </c>
      <c r="Q43" s="2" t="s">
        <v>845</v>
      </c>
      <c r="R43" s="2" t="s">
        <v>12</v>
      </c>
    </row>
    <row r="44" spans="3:18">
      <c r="C44" s="144" t="s">
        <v>444</v>
      </c>
      <c r="D44" s="6" t="s">
        <v>261</v>
      </c>
      <c r="E44" s="39" t="s">
        <v>10</v>
      </c>
      <c r="F44" s="39" t="s">
        <v>10</v>
      </c>
      <c r="G44" s="39" t="s">
        <v>10</v>
      </c>
      <c r="H44" s="39" t="s">
        <v>10</v>
      </c>
      <c r="I44" s="39" t="s">
        <v>10</v>
      </c>
      <c r="J44" s="33" t="s">
        <v>10</v>
      </c>
      <c r="L44" s="34"/>
      <c r="N44" s="2" t="s">
        <v>10</v>
      </c>
      <c r="O44" s="2" t="s">
        <v>9</v>
      </c>
      <c r="P44" s="2" t="s">
        <v>8</v>
      </c>
      <c r="Q44" s="2" t="s">
        <v>845</v>
      </c>
      <c r="R44" s="2" t="s">
        <v>12</v>
      </c>
    </row>
    <row r="45" spans="3:18">
      <c r="C45" s="144" t="s">
        <v>445</v>
      </c>
      <c r="D45" s="6" t="s">
        <v>262</v>
      </c>
      <c r="E45" s="39" t="s">
        <v>10</v>
      </c>
      <c r="F45" s="39" t="s">
        <v>10</v>
      </c>
      <c r="G45" s="39" t="s">
        <v>10</v>
      </c>
      <c r="H45" s="39" t="s">
        <v>10</v>
      </c>
      <c r="I45" s="39" t="s">
        <v>10</v>
      </c>
      <c r="J45" s="33" t="s">
        <v>10</v>
      </c>
      <c r="L45" s="34"/>
      <c r="N45" s="2" t="s">
        <v>10</v>
      </c>
      <c r="O45" s="2" t="s">
        <v>9</v>
      </c>
      <c r="P45" s="2" t="s">
        <v>8</v>
      </c>
      <c r="Q45" s="2" t="s">
        <v>845</v>
      </c>
      <c r="R45" s="2" t="s">
        <v>12</v>
      </c>
    </row>
    <row r="46" spans="3:18">
      <c r="C46" s="144" t="s">
        <v>446</v>
      </c>
      <c r="D46" s="6" t="s">
        <v>263</v>
      </c>
      <c r="E46" s="39" t="s">
        <v>10</v>
      </c>
      <c r="F46" s="39" t="s">
        <v>10</v>
      </c>
      <c r="G46" s="39" t="s">
        <v>10</v>
      </c>
      <c r="H46" s="39" t="s">
        <v>10</v>
      </c>
      <c r="I46" s="39" t="s">
        <v>10</v>
      </c>
      <c r="J46" s="33" t="s">
        <v>10</v>
      </c>
      <c r="L46" s="34"/>
      <c r="N46" s="2" t="s">
        <v>10</v>
      </c>
      <c r="O46" s="2" t="s">
        <v>9</v>
      </c>
      <c r="P46" s="2" t="s">
        <v>8</v>
      </c>
      <c r="Q46" s="2" t="s">
        <v>845</v>
      </c>
      <c r="R46" s="2" t="s">
        <v>12</v>
      </c>
    </row>
    <row r="47" spans="3:18">
      <c r="C47" s="144" t="s">
        <v>447</v>
      </c>
      <c r="D47" s="6" t="s">
        <v>264</v>
      </c>
      <c r="E47" s="39" t="s">
        <v>10</v>
      </c>
      <c r="F47" s="39" t="s">
        <v>10</v>
      </c>
      <c r="G47" s="39" t="s">
        <v>10</v>
      </c>
      <c r="H47" s="39" t="s">
        <v>10</v>
      </c>
      <c r="I47" s="39" t="s">
        <v>10</v>
      </c>
      <c r="J47" s="33" t="s">
        <v>10</v>
      </c>
      <c r="L47" s="34"/>
      <c r="N47" s="2" t="s">
        <v>10</v>
      </c>
      <c r="O47" s="2" t="s">
        <v>9</v>
      </c>
      <c r="P47" s="2" t="s">
        <v>8</v>
      </c>
      <c r="Q47" s="2" t="s">
        <v>845</v>
      </c>
      <c r="R47" s="2" t="s">
        <v>12</v>
      </c>
    </row>
    <row r="48" spans="3:18" ht="14.7" thickBot="1">
      <c r="C48" s="159" t="s">
        <v>454</v>
      </c>
      <c r="D48" s="54" t="s">
        <v>265</v>
      </c>
      <c r="E48" s="42" t="s">
        <v>10</v>
      </c>
      <c r="F48" s="42" t="s">
        <v>10</v>
      </c>
      <c r="G48" s="42" t="s">
        <v>10</v>
      </c>
      <c r="H48" s="42" t="s">
        <v>10</v>
      </c>
      <c r="I48" s="42" t="s">
        <v>10</v>
      </c>
      <c r="J48" s="40" t="s">
        <v>10</v>
      </c>
      <c r="L48" s="35"/>
      <c r="N48" s="2" t="s">
        <v>10</v>
      </c>
      <c r="O48" s="2" t="s">
        <v>9</v>
      </c>
      <c r="P48" s="2" t="s">
        <v>8</v>
      </c>
      <c r="Q48" s="2" t="s">
        <v>845</v>
      </c>
      <c r="R48" s="2" t="s">
        <v>12</v>
      </c>
    </row>
    <row r="49" spans="3:19" ht="14.7" thickBot="1"/>
    <row r="50" spans="3:19">
      <c r="C50" s="142" t="s">
        <v>424</v>
      </c>
      <c r="D50" s="107" t="s">
        <v>271</v>
      </c>
      <c r="E50" s="53"/>
      <c r="F50" s="53"/>
      <c r="G50" s="53"/>
      <c r="H50" s="53"/>
      <c r="I50" s="53"/>
      <c r="J50" s="108"/>
      <c r="L50" s="194"/>
    </row>
    <row r="51" spans="3:19">
      <c r="C51" s="144" t="s">
        <v>259</v>
      </c>
      <c r="D51" s="6" t="s">
        <v>273</v>
      </c>
      <c r="E51" s="39" t="s">
        <v>10</v>
      </c>
      <c r="F51" s="39" t="s">
        <v>10</v>
      </c>
      <c r="G51" s="39" t="s">
        <v>10</v>
      </c>
      <c r="H51" s="39" t="s">
        <v>10</v>
      </c>
      <c r="I51" s="39" t="s">
        <v>10</v>
      </c>
      <c r="J51" s="33" t="s">
        <v>10</v>
      </c>
      <c r="L51" s="34"/>
      <c r="N51" s="2" t="s">
        <v>10</v>
      </c>
      <c r="O51" s="2" t="s">
        <v>9</v>
      </c>
      <c r="P51" s="2" t="s">
        <v>8</v>
      </c>
      <c r="Q51" s="2" t="s">
        <v>845</v>
      </c>
      <c r="R51" s="2" t="s">
        <v>12</v>
      </c>
    </row>
    <row r="52" spans="3:19">
      <c r="C52" s="144" t="s">
        <v>266</v>
      </c>
      <c r="D52" s="6" t="s">
        <v>275</v>
      </c>
      <c r="E52" s="39" t="s">
        <v>10</v>
      </c>
      <c r="F52" s="39" t="s">
        <v>10</v>
      </c>
      <c r="G52" s="39" t="s">
        <v>10</v>
      </c>
      <c r="H52" s="39" t="s">
        <v>10</v>
      </c>
      <c r="I52" s="39" t="s">
        <v>10</v>
      </c>
      <c r="J52" s="33" t="s">
        <v>10</v>
      </c>
      <c r="L52" s="34"/>
      <c r="N52" s="2" t="s">
        <v>10</v>
      </c>
      <c r="O52" s="2" t="s">
        <v>9</v>
      </c>
      <c r="P52" s="2" t="s">
        <v>8</v>
      </c>
      <c r="Q52" s="2" t="s">
        <v>845</v>
      </c>
      <c r="R52" s="2" t="s">
        <v>12</v>
      </c>
    </row>
    <row r="53" spans="3:19">
      <c r="C53" s="144" t="s">
        <v>268</v>
      </c>
      <c r="D53" s="6" t="s">
        <v>277</v>
      </c>
      <c r="E53" s="39" t="s">
        <v>10</v>
      </c>
      <c r="F53" s="39" t="s">
        <v>10</v>
      </c>
      <c r="G53" s="39" t="s">
        <v>10</v>
      </c>
      <c r="H53" s="39" t="s">
        <v>10</v>
      </c>
      <c r="I53" s="39" t="s">
        <v>10</v>
      </c>
      <c r="J53" s="33" t="s">
        <v>10</v>
      </c>
      <c r="L53" s="34"/>
      <c r="N53" s="2" t="s">
        <v>10</v>
      </c>
      <c r="O53" s="2" t="s">
        <v>9</v>
      </c>
      <c r="P53" s="2" t="s">
        <v>8</v>
      </c>
      <c r="Q53" s="2" t="s">
        <v>845</v>
      </c>
      <c r="R53" s="2" t="s">
        <v>12</v>
      </c>
    </row>
    <row r="54" spans="3:19">
      <c r="C54" s="144" t="s">
        <v>425</v>
      </c>
      <c r="D54" s="6" t="s">
        <v>279</v>
      </c>
      <c r="E54" s="39" t="s">
        <v>10</v>
      </c>
      <c r="F54" s="39" t="s">
        <v>10</v>
      </c>
      <c r="G54" s="39" t="s">
        <v>10</v>
      </c>
      <c r="H54" s="39" t="s">
        <v>10</v>
      </c>
      <c r="I54" s="39" t="s">
        <v>10</v>
      </c>
      <c r="J54" s="33" t="s">
        <v>10</v>
      </c>
      <c r="L54" s="34"/>
      <c r="N54" s="2" t="s">
        <v>10</v>
      </c>
      <c r="O54" s="2" t="s">
        <v>280</v>
      </c>
      <c r="P54" s="2" t="s">
        <v>281</v>
      </c>
      <c r="Q54" s="2" t="s">
        <v>282</v>
      </c>
      <c r="R54" s="2" t="s">
        <v>845</v>
      </c>
    </row>
    <row r="55" spans="3:19">
      <c r="C55" s="144" t="s">
        <v>426</v>
      </c>
      <c r="D55" s="6" t="s">
        <v>284</v>
      </c>
      <c r="E55" s="39" t="s">
        <v>10</v>
      </c>
      <c r="F55" s="39" t="s">
        <v>10</v>
      </c>
      <c r="G55" s="39" t="s">
        <v>10</v>
      </c>
      <c r="H55" s="39" t="s">
        <v>10</v>
      </c>
      <c r="I55" s="39" t="s">
        <v>10</v>
      </c>
      <c r="J55" s="33" t="s">
        <v>10</v>
      </c>
      <c r="L55" s="34"/>
      <c r="N55" s="2" t="s">
        <v>10</v>
      </c>
      <c r="O55" s="2" t="s">
        <v>9</v>
      </c>
      <c r="P55" s="2" t="s">
        <v>8</v>
      </c>
      <c r="Q55" s="2" t="s">
        <v>845</v>
      </c>
      <c r="R55" s="2" t="s">
        <v>12</v>
      </c>
    </row>
    <row r="56" spans="3:19" ht="15" customHeight="1">
      <c r="C56" s="144" t="s">
        <v>427</v>
      </c>
      <c r="D56" s="6" t="s">
        <v>286</v>
      </c>
      <c r="E56" s="39" t="s">
        <v>10</v>
      </c>
      <c r="F56" s="39" t="s">
        <v>10</v>
      </c>
      <c r="G56" s="39" t="s">
        <v>10</v>
      </c>
      <c r="H56" s="39" t="s">
        <v>10</v>
      </c>
      <c r="I56" s="39" t="s">
        <v>10</v>
      </c>
      <c r="J56" s="33" t="s">
        <v>10</v>
      </c>
      <c r="L56" s="34"/>
      <c r="N56" s="2" t="s">
        <v>10</v>
      </c>
      <c r="O56" s="2" t="s">
        <v>9</v>
      </c>
      <c r="P56" s="2" t="s">
        <v>8</v>
      </c>
      <c r="Q56" s="2" t="s">
        <v>845</v>
      </c>
      <c r="R56" s="2" t="s">
        <v>12</v>
      </c>
    </row>
    <row r="57" spans="3:19">
      <c r="C57" s="144" t="s">
        <v>428</v>
      </c>
      <c r="D57" s="6" t="s">
        <v>287</v>
      </c>
      <c r="E57" s="39" t="s">
        <v>10</v>
      </c>
      <c r="F57" s="39" t="s">
        <v>10</v>
      </c>
      <c r="G57" s="39" t="s">
        <v>10</v>
      </c>
      <c r="H57" s="39" t="s">
        <v>10</v>
      </c>
      <c r="I57" s="39" t="s">
        <v>10</v>
      </c>
      <c r="J57" s="33" t="s">
        <v>10</v>
      </c>
      <c r="L57" s="34"/>
      <c r="N57" s="2" t="s">
        <v>10</v>
      </c>
      <c r="O57" s="2" t="s">
        <v>9</v>
      </c>
      <c r="P57" s="2" t="s">
        <v>8</v>
      </c>
      <c r="Q57" s="2" t="s">
        <v>845</v>
      </c>
      <c r="R57" s="2" t="s">
        <v>12</v>
      </c>
    </row>
    <row r="58" spans="3:19" ht="14.7" thickBot="1">
      <c r="C58" s="159" t="s">
        <v>429</v>
      </c>
      <c r="D58" s="54" t="s">
        <v>288</v>
      </c>
      <c r="E58" s="42" t="s">
        <v>10</v>
      </c>
      <c r="F58" s="42" t="s">
        <v>10</v>
      </c>
      <c r="G58" s="42" t="s">
        <v>10</v>
      </c>
      <c r="H58" s="42" t="s">
        <v>10</v>
      </c>
      <c r="I58" s="42" t="s">
        <v>10</v>
      </c>
      <c r="J58" s="40" t="s">
        <v>10</v>
      </c>
      <c r="L58" s="35"/>
      <c r="N58" s="2" t="s">
        <v>10</v>
      </c>
      <c r="O58" s="2" t="s">
        <v>9</v>
      </c>
      <c r="P58" s="2" t="s">
        <v>8</v>
      </c>
      <c r="Q58" s="2" t="s">
        <v>845</v>
      </c>
      <c r="R58" s="2" t="s">
        <v>12</v>
      </c>
    </row>
    <row r="59" spans="3:19" s="3" customFormat="1">
      <c r="N59" s="48"/>
      <c r="O59" s="48"/>
      <c r="P59" s="48"/>
      <c r="Q59" s="48"/>
      <c r="R59" s="48"/>
      <c r="S59" s="48"/>
    </row>
  </sheetData>
  <sheetProtection formatCells="0"/>
  <dataValidations count="3">
    <dataValidation type="list" allowBlank="1" showInputMessage="1" showErrorMessage="1" sqref="E22:J25 E16:J19 E58:J58 E51:J56 E28:J30 E42:J48 E33:J39" xr:uid="{B08CE40F-C113-4AA4-B636-CA4B7DAD9910}">
      <formula1>$N16:$S16</formula1>
    </dataValidation>
    <dataValidation type="list" allowBlank="1" showInputMessage="1" showErrorMessage="1" sqref="E57:J57" xr:uid="{C26860CD-0BF4-4D1B-8BA3-4DFD19202F2A}">
      <formula1>$N57:$P57</formula1>
    </dataValidation>
    <dataValidation type="list" allowBlank="1" showInputMessage="1" showErrorMessage="1" sqref="E9:J13" xr:uid="{FFDEE90C-512A-42D4-B7D1-5AECC3EE742D}">
      <formula1>$N9:$R9</formula1>
    </dataValidation>
  </dataValidation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1 General</vt:lpstr>
      <vt:lpstr>2 Structure</vt:lpstr>
      <vt:lpstr>2 Alt Structure</vt:lpstr>
      <vt:lpstr>3 Governance</vt:lpstr>
      <vt:lpstr>4a Functions</vt:lpstr>
      <vt:lpstr>4b Functions</vt:lpstr>
      <vt:lpstr>5 Political</vt:lpstr>
      <vt:lpstr>6 Admin</vt:lpstr>
      <vt:lpstr>7a Fiscal</vt:lpstr>
      <vt:lpstr>7b Fiscal</vt:lpstr>
      <vt:lpstr>8 Services</vt:lpstr>
      <vt:lpstr>ScoreCard</vt:lpstr>
      <vt:lpstr>ScoreCard2</vt:lpstr>
      <vt:lpstr>SC Output</vt:lpstr>
      <vt:lpstr>Info</vt:lpstr>
      <vt:lpstr>Extract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dc:creator>
  <cp:lastModifiedBy>Jamie Boex</cp:lastModifiedBy>
  <cp:lastPrinted>2015-02-09T14:46:10Z</cp:lastPrinted>
  <dcterms:created xsi:type="dcterms:W3CDTF">2014-03-28T01:38:34Z</dcterms:created>
  <dcterms:modified xsi:type="dcterms:W3CDTF">2023-02-25T14:57:09Z</dcterms:modified>
</cp:coreProperties>
</file>